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59.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4.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5.xml" ContentType="application/vnd.openxmlformats-officedocument.drawing+xml"/>
  <Override PartName="/xl/ctrlProps/ctrlProp60.xml" ContentType="application/vnd.ms-excel.controlproperties+xml"/>
  <Override PartName="/xl/drawings/drawing16.xml" ContentType="application/vnd.openxmlformats-officedocument.drawing+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bookViews>
    <workbookView xWindow="120" yWindow="360" windowWidth="28425" windowHeight="14250" tabRatio="725" activeTab="17"/>
  </bookViews>
  <sheets>
    <sheet name="PPAP Elements" sheetId="53" r:id="rId1"/>
    <sheet name="Instruction" sheetId="24" r:id="rId2"/>
    <sheet name="PSW" sheetId="68" r:id="rId3"/>
    <sheet name="Design record" sheetId="26" r:id="rId4"/>
    <sheet name="Eng. Change" sheetId="44" r:id="rId5"/>
    <sheet name="Cust. Eng. approval" sheetId="39" r:id="rId6"/>
    <sheet name="DFMEA" sheetId="40" r:id="rId7"/>
    <sheet name="Process flow Diagram" sheetId="25" r:id="rId8"/>
    <sheet name="PFMEA" sheetId="48" r:id="rId9"/>
    <sheet name="ControlPlan" sheetId="3" r:id="rId10"/>
    <sheet name="MSA" sheetId="64" r:id="rId11"/>
    <sheet name="Instruction for MSA" sheetId="56" r:id="rId12"/>
    <sheet name="AIAG GR&amp;R" sheetId="57" r:id="rId13"/>
    <sheet name="Graphical Summary" sheetId="58" r:id="rId14"/>
    <sheet name="Numerical Summary" sheetId="59" r:id="rId15"/>
    <sheet name="Calculations" sheetId="60" state="veryHidden" r:id="rId16"/>
    <sheet name="Calculations (2)" sheetId="78" state="veryHidden" r:id="rId17"/>
    <sheet name="Dimensional results" sheetId="27" r:id="rId18"/>
    <sheet name="Material-performance test" sheetId="31" r:id="rId19"/>
    <sheet name="Initial Process Studies" sheetId="52" r:id="rId20"/>
    <sheet name="Input measurements" sheetId="61" r:id="rId21"/>
    <sheet name="result graph" sheetId="65" r:id="rId22"/>
    <sheet name="graph" sheetId="66" state="veryHidden" r:id="rId23"/>
    <sheet name="graph (2)" sheetId="71" state="veryHidden" r:id="rId24"/>
    <sheet name="graph (3)" sheetId="74" state="veryHidden" r:id="rId25"/>
    <sheet name="Qual. Lab. Doc." sheetId="49" r:id="rId26"/>
    <sheet name="Appearance approval" sheetId="50" r:id="rId27"/>
    <sheet name="Sample prod. part (Run@rate)" sheetId="51" r:id="rId28"/>
    <sheet name="Data Entry" sheetId="67" r:id="rId29"/>
    <sheet name="Master Sample" sheetId="32" r:id="rId30"/>
    <sheet name="Checking Aids" sheetId="33" r:id="rId31"/>
    <sheet name="Customer Specific" sheetId="37" r:id="rId32"/>
    <sheet name="Others" sheetId="54" r:id="rId33"/>
  </sheets>
  <definedNames>
    <definedName name="acc">'Input measurements'!$H$3</definedName>
    <definedName name="Aone">OFFSET(Calculations!$AF$74,0,0,SUM(Calculations!$X$13:$X$13))</definedName>
    <definedName name="Athree">OFFSET(Calculations!$AH$74,0,0,SUM(Calculations!$X$13:$X$13))</definedName>
    <definedName name="Atwo">OFFSET(Calculations!$AG$74,0,0,SUM(Calculations!$X$13:$X$13))</definedName>
    <definedName name="AvgTen">OFFSET(Calculations!$AO$74,0,0,SUM(Calculations!$X$13:$X$13))</definedName>
    <definedName name="bereik">'Input measurements'!$B$2:$B$502</definedName>
    <definedName name="Bone">OFFSET(Calculations!$AI$74,0,0,SUM(Calculations!$X$13:$X$13))</definedName>
    <definedName name="Bthree">OFFSET(Calculations!$AK$74,0,0,SUM(Calculations!$X$13:$X$13))</definedName>
    <definedName name="Btwo">OFFSET(Calculations!$AJ$74,0,0,SUM(Calculations!$X$13:$X$13))</definedName>
    <definedName name="Cone">OFFSET(Calculations!$AL$74,0,0,SUM(Calculations!$X$13:$X$13))</definedName>
    <definedName name="Cthree">OFFSET(Calculations!$AN$74,0,0,SUM(Calculations!$X$13:$X$13))</definedName>
    <definedName name="Ctwo">OFFSET(Calculations!$AM$74,0,0,SUM(Calculations!$X$13:$X$13))</definedName>
    <definedName name="eight">OFFSET(Calculations!$AZ$72,0,0,SUM(Calculations!$X$12))</definedName>
    <definedName name="eighteen">OFFSET(Calculations!$BJ$72,0,0,SUM(Calculations!$X$12))</definedName>
    <definedName name="eleven">OFFSET(Calculations!$BC$72,0,0,SUM(Calculations!$X$12))</definedName>
    <definedName name="fifteen">OFFSET(Calculations!$BG$72,0,0,SUM(Calculations!$X$12))</definedName>
    <definedName name="five">OFFSET(Calculations!$AW$72,0,0,SUM(Calculations!$X$12))</definedName>
    <definedName name="four">OFFSET(Calculations!$AV$72,0,0,SUM(Calculations!$X$12))</definedName>
    <definedName name="fourteen">OFFSET(Calculations!$BF$72,0,0,SUM(Calculations!$X$12))</definedName>
    <definedName name="gem">'result graph'!$G$22</definedName>
    <definedName name="LCLx">OFFSET(Calculations!$Y$108,0,0,SUM(Calculations!$AC$111:$AC$111))</definedName>
    <definedName name="metingen">'Input measurements'!$A$2:$A$502</definedName>
    <definedName name="migrat">'result graph'!$G$25</definedName>
    <definedName name="mon">'result graph'!$G$16</definedName>
    <definedName name="nine">OFFSET(Calculations!$BA$72,0,0,SUM(Calculations!$X$12))</definedName>
    <definedName name="nineteen">OFFSET(Calculations!$BK$72,0,0,SUM(Calculations!$X$12))</definedName>
    <definedName name="Number">'result graph'!$G$14</definedName>
    <definedName name="one">OFFSET(Calculations!$AS$72,0,0,SUM(Calculations!$X$12))</definedName>
    <definedName name="OpA">OFFSET(Calculations!$AO$84,0,0,SUM(Calculations!$X$13:$X$13))</definedName>
    <definedName name="OpB">OFFSET(Calculations!$AP$84,0,0,SUM(Calculations!$X$13:$X$13))</definedName>
    <definedName name="OpC">OFFSET(Calculations!$AQ$84,0,0,SUM(Calculations!$X$13:$X$13))</definedName>
    <definedName name="OperatorA">OFFSET(Calculations!$O$108,0,0,SUM(Calculations!$AC$111:$AC$111))</definedName>
    <definedName name="OperatorA_R">OFFSET(Calculations!$R$108,0,0,SUM(Calculations!$AC$111:$AC$111))</definedName>
    <definedName name="OperatorB">OFFSET(Calculations!$P$108,0,0,SUM(Calculations!$AC$111:$AC$111))</definedName>
    <definedName name="OperatorB_R">OFFSET(Calculations!$S$108,0,0,SUM(Calculations!$AC$111:$AC$111))</definedName>
    <definedName name="OperatorC">OFFSET(Calculations!$Q$108,0,0,SUM(Calculations!$AC$111:$AC$111))</definedName>
    <definedName name="OperatorC_R">OFFSET(Calculations!$T$108,0,0,SUM(Calculations!$AC$111:$AC$111))</definedName>
    <definedName name="PPAP_Elements" localSheetId="0">'PPAP Elements'!#REF!</definedName>
    <definedName name="ppm">'result graph'!$G$33</definedName>
    <definedName name="_xlnm.Print_Area" localSheetId="12">'AIAG GR&amp;R'!$A$1:$O$102</definedName>
    <definedName name="_xlnm.Print_Area" localSheetId="26">'Appearance approval'!$A$1:$I$55</definedName>
    <definedName name="_xlnm.Print_Area" localSheetId="15">Calculations!$A$1:$W$45</definedName>
    <definedName name="_xlnm.Print_Area" localSheetId="16">'Calculations (2)'!$A$1:$W$45</definedName>
    <definedName name="_xlnm.Print_Area" localSheetId="30">'Checking Aids'!$A$1:$I$55</definedName>
    <definedName name="_xlnm.Print_Area" localSheetId="9">ControlPlan!$A$1:$M$106</definedName>
    <definedName name="_xlnm.Print_Area" localSheetId="5">'Cust. Eng. approval'!$A$1:$H$55</definedName>
    <definedName name="_xlnm.Print_Area" localSheetId="31">'Customer Specific'!$A$1:$I$55</definedName>
    <definedName name="_xlnm.Print_Area" localSheetId="3">'Design record'!$A$1:$I$55</definedName>
    <definedName name="_xlnm.Print_Area" localSheetId="6">DFMEA!$A$1:$T$103</definedName>
    <definedName name="_xlnm.Print_Area" localSheetId="17">'Dimensional results'!$A$1:$S$140</definedName>
    <definedName name="_xlnm.Print_Area" localSheetId="4">'Eng. Change'!$A$1:$H$55</definedName>
    <definedName name="_xlnm.Print_Area" localSheetId="13">'Graphical Summary'!$A$1:$R$45</definedName>
    <definedName name="_xlnm.Print_Area" localSheetId="19">'Initial Process Studies'!$A$1:$I$54</definedName>
    <definedName name="_xlnm.Print_Area" localSheetId="29">'Master Sample'!$A$1:$I$55</definedName>
    <definedName name="_xlnm.Print_Area" localSheetId="18">'Material-performance test'!$A$1:$I$55</definedName>
    <definedName name="_xlnm.Print_Area" localSheetId="10">MSA!$A$1:$I$52</definedName>
    <definedName name="_xlnm.Print_Area" localSheetId="8">PFMEA!$A$1:$T$102</definedName>
    <definedName name="_xlnm.Print_Area" localSheetId="0">'PPAP Elements'!$A$1:$A$57</definedName>
    <definedName name="_xlnm.Print_Area" localSheetId="7">'Process flow Diagram'!$A$1:$M$78</definedName>
    <definedName name="_xlnm.Print_Area" localSheetId="2">PSW!$B$2:$L$83</definedName>
    <definedName name="_xlnm.Print_Area" localSheetId="25">'Qual. Lab. Doc.'!$A$1:$G$44</definedName>
    <definedName name="_xlnm.Print_Area" localSheetId="21">'result graph'!$A$1:$T$79</definedName>
    <definedName name="_xlnm.Print_Area" localSheetId="27">'Sample prod. part (Run@rate)'!$A$1:$I$55</definedName>
    <definedName name="rage">'result graph'!$G$18</definedName>
    <definedName name="Rbar">OFFSET(Calculations!$W$108,0,0,SUM(Calculations!$AC$111:$AC$111))</definedName>
    <definedName name="road">'result graph'!$G$27</definedName>
    <definedName name="round">'Input measurements'!$H$5</definedName>
    <definedName name="seven">OFFSET(Calculations!$AY$72,0,0,SUM(Calculations!$X$12))</definedName>
    <definedName name="seventeen">OFFSET(Calculations!$BI$72,0,0,SUM(Calculations!$X$12))</definedName>
    <definedName name="six">OFFSET(Calculations!$AX$72,0,0,SUM(Calculations!$X$12))</definedName>
    <definedName name="sixteen">OFFSET(Calculations!$BH$72,0,0,SUM(Calculations!$X$12))</definedName>
    <definedName name="Sname">#REF!</definedName>
    <definedName name="stand">'result graph'!$G$20</definedName>
    <definedName name="target">[0]!target</definedName>
    <definedName name="targets">[0]!targets</definedName>
    <definedName name="ten">OFFSET(Calculations!$BB$72,0,0,SUM(Calculations!$X$12))</definedName>
    <definedName name="Text11" localSheetId="2">PSW!$G$13</definedName>
    <definedName name="Text16" localSheetId="2">PSW!$C$61</definedName>
    <definedName name="theorboven">'result graph'!$G$11</definedName>
    <definedName name="theoronder">'result graph'!$G$10</definedName>
    <definedName name="thirteen">OFFSET(Calculations!$BE$72,0,0,SUM(Calculations!$X$12))</definedName>
    <definedName name="thirty">OFFSET(Calculations!$BV$72,0,0,SUM(Calculations!$X$12))</definedName>
    <definedName name="thirtyone">OFFSET(Calculations!$BW$72,0,0,SUM(Calculations!$X$12))</definedName>
    <definedName name="three">OFFSET(Calculations!$AU$72,0,0,SUM(Calculations!$X$12))</definedName>
    <definedName name="twelve">OFFSET(Calculations!$BD$72,0,0,SUM(Calculations!$X$12))</definedName>
    <definedName name="twenty">OFFSET(Calculations!$BL$72,0,0,SUM(Calculations!$X$12))</definedName>
    <definedName name="twentyeight">OFFSET(Calculations!$BT$72,0,0,SUM(Calculations!$X$12))</definedName>
    <definedName name="twentyfive">OFFSET(Calculations!$BQ$72,0,0,SUM(Calculations!$X$12))</definedName>
    <definedName name="twentyfour">OFFSET(Calculations!$BP$72,0,0,SUM(Calculations!$X$12))</definedName>
    <definedName name="twentynine">OFFSET(Calculations!$BU$72,0,0,SUM(Calculations!$X$12))</definedName>
    <definedName name="twentyone">OFFSET(Calculations!$BM$72,0,0,SUM(Calculations!$X$12))</definedName>
    <definedName name="twentyseven">OFFSET(Calculations!$BS$72,0,0,SUM(Calculations!$X$12))</definedName>
    <definedName name="twentysix">OFFSET(Calculations!$BR$72,0,0,SUM(Calculations!$X$12))</definedName>
    <definedName name="twentythree">OFFSET(Calculations!$BO$72,0,0,SUM(Calculations!$X$12))</definedName>
    <definedName name="twentytwo">OFFSET(Calculations!$BN$72,0,0,SUM(Calculations!$X$12))</definedName>
    <definedName name="two">OFFSET(Calculations!$AT$72,0,0,SUM(Calculations!$X$12))</definedName>
    <definedName name="UCLr">OFFSET(Calculations!$Z$108,0,0,SUM(Calculations!$AC$111:$AC$111))</definedName>
    <definedName name="UCLx">OFFSET(Calculations!$X$108,0,0,SUM(Calculations!$AC$111:$AC$111))</definedName>
    <definedName name="usercp">'result graph'!$AB$31</definedName>
    <definedName name="usercpk">'result graph'!$AB$33</definedName>
    <definedName name="Xaxis">OFFSET(Calculations!$N$108,0,0,SUM(Calculations!$AC$111:$AC$111))</definedName>
    <definedName name="Xbarbar">OFFSET(Calculations!$V$108,0,0,SUM(Calculations!$AC$111:$AC$111))</definedName>
    <definedName name="zero">OFFSET(Calculations!$AR$72,0,0,SUM(Calculations!$X$12))</definedName>
  </definedNames>
  <calcPr calcId="144525"/>
</workbook>
</file>

<file path=xl/calcChain.xml><?xml version="1.0" encoding="utf-8"?>
<calcChain xmlns="http://schemas.openxmlformats.org/spreadsheetml/2006/main">
  <c r="G100" i="67" l="1"/>
  <c r="I99" i="67"/>
  <c r="H99" i="67"/>
  <c r="G99" i="67"/>
  <c r="F99" i="67"/>
  <c r="E99" i="67"/>
  <c r="I98" i="67"/>
  <c r="H98" i="67"/>
  <c r="G98" i="67"/>
  <c r="F98" i="67"/>
  <c r="E98" i="67"/>
  <c r="I97" i="67"/>
  <c r="I100" i="67" s="1"/>
  <c r="H97" i="67"/>
  <c r="H100" i="67" s="1"/>
  <c r="G97" i="67"/>
  <c r="F97" i="67"/>
  <c r="F100" i="67" s="1"/>
  <c r="E97" i="67"/>
  <c r="E100" i="67" s="1"/>
  <c r="I93" i="67"/>
  <c r="H93" i="67"/>
  <c r="G93" i="67"/>
  <c r="F93" i="67"/>
  <c r="E93" i="67"/>
  <c r="I90" i="67"/>
  <c r="H90" i="67"/>
  <c r="G90" i="67"/>
  <c r="F90" i="67"/>
  <c r="E90" i="67"/>
  <c r="F89" i="67"/>
  <c r="F91" i="67" s="1"/>
  <c r="G88" i="67"/>
  <c r="G89" i="67" s="1"/>
  <c r="G91" i="67" s="1"/>
  <c r="F88" i="67"/>
  <c r="I84" i="67"/>
  <c r="I88" i="67" s="1"/>
  <c r="I89" i="67" s="1"/>
  <c r="I91" i="67" s="1"/>
  <c r="H84" i="67"/>
  <c r="H88" i="67" s="1"/>
  <c r="H89" i="67" s="1"/>
  <c r="H91" i="67" s="1"/>
  <c r="G84" i="67"/>
  <c r="F84" i="67"/>
  <c r="E84" i="67"/>
  <c r="E88" i="67" s="1"/>
  <c r="E89" i="67" s="1"/>
  <c r="E91" i="67" s="1"/>
  <c r="I82" i="67"/>
  <c r="H82" i="67"/>
  <c r="G82" i="67"/>
  <c r="F82" i="67"/>
  <c r="E82" i="67"/>
  <c r="I81" i="67"/>
  <c r="H81" i="67"/>
  <c r="G81" i="67"/>
  <c r="F81" i="67"/>
  <c r="E81" i="67"/>
  <c r="I47" i="67"/>
  <c r="H47" i="67"/>
  <c r="G47" i="67"/>
  <c r="F47" i="67"/>
  <c r="E47" i="67"/>
  <c r="I46" i="67"/>
  <c r="H46" i="67"/>
  <c r="G46" i="67"/>
  <c r="F46" i="67"/>
  <c r="E46" i="67"/>
  <c r="I40" i="67"/>
  <c r="H40" i="67"/>
  <c r="G40" i="67"/>
  <c r="F40" i="67"/>
  <c r="E40" i="67"/>
  <c r="G36" i="67"/>
  <c r="I35" i="67"/>
  <c r="H35" i="67"/>
  <c r="G35" i="67"/>
  <c r="F35" i="67"/>
  <c r="E35" i="67"/>
  <c r="I28" i="67"/>
  <c r="H28" i="67"/>
  <c r="H43" i="67" s="1"/>
  <c r="G28" i="67"/>
  <c r="G43" i="67" s="1"/>
  <c r="F28" i="67"/>
  <c r="F36" i="67" s="1"/>
  <c r="E28" i="67"/>
  <c r="E36" i="67" s="1"/>
  <c r="I15" i="67"/>
  <c r="C1065" i="74"/>
  <c r="B667" i="74"/>
  <c r="L598" i="74"/>
  <c r="D547" i="74"/>
  <c r="C530" i="74"/>
  <c r="C513" i="74"/>
  <c r="C496" i="74"/>
  <c r="B479" i="74"/>
  <c r="B462" i="74"/>
  <c r="B445" i="74"/>
  <c r="L427" i="74"/>
  <c r="D412" i="74"/>
  <c r="K399" i="74"/>
  <c r="L386" i="74"/>
  <c r="B374" i="74"/>
  <c r="C361" i="74"/>
  <c r="D348" i="74"/>
  <c r="K335" i="74"/>
  <c r="L322" i="74"/>
  <c r="C317" i="74"/>
  <c r="L312" i="74"/>
  <c r="K308" i="74"/>
  <c r="D304" i="74"/>
  <c r="B300" i="74"/>
  <c r="L295" i="74"/>
  <c r="K291" i="74"/>
  <c r="C287" i="74"/>
  <c r="B283" i="74"/>
  <c r="C279" i="74"/>
  <c r="B276" i="74"/>
  <c r="L272" i="74"/>
  <c r="K269" i="74"/>
  <c r="D266" i="74"/>
  <c r="C263" i="74"/>
  <c r="B260" i="74"/>
  <c r="L256" i="74"/>
  <c r="K253" i="74"/>
  <c r="D250" i="74"/>
  <c r="C247" i="74"/>
  <c r="B244" i="74"/>
  <c r="L240" i="74"/>
  <c r="K237" i="74"/>
  <c r="D234" i="74"/>
  <c r="C231" i="74"/>
  <c r="B228" i="74"/>
  <c r="L224" i="74"/>
  <c r="K221" i="74"/>
  <c r="D218" i="74"/>
  <c r="C215" i="74"/>
  <c r="B212" i="74"/>
  <c r="L208" i="74"/>
  <c r="K205" i="74"/>
  <c r="D202" i="74"/>
  <c r="C199" i="74"/>
  <c r="B196" i="74"/>
  <c r="L192" i="74"/>
  <c r="K189" i="74"/>
  <c r="D186" i="74"/>
  <c r="C183" i="74"/>
  <c r="B180" i="74"/>
  <c r="L176" i="74"/>
  <c r="K173" i="74"/>
  <c r="D170" i="74"/>
  <c r="C167" i="74"/>
  <c r="B164" i="74"/>
  <c r="L160" i="74"/>
  <c r="K157" i="74"/>
  <c r="D154" i="74"/>
  <c r="C151" i="74"/>
  <c r="B148" i="74"/>
  <c r="L144" i="74"/>
  <c r="K141" i="74"/>
  <c r="D138" i="74"/>
  <c r="C135" i="74"/>
  <c r="B132" i="74"/>
  <c r="L128" i="74"/>
  <c r="K125" i="74"/>
  <c r="D122" i="74"/>
  <c r="C119" i="74"/>
  <c r="B116" i="74"/>
  <c r="L112" i="74"/>
  <c r="K109" i="74"/>
  <c r="D106" i="74"/>
  <c r="C103" i="74"/>
  <c r="B100" i="74"/>
  <c r="L96" i="74"/>
  <c r="C95" i="74"/>
  <c r="C94" i="74"/>
  <c r="C93" i="74"/>
  <c r="B92" i="74"/>
  <c r="B91" i="74"/>
  <c r="B90" i="74"/>
  <c r="L88" i="74"/>
  <c r="L87" i="74"/>
  <c r="L86" i="74"/>
  <c r="K85" i="74"/>
  <c r="K84" i="74"/>
  <c r="K83" i="74"/>
  <c r="D82" i="74"/>
  <c r="D81" i="74"/>
  <c r="E51" i="74"/>
  <c r="E44" i="74"/>
  <c r="E42" i="74"/>
  <c r="H42" i="74" s="1"/>
  <c r="I42" i="74" s="1"/>
  <c r="E22" i="74"/>
  <c r="L538" i="74" s="1"/>
  <c r="E20" i="74"/>
  <c r="K551" i="74" s="1"/>
  <c r="E10" i="74"/>
  <c r="E8" i="74"/>
  <c r="E5" i="74"/>
  <c r="E4" i="74"/>
  <c r="E2" i="74"/>
  <c r="C684" i="74" s="1"/>
  <c r="L1070" i="71"/>
  <c r="D1065" i="71"/>
  <c r="L1053" i="71"/>
  <c r="L1039" i="71"/>
  <c r="K1036" i="71"/>
  <c r="L1022" i="71"/>
  <c r="B1020" i="71"/>
  <c r="B1016" i="71"/>
  <c r="L1000" i="71"/>
  <c r="L996" i="71"/>
  <c r="K981" i="71"/>
  <c r="K977" i="71"/>
  <c r="L968" i="71"/>
  <c r="L964" i="71"/>
  <c r="B956" i="71"/>
  <c r="B952" i="71"/>
  <c r="L936" i="71"/>
  <c r="L932" i="71"/>
  <c r="K917" i="71"/>
  <c r="K913" i="71"/>
  <c r="L904" i="71"/>
  <c r="L900" i="71"/>
  <c r="B892" i="71"/>
  <c r="B888" i="71"/>
  <c r="L872" i="71"/>
  <c r="L868" i="71"/>
  <c r="K853" i="71"/>
  <c r="K849" i="71"/>
  <c r="L840" i="71"/>
  <c r="L836" i="71"/>
  <c r="B828" i="71"/>
  <c r="B824" i="71"/>
  <c r="L808" i="71"/>
  <c r="L804" i="71"/>
  <c r="K789" i="71"/>
  <c r="K785" i="71"/>
  <c r="L776" i="71"/>
  <c r="L772" i="71"/>
  <c r="B764" i="71"/>
  <c r="B760" i="71"/>
  <c r="L744" i="71"/>
  <c r="L740" i="71"/>
  <c r="K725" i="71"/>
  <c r="K721" i="71"/>
  <c r="L712" i="71"/>
  <c r="L708" i="71"/>
  <c r="B700" i="71"/>
  <c r="B696" i="71"/>
  <c r="L680" i="71"/>
  <c r="L676" i="71"/>
  <c r="K661" i="71"/>
  <c r="K657" i="71"/>
  <c r="L648" i="71"/>
  <c r="L644" i="71"/>
  <c r="L642" i="71"/>
  <c r="D640" i="71"/>
  <c r="L636" i="71"/>
  <c r="L635" i="71"/>
  <c r="K633" i="71"/>
  <c r="K632" i="71"/>
  <c r="D629" i="71"/>
  <c r="L628" i="71"/>
  <c r="L627" i="71"/>
  <c r="C626" i="71"/>
  <c r="B624" i="71"/>
  <c r="L620" i="71"/>
  <c r="L619" i="71"/>
  <c r="K617" i="71"/>
  <c r="K616" i="71"/>
  <c r="D613" i="71"/>
  <c r="L612" i="71"/>
  <c r="L611" i="71"/>
  <c r="C610" i="71"/>
  <c r="B608" i="71"/>
  <c r="L604" i="71"/>
  <c r="L603" i="71"/>
  <c r="K601" i="71"/>
  <c r="K600" i="71"/>
  <c r="D597" i="71"/>
  <c r="L596" i="71"/>
  <c r="L595" i="71"/>
  <c r="C594" i="71"/>
  <c r="B592" i="71"/>
  <c r="L588" i="71"/>
  <c r="L587" i="71"/>
  <c r="K585" i="71"/>
  <c r="K584" i="71"/>
  <c r="D581" i="71"/>
  <c r="L580" i="71"/>
  <c r="L579" i="71"/>
  <c r="C578" i="71"/>
  <c r="B576" i="71"/>
  <c r="L572" i="71"/>
  <c r="L571" i="71"/>
  <c r="K569" i="71"/>
  <c r="K568" i="71"/>
  <c r="D565" i="71"/>
  <c r="L564" i="71"/>
  <c r="L563" i="71"/>
  <c r="C562" i="71"/>
  <c r="B560" i="71"/>
  <c r="L556" i="71"/>
  <c r="L555" i="71"/>
  <c r="K553" i="71"/>
  <c r="K552" i="71"/>
  <c r="D549" i="71"/>
  <c r="L548" i="71"/>
  <c r="L547" i="71"/>
  <c r="C546" i="71"/>
  <c r="B544" i="71"/>
  <c r="L540" i="71"/>
  <c r="L539" i="71"/>
  <c r="K537" i="71"/>
  <c r="K536" i="71"/>
  <c r="D533" i="71"/>
  <c r="L532" i="71"/>
  <c r="L531" i="71"/>
  <c r="C530" i="71"/>
  <c r="B528" i="71"/>
  <c r="L524" i="71"/>
  <c r="L523" i="71"/>
  <c r="K521" i="71"/>
  <c r="K520" i="71"/>
  <c r="D517" i="71"/>
  <c r="L516" i="71"/>
  <c r="L515" i="71"/>
  <c r="C514" i="71"/>
  <c r="B512" i="71"/>
  <c r="L508" i="71"/>
  <c r="L507" i="71"/>
  <c r="K505" i="71"/>
  <c r="K504" i="71"/>
  <c r="D501" i="71"/>
  <c r="L500" i="71"/>
  <c r="L499" i="71"/>
  <c r="C498" i="71"/>
  <c r="B496" i="71"/>
  <c r="L492" i="71"/>
  <c r="L491" i="71"/>
  <c r="K489" i="71"/>
  <c r="K488" i="71"/>
  <c r="D485" i="71"/>
  <c r="L484" i="71"/>
  <c r="L483" i="71"/>
  <c r="C482" i="71"/>
  <c r="B480" i="71"/>
  <c r="L476" i="71"/>
  <c r="L475" i="71"/>
  <c r="K473" i="71"/>
  <c r="K472" i="71"/>
  <c r="D469" i="71"/>
  <c r="L468" i="71"/>
  <c r="L467" i="71"/>
  <c r="C466" i="71"/>
  <c r="B464" i="71"/>
  <c r="L460" i="71"/>
  <c r="L459" i="71"/>
  <c r="K457" i="71"/>
  <c r="K456" i="71"/>
  <c r="D453" i="71"/>
  <c r="L452" i="71"/>
  <c r="L451" i="71"/>
  <c r="C450" i="71"/>
  <c r="B448" i="71"/>
  <c r="L444" i="71"/>
  <c r="L443" i="71"/>
  <c r="K441" i="71"/>
  <c r="K440" i="71"/>
  <c r="D437" i="71"/>
  <c r="L436" i="71"/>
  <c r="L435" i="71"/>
  <c r="C434" i="71"/>
  <c r="B432" i="71"/>
  <c r="L428" i="71"/>
  <c r="L427" i="71"/>
  <c r="K425" i="71"/>
  <c r="K424" i="71"/>
  <c r="D421" i="71"/>
  <c r="L420" i="71"/>
  <c r="L419" i="71"/>
  <c r="C418" i="71"/>
  <c r="B416" i="71"/>
  <c r="L412" i="71"/>
  <c r="L411" i="71"/>
  <c r="K409" i="71"/>
  <c r="K408" i="71"/>
  <c r="D405" i="71"/>
  <c r="L404" i="71"/>
  <c r="L403" i="71"/>
  <c r="C402" i="71"/>
  <c r="B400" i="71"/>
  <c r="L396" i="71"/>
  <c r="L395" i="71"/>
  <c r="K393" i="71"/>
  <c r="K392" i="71"/>
  <c r="D390" i="71"/>
  <c r="D389" i="71"/>
  <c r="L388" i="71"/>
  <c r="L387" i="71"/>
  <c r="C387" i="71"/>
  <c r="C386" i="71"/>
  <c r="B384" i="71"/>
  <c r="L380" i="71"/>
  <c r="B380" i="71"/>
  <c r="L379" i="71"/>
  <c r="L378" i="71"/>
  <c r="B378" i="71"/>
  <c r="L376" i="71"/>
  <c r="K376" i="71"/>
  <c r="L375" i="71"/>
  <c r="L374" i="71"/>
  <c r="D374" i="71"/>
  <c r="K373" i="71"/>
  <c r="K371" i="71"/>
  <c r="C370" i="71"/>
  <c r="D369" i="71"/>
  <c r="C367" i="71"/>
  <c r="B366" i="71"/>
  <c r="C365" i="71"/>
  <c r="L364" i="71"/>
  <c r="L363" i="71"/>
  <c r="B363" i="71"/>
  <c r="L362" i="71"/>
  <c r="K361" i="71"/>
  <c r="L360" i="71"/>
  <c r="L359" i="71"/>
  <c r="K359" i="71"/>
  <c r="L358" i="71"/>
  <c r="D357" i="71"/>
  <c r="K356" i="71"/>
  <c r="C355" i="71"/>
  <c r="C353" i="71"/>
  <c r="D352" i="71"/>
  <c r="B351" i="71"/>
  <c r="L348" i="71"/>
  <c r="B348" i="71"/>
  <c r="L347" i="71"/>
  <c r="L346" i="71"/>
  <c r="B346" i="71"/>
  <c r="L344" i="71"/>
  <c r="K344" i="71"/>
  <c r="L343" i="71"/>
  <c r="L342" i="71"/>
  <c r="D342" i="71"/>
  <c r="K341" i="71"/>
  <c r="K339" i="71"/>
  <c r="C338" i="71"/>
  <c r="D337" i="71"/>
  <c r="C335" i="71"/>
  <c r="B334" i="71"/>
  <c r="C333" i="71"/>
  <c r="L332" i="71"/>
  <c r="L331" i="71"/>
  <c r="B331" i="71"/>
  <c r="L330" i="71"/>
  <c r="K329" i="71"/>
  <c r="L328" i="71"/>
  <c r="L327" i="71"/>
  <c r="K327" i="71"/>
  <c r="L326" i="71"/>
  <c r="D325" i="71"/>
  <c r="K324" i="71"/>
  <c r="C323" i="71"/>
  <c r="C321" i="71"/>
  <c r="D320" i="71"/>
  <c r="B319" i="71"/>
  <c r="L316" i="71"/>
  <c r="B316" i="71"/>
  <c r="L315" i="71"/>
  <c r="L314" i="71"/>
  <c r="B314" i="71"/>
  <c r="L312" i="71"/>
  <c r="K312" i="71"/>
  <c r="L311" i="71"/>
  <c r="L310" i="71"/>
  <c r="D310" i="71"/>
  <c r="K309" i="71"/>
  <c r="K307" i="71"/>
  <c r="C306" i="71"/>
  <c r="D305" i="71"/>
  <c r="C303" i="71"/>
  <c r="B302" i="71"/>
  <c r="C301" i="71"/>
  <c r="L300" i="71"/>
  <c r="L299" i="71"/>
  <c r="B299" i="71"/>
  <c r="L298" i="71"/>
  <c r="K297" i="71"/>
  <c r="L296" i="71"/>
  <c r="L295" i="71"/>
  <c r="K295" i="71"/>
  <c r="L294" i="71"/>
  <c r="D293" i="71"/>
  <c r="K292" i="71"/>
  <c r="C291" i="71"/>
  <c r="C289" i="71"/>
  <c r="D288" i="71"/>
  <c r="B287" i="71"/>
  <c r="L284" i="71"/>
  <c r="B284" i="71"/>
  <c r="L283" i="71"/>
  <c r="L282" i="71"/>
  <c r="B282" i="71"/>
  <c r="L280" i="71"/>
  <c r="K280" i="71"/>
  <c r="L279" i="71"/>
  <c r="L278" i="71"/>
  <c r="D278" i="71"/>
  <c r="K277" i="71"/>
  <c r="K275" i="71"/>
  <c r="C274" i="71"/>
  <c r="D273" i="71"/>
  <c r="C271" i="71"/>
  <c r="B270" i="71"/>
  <c r="C269" i="71"/>
  <c r="L268" i="71"/>
  <c r="L267" i="71"/>
  <c r="B267" i="71"/>
  <c r="L266" i="71"/>
  <c r="K265" i="71"/>
  <c r="L264" i="71"/>
  <c r="L263" i="71"/>
  <c r="K263" i="71"/>
  <c r="L262" i="71"/>
  <c r="D261" i="71"/>
  <c r="K260" i="71"/>
  <c r="C259" i="71"/>
  <c r="C257" i="71"/>
  <c r="D256" i="71"/>
  <c r="B255" i="71"/>
  <c r="L252" i="71"/>
  <c r="B252" i="71"/>
  <c r="L251" i="71"/>
  <c r="L250" i="71"/>
  <c r="B250" i="71"/>
  <c r="L248" i="71"/>
  <c r="K248" i="71"/>
  <c r="L247" i="71"/>
  <c r="L246" i="71"/>
  <c r="D246" i="71"/>
  <c r="K245" i="71"/>
  <c r="K243" i="71"/>
  <c r="C242" i="71"/>
  <c r="D241" i="71"/>
  <c r="C239" i="71"/>
  <c r="B238" i="71"/>
  <c r="C237" i="71"/>
  <c r="L236" i="71"/>
  <c r="L235" i="71"/>
  <c r="B235" i="71"/>
  <c r="L234" i="71"/>
  <c r="K233" i="71"/>
  <c r="L232" i="71"/>
  <c r="L231" i="71"/>
  <c r="K231" i="71"/>
  <c r="L230" i="71"/>
  <c r="D229" i="71"/>
  <c r="K228" i="71"/>
  <c r="C227" i="71"/>
  <c r="C225" i="71"/>
  <c r="D224" i="71"/>
  <c r="B223" i="71"/>
  <c r="L220" i="71"/>
  <c r="B220" i="71"/>
  <c r="L219" i="71"/>
  <c r="L218" i="71"/>
  <c r="B218" i="71"/>
  <c r="L216" i="71"/>
  <c r="K216" i="71"/>
  <c r="L215" i="71"/>
  <c r="L214" i="71"/>
  <c r="D214" i="71"/>
  <c r="K213" i="71"/>
  <c r="K211" i="71"/>
  <c r="L210" i="71"/>
  <c r="K210" i="71"/>
  <c r="L209" i="71"/>
  <c r="B209" i="71"/>
  <c r="D208" i="71"/>
  <c r="L206" i="71"/>
  <c r="L205" i="71"/>
  <c r="C205" i="71"/>
  <c r="K203" i="71"/>
  <c r="L202" i="71"/>
  <c r="K202" i="71"/>
  <c r="L201" i="71"/>
  <c r="B201" i="71"/>
  <c r="D200" i="71"/>
  <c r="L198" i="71"/>
  <c r="L197" i="71"/>
  <c r="C197" i="71"/>
  <c r="K195" i="71"/>
  <c r="L194" i="71"/>
  <c r="K194" i="71"/>
  <c r="L193" i="71"/>
  <c r="B193" i="71"/>
  <c r="D192" i="71"/>
  <c r="L190" i="71"/>
  <c r="L189" i="71"/>
  <c r="C189" i="71"/>
  <c r="K187" i="71"/>
  <c r="L186" i="71"/>
  <c r="K186" i="71"/>
  <c r="L185" i="71"/>
  <c r="B185" i="71"/>
  <c r="D184" i="71"/>
  <c r="L182" i="71"/>
  <c r="L181" i="71"/>
  <c r="C181" i="71"/>
  <c r="K179" i="71"/>
  <c r="L178" i="71"/>
  <c r="K178" i="71"/>
  <c r="L177" i="71"/>
  <c r="B177" i="71"/>
  <c r="D176" i="71"/>
  <c r="L174" i="71"/>
  <c r="L173" i="71"/>
  <c r="C173" i="71"/>
  <c r="K171" i="71"/>
  <c r="L170" i="71"/>
  <c r="K170" i="71"/>
  <c r="L169" i="71"/>
  <c r="B169" i="71"/>
  <c r="D168" i="71"/>
  <c r="L166" i="71"/>
  <c r="L165" i="71"/>
  <c r="C165" i="71"/>
  <c r="K163" i="71"/>
  <c r="L162" i="71"/>
  <c r="K162" i="71"/>
  <c r="L161" i="71"/>
  <c r="B161" i="71"/>
  <c r="D160" i="71"/>
  <c r="L158" i="71"/>
  <c r="K158" i="71"/>
  <c r="L157" i="71"/>
  <c r="C156" i="71"/>
  <c r="K155" i="71"/>
  <c r="L154" i="71"/>
  <c r="K154" i="71"/>
  <c r="B154" i="71"/>
  <c r="L153" i="71"/>
  <c r="B153" i="71"/>
  <c r="D151" i="71"/>
  <c r="L150" i="71"/>
  <c r="K150" i="71"/>
  <c r="L149" i="71"/>
  <c r="C149" i="71"/>
  <c r="C148" i="71"/>
  <c r="K147" i="71"/>
  <c r="L146" i="71"/>
  <c r="K146" i="71"/>
  <c r="B146" i="71"/>
  <c r="L145" i="71"/>
  <c r="D144" i="71"/>
  <c r="D143" i="71"/>
  <c r="L142" i="71"/>
  <c r="K142" i="71"/>
  <c r="L141" i="71"/>
  <c r="C141" i="71"/>
  <c r="C140" i="71"/>
  <c r="K139" i="71"/>
  <c r="L138" i="71"/>
  <c r="K138" i="71"/>
  <c r="B138" i="71"/>
  <c r="L137" i="71"/>
  <c r="B137" i="71"/>
  <c r="D136" i="71"/>
  <c r="D135" i="71"/>
  <c r="L134" i="71"/>
  <c r="K134" i="71"/>
  <c r="L133" i="71"/>
  <c r="C133" i="71"/>
  <c r="K131" i="71"/>
  <c r="L130" i="71"/>
  <c r="K130" i="71"/>
  <c r="L129" i="71"/>
  <c r="B129" i="71"/>
  <c r="D128" i="71"/>
  <c r="L126" i="71"/>
  <c r="K126" i="71"/>
  <c r="L125" i="71"/>
  <c r="C124" i="71"/>
  <c r="K123" i="71"/>
  <c r="L122" i="71"/>
  <c r="K122" i="71"/>
  <c r="B122" i="71"/>
  <c r="L121" i="71"/>
  <c r="B121" i="71"/>
  <c r="D119" i="71"/>
  <c r="L118" i="71"/>
  <c r="K118" i="71"/>
  <c r="L117" i="71"/>
  <c r="C117" i="71"/>
  <c r="L116" i="71"/>
  <c r="D116" i="71"/>
  <c r="K115" i="71"/>
  <c r="L114" i="71"/>
  <c r="K114" i="71"/>
  <c r="L113" i="71"/>
  <c r="C113" i="71"/>
  <c r="B113" i="71"/>
  <c r="L112" i="71"/>
  <c r="K111" i="71"/>
  <c r="L110" i="71"/>
  <c r="K110" i="71"/>
  <c r="L109" i="71"/>
  <c r="B109" i="71"/>
  <c r="L108" i="71"/>
  <c r="K107" i="71"/>
  <c r="D107" i="71"/>
  <c r="L106" i="71"/>
  <c r="B106" i="71"/>
  <c r="L105" i="71"/>
  <c r="L104" i="71"/>
  <c r="D104" i="71"/>
  <c r="D103" i="71"/>
  <c r="L102" i="71"/>
  <c r="K102" i="71"/>
  <c r="L101" i="71"/>
  <c r="C101" i="71"/>
  <c r="L100" i="71"/>
  <c r="D100" i="71"/>
  <c r="C100" i="71"/>
  <c r="K99" i="71"/>
  <c r="L98" i="71"/>
  <c r="K98" i="71"/>
  <c r="L97" i="71"/>
  <c r="C97" i="71"/>
  <c r="L96" i="71"/>
  <c r="C96" i="71"/>
  <c r="K95" i="71"/>
  <c r="L94" i="71"/>
  <c r="K94" i="71"/>
  <c r="B94" i="71"/>
  <c r="L93" i="71"/>
  <c r="L92" i="71"/>
  <c r="K91" i="71"/>
  <c r="D91" i="71"/>
  <c r="L90" i="71"/>
  <c r="B90" i="71"/>
  <c r="L89" i="71"/>
  <c r="L88" i="71"/>
  <c r="D87" i="71"/>
  <c r="L86" i="71"/>
  <c r="K86" i="71"/>
  <c r="L85" i="71"/>
  <c r="C85" i="71"/>
  <c r="L84" i="71"/>
  <c r="D84" i="71"/>
  <c r="K83" i="71"/>
  <c r="L82" i="71"/>
  <c r="K82" i="71"/>
  <c r="L81" i="71"/>
  <c r="C81" i="71"/>
  <c r="B81" i="71"/>
  <c r="E48" i="71"/>
  <c r="E45" i="71"/>
  <c r="H45" i="71" s="1"/>
  <c r="I45" i="71" s="1"/>
  <c r="E40" i="71"/>
  <c r="E22" i="71"/>
  <c r="E20" i="71"/>
  <c r="E10" i="71"/>
  <c r="E8" i="71"/>
  <c r="E6" i="71"/>
  <c r="E5" i="71"/>
  <c r="E4" i="71"/>
  <c r="E2" i="71"/>
  <c r="D1048" i="71" s="1"/>
  <c r="K1074" i="66"/>
  <c r="K1073" i="66"/>
  <c r="L1068" i="66"/>
  <c r="K1066" i="66"/>
  <c r="K1065" i="66"/>
  <c r="K1058" i="66"/>
  <c r="K1057" i="66"/>
  <c r="L1052" i="66"/>
  <c r="K1050" i="66"/>
  <c r="K1049" i="66"/>
  <c r="K1042" i="66"/>
  <c r="K1041" i="66"/>
  <c r="L1036" i="66"/>
  <c r="K1034" i="66"/>
  <c r="K1033" i="66"/>
  <c r="K1026" i="66"/>
  <c r="K1025" i="66"/>
  <c r="L1020" i="66"/>
  <c r="K1018" i="66"/>
  <c r="K1017" i="66"/>
  <c r="K1010" i="66"/>
  <c r="K1009" i="66"/>
  <c r="L1004" i="66"/>
  <c r="K1002" i="66"/>
  <c r="K1001" i="66"/>
  <c r="K994" i="66"/>
  <c r="K993" i="66"/>
  <c r="L988" i="66"/>
  <c r="K986" i="66"/>
  <c r="K985" i="66"/>
  <c r="K978" i="66"/>
  <c r="K977" i="66"/>
  <c r="L972" i="66"/>
  <c r="K970" i="66"/>
  <c r="K969" i="66"/>
  <c r="K962" i="66"/>
  <c r="K961" i="66"/>
  <c r="L956" i="66"/>
  <c r="K954" i="66"/>
  <c r="K953" i="66"/>
  <c r="K946" i="66"/>
  <c r="K945" i="66"/>
  <c r="L941" i="66"/>
  <c r="L940" i="66"/>
  <c r="K938" i="66"/>
  <c r="K937" i="66"/>
  <c r="K930" i="66"/>
  <c r="K929" i="66"/>
  <c r="L925" i="66"/>
  <c r="L924" i="66"/>
  <c r="K922" i="66"/>
  <c r="K921" i="66"/>
  <c r="K914" i="66"/>
  <c r="K913" i="66"/>
  <c r="L909" i="66"/>
  <c r="L908" i="66"/>
  <c r="K906" i="66"/>
  <c r="K905" i="66"/>
  <c r="K898" i="66"/>
  <c r="K897" i="66"/>
  <c r="L893" i="66"/>
  <c r="L892" i="66"/>
  <c r="K890" i="66"/>
  <c r="K889" i="66"/>
  <c r="K882" i="66"/>
  <c r="K881" i="66"/>
  <c r="L877" i="66"/>
  <c r="L876" i="66"/>
  <c r="K874" i="66"/>
  <c r="K873" i="66"/>
  <c r="K866" i="66"/>
  <c r="K865" i="66"/>
  <c r="L861" i="66"/>
  <c r="L860" i="66"/>
  <c r="K858" i="66"/>
  <c r="K857" i="66"/>
  <c r="K850" i="66"/>
  <c r="K849" i="66"/>
  <c r="L845" i="66"/>
  <c r="L844" i="66"/>
  <c r="K842" i="66"/>
  <c r="K841" i="66"/>
  <c r="K834" i="66"/>
  <c r="K833" i="66"/>
  <c r="L829" i="66"/>
  <c r="L828" i="66"/>
  <c r="K826" i="66"/>
  <c r="K825" i="66"/>
  <c r="K818" i="66"/>
  <c r="K817" i="66"/>
  <c r="L813" i="66"/>
  <c r="L812" i="66"/>
  <c r="K810" i="66"/>
  <c r="K809" i="66"/>
  <c r="K802" i="66"/>
  <c r="K801" i="66"/>
  <c r="L797" i="66"/>
  <c r="L796" i="66"/>
  <c r="K794" i="66"/>
  <c r="K793" i="66"/>
  <c r="K786" i="66"/>
  <c r="K785" i="66"/>
  <c r="L781" i="66"/>
  <c r="L780" i="66"/>
  <c r="K778" i="66"/>
  <c r="K777" i="66"/>
  <c r="K770" i="66"/>
  <c r="K769" i="66"/>
  <c r="L765" i="66"/>
  <c r="L764" i="66"/>
  <c r="K762" i="66"/>
  <c r="K761" i="66"/>
  <c r="K754" i="66"/>
  <c r="K753" i="66"/>
  <c r="L749" i="66"/>
  <c r="L748" i="66"/>
  <c r="K746" i="66"/>
  <c r="K745" i="66"/>
  <c r="K738" i="66"/>
  <c r="K737" i="66"/>
  <c r="L733" i="66"/>
  <c r="L732" i="66"/>
  <c r="K730" i="66"/>
  <c r="K729" i="66"/>
  <c r="K722" i="66"/>
  <c r="K721" i="66"/>
  <c r="L717" i="66"/>
  <c r="L716" i="66"/>
  <c r="K714" i="66"/>
  <c r="K713" i="66"/>
  <c r="L701" i="66"/>
  <c r="L699" i="66"/>
  <c r="K698" i="66"/>
  <c r="K697" i="66"/>
  <c r="L696" i="66"/>
  <c r="K696" i="66"/>
  <c r="K694" i="66"/>
  <c r="K693" i="66"/>
  <c r="K692" i="66"/>
  <c r="L684" i="66"/>
  <c r="K682" i="66"/>
  <c r="L681" i="66"/>
  <c r="K681" i="66"/>
  <c r="K680" i="66"/>
  <c r="L679" i="66"/>
  <c r="K678" i="66"/>
  <c r="K677" i="66"/>
  <c r="K676" i="66"/>
  <c r="L669" i="66"/>
  <c r="L667" i="66"/>
  <c r="K666" i="66"/>
  <c r="K665" i="66"/>
  <c r="L664" i="66"/>
  <c r="K664" i="66"/>
  <c r="K662" i="66"/>
  <c r="K661" i="66"/>
  <c r="K660" i="66"/>
  <c r="L652" i="66"/>
  <c r="K650" i="66"/>
  <c r="L649" i="66"/>
  <c r="K649" i="66"/>
  <c r="K648" i="66"/>
  <c r="L647" i="66"/>
  <c r="K646" i="66"/>
  <c r="K645" i="66"/>
  <c r="K644" i="66"/>
  <c r="L637" i="66"/>
  <c r="L635" i="66"/>
  <c r="K634" i="66"/>
  <c r="K633" i="66"/>
  <c r="L632" i="66"/>
  <c r="K632" i="66"/>
  <c r="K630" i="66"/>
  <c r="K629" i="66"/>
  <c r="K628" i="66"/>
  <c r="L620" i="66"/>
  <c r="K618" i="66"/>
  <c r="L617" i="66"/>
  <c r="K617" i="66"/>
  <c r="K616" i="66"/>
  <c r="L615" i="66"/>
  <c r="K614" i="66"/>
  <c r="K613" i="66"/>
  <c r="K612" i="66"/>
  <c r="L605" i="66"/>
  <c r="L603" i="66"/>
  <c r="K602" i="66"/>
  <c r="K601" i="66"/>
  <c r="L600" i="66"/>
  <c r="K600" i="66"/>
  <c r="K598" i="66"/>
  <c r="K597" i="66"/>
  <c r="K596" i="66"/>
  <c r="L588" i="66"/>
  <c r="K586" i="66"/>
  <c r="L585" i="66"/>
  <c r="K585" i="66"/>
  <c r="K584" i="66"/>
  <c r="L583" i="66"/>
  <c r="K582" i="66"/>
  <c r="K581" i="66"/>
  <c r="K580" i="66"/>
  <c r="L573" i="66"/>
  <c r="L571" i="66"/>
  <c r="K570" i="66"/>
  <c r="K569" i="66"/>
  <c r="L568" i="66"/>
  <c r="K568" i="66"/>
  <c r="K566" i="66"/>
  <c r="K565" i="66"/>
  <c r="K564" i="66"/>
  <c r="L556" i="66"/>
  <c r="K554" i="66"/>
  <c r="L553" i="66"/>
  <c r="K553" i="66"/>
  <c r="K552" i="66"/>
  <c r="L551" i="66"/>
  <c r="K550" i="66"/>
  <c r="K549" i="66"/>
  <c r="K548" i="66"/>
  <c r="L541" i="66"/>
  <c r="L539" i="66"/>
  <c r="K538" i="66"/>
  <c r="K537" i="66"/>
  <c r="L536" i="66"/>
  <c r="K536" i="66"/>
  <c r="K534" i="66"/>
  <c r="K533" i="66"/>
  <c r="K532" i="66"/>
  <c r="L524" i="66"/>
  <c r="K522" i="66"/>
  <c r="L521" i="66"/>
  <c r="K521" i="66"/>
  <c r="K520" i="66"/>
  <c r="L519" i="66"/>
  <c r="K518" i="66"/>
  <c r="K517" i="66"/>
  <c r="K516" i="66"/>
  <c r="L509" i="66"/>
  <c r="L507" i="66"/>
  <c r="K506" i="66"/>
  <c r="L505" i="66"/>
  <c r="K505" i="66"/>
  <c r="L504" i="66"/>
  <c r="K504" i="66"/>
  <c r="L503" i="66"/>
  <c r="K502" i="66"/>
  <c r="K501" i="66"/>
  <c r="K500" i="66"/>
  <c r="L492" i="66"/>
  <c r="K490" i="66"/>
  <c r="L489" i="66"/>
  <c r="K489" i="66"/>
  <c r="L488" i="66"/>
  <c r="K488" i="66"/>
  <c r="L487" i="66"/>
  <c r="K486" i="66"/>
  <c r="K485" i="66"/>
  <c r="L484" i="66"/>
  <c r="K484" i="66"/>
  <c r="K481" i="66"/>
  <c r="L480" i="66"/>
  <c r="K480" i="66"/>
  <c r="L479" i="66"/>
  <c r="K477" i="66"/>
  <c r="L476" i="66"/>
  <c r="K476" i="66"/>
  <c r="K473" i="66"/>
  <c r="L472" i="66"/>
  <c r="K472" i="66"/>
  <c r="L471" i="66"/>
  <c r="K469" i="66"/>
  <c r="L468" i="66"/>
  <c r="K468" i="66"/>
  <c r="K465" i="66"/>
  <c r="L464" i="66"/>
  <c r="K464" i="66"/>
  <c r="L463" i="66"/>
  <c r="K461" i="66"/>
  <c r="L460" i="66"/>
  <c r="K460" i="66"/>
  <c r="K457" i="66"/>
  <c r="L456" i="66"/>
  <c r="K456" i="66"/>
  <c r="L455" i="66"/>
  <c r="K453" i="66"/>
  <c r="L452" i="66"/>
  <c r="K452" i="66"/>
  <c r="K449" i="66"/>
  <c r="L448" i="66"/>
  <c r="K448" i="66"/>
  <c r="L447" i="66"/>
  <c r="K445" i="66"/>
  <c r="L444" i="66"/>
  <c r="K444" i="66"/>
  <c r="K441" i="66"/>
  <c r="L440" i="66"/>
  <c r="K440" i="66"/>
  <c r="L439" i="66"/>
  <c r="K437" i="66"/>
  <c r="L436" i="66"/>
  <c r="K436" i="66"/>
  <c r="K433" i="66"/>
  <c r="L432" i="66"/>
  <c r="K432" i="66"/>
  <c r="L431" i="66"/>
  <c r="K429" i="66"/>
  <c r="L428" i="66"/>
  <c r="K428" i="66"/>
  <c r="K425" i="66"/>
  <c r="L424" i="66"/>
  <c r="K424" i="66"/>
  <c r="L423" i="66"/>
  <c r="K421" i="66"/>
  <c r="L420" i="66"/>
  <c r="K420" i="66"/>
  <c r="K417" i="66"/>
  <c r="L416" i="66"/>
  <c r="K416" i="66"/>
  <c r="L415" i="66"/>
  <c r="K413" i="66"/>
  <c r="L412" i="66"/>
  <c r="K412" i="66"/>
  <c r="K409" i="66"/>
  <c r="L408" i="66"/>
  <c r="K408" i="66"/>
  <c r="L407" i="66"/>
  <c r="K405" i="66"/>
  <c r="L404" i="66"/>
  <c r="K404" i="66"/>
  <c r="K401" i="66"/>
  <c r="L400" i="66"/>
  <c r="K400" i="66"/>
  <c r="L399" i="66"/>
  <c r="K397" i="66"/>
  <c r="L396" i="66"/>
  <c r="K396" i="66"/>
  <c r="K393" i="66"/>
  <c r="L392" i="66"/>
  <c r="K392" i="66"/>
  <c r="L391" i="66"/>
  <c r="K389" i="66"/>
  <c r="L388" i="66"/>
  <c r="K388" i="66"/>
  <c r="K385" i="66"/>
  <c r="L384" i="66"/>
  <c r="K384" i="66"/>
  <c r="L383" i="66"/>
  <c r="K381" i="66"/>
  <c r="L380" i="66"/>
  <c r="K380" i="66"/>
  <c r="K377" i="66"/>
  <c r="L376" i="66"/>
  <c r="K376" i="66"/>
  <c r="L375" i="66"/>
  <c r="K373" i="66"/>
  <c r="L372" i="66"/>
  <c r="K372" i="66"/>
  <c r="K369" i="66"/>
  <c r="L368" i="66"/>
  <c r="K368" i="66"/>
  <c r="L367" i="66"/>
  <c r="K365" i="66"/>
  <c r="L364" i="66"/>
  <c r="K364" i="66"/>
  <c r="K361" i="66"/>
  <c r="L360" i="66"/>
  <c r="K360" i="66"/>
  <c r="L359" i="66"/>
  <c r="K357" i="66"/>
  <c r="L356" i="66"/>
  <c r="K356" i="66"/>
  <c r="K353" i="66"/>
  <c r="L352" i="66"/>
  <c r="K352" i="66"/>
  <c r="L351" i="66"/>
  <c r="K349" i="66"/>
  <c r="L348" i="66"/>
  <c r="K348" i="66"/>
  <c r="K345" i="66"/>
  <c r="L344" i="66"/>
  <c r="K344" i="66"/>
  <c r="L343" i="66"/>
  <c r="K341" i="66"/>
  <c r="L340" i="66"/>
  <c r="K340" i="66"/>
  <c r="K337" i="66"/>
  <c r="L336" i="66"/>
  <c r="K336" i="66"/>
  <c r="L335" i="66"/>
  <c r="K333" i="66"/>
  <c r="L332" i="66"/>
  <c r="K332" i="66"/>
  <c r="K329" i="66"/>
  <c r="L328" i="66"/>
  <c r="K328" i="66"/>
  <c r="L327" i="66"/>
  <c r="K325" i="66"/>
  <c r="L324" i="66"/>
  <c r="K324" i="66"/>
  <c r="K321" i="66"/>
  <c r="L320" i="66"/>
  <c r="K320" i="66"/>
  <c r="L319" i="66"/>
  <c r="K317" i="66"/>
  <c r="L316" i="66"/>
  <c r="K316" i="66"/>
  <c r="K313" i="66"/>
  <c r="L312" i="66"/>
  <c r="K312" i="66"/>
  <c r="L311" i="66"/>
  <c r="K309" i="66"/>
  <c r="L308" i="66"/>
  <c r="K308" i="66"/>
  <c r="K305" i="66"/>
  <c r="L304" i="66"/>
  <c r="K304" i="66"/>
  <c r="L303" i="66"/>
  <c r="K301" i="66"/>
  <c r="L300" i="66"/>
  <c r="K300" i="66"/>
  <c r="K297" i="66"/>
  <c r="L296" i="66"/>
  <c r="K296" i="66"/>
  <c r="L295" i="66"/>
  <c r="K293" i="66"/>
  <c r="L292" i="66"/>
  <c r="K292" i="66"/>
  <c r="K289" i="66"/>
  <c r="L288" i="66"/>
  <c r="K288" i="66"/>
  <c r="L287" i="66"/>
  <c r="K285" i="66"/>
  <c r="L284" i="66"/>
  <c r="K284" i="66"/>
  <c r="K281" i="66"/>
  <c r="L280" i="66"/>
  <c r="K280" i="66"/>
  <c r="L279" i="66"/>
  <c r="K277" i="66"/>
  <c r="L276" i="66"/>
  <c r="K276" i="66"/>
  <c r="K273" i="66"/>
  <c r="L272" i="66"/>
  <c r="K272" i="66"/>
  <c r="L271" i="66"/>
  <c r="K269" i="66"/>
  <c r="L268" i="66"/>
  <c r="K268" i="66"/>
  <c r="K265" i="66"/>
  <c r="L264" i="66"/>
  <c r="K264" i="66"/>
  <c r="L263" i="66"/>
  <c r="K261" i="66"/>
  <c r="L260" i="66"/>
  <c r="K260" i="66"/>
  <c r="K257" i="66"/>
  <c r="L256" i="66"/>
  <c r="K256" i="66"/>
  <c r="L255" i="66"/>
  <c r="K253" i="66"/>
  <c r="L252" i="66"/>
  <c r="K252" i="66"/>
  <c r="K249" i="66"/>
  <c r="L248" i="66"/>
  <c r="K248" i="66"/>
  <c r="L247" i="66"/>
  <c r="K245" i="66"/>
  <c r="L244" i="66"/>
  <c r="K244" i="66"/>
  <c r="K241" i="66"/>
  <c r="L240" i="66"/>
  <c r="K240" i="66"/>
  <c r="L239" i="66"/>
  <c r="K237" i="66"/>
  <c r="L236" i="66"/>
  <c r="K236" i="66"/>
  <c r="K233" i="66"/>
  <c r="L232" i="66"/>
  <c r="K232" i="66"/>
  <c r="L231" i="66"/>
  <c r="K229" i="66"/>
  <c r="L228" i="66"/>
  <c r="K228" i="66"/>
  <c r="K225" i="66"/>
  <c r="L224" i="66"/>
  <c r="K224" i="66"/>
  <c r="L223" i="66"/>
  <c r="K221" i="66"/>
  <c r="L220" i="66"/>
  <c r="K220" i="66"/>
  <c r="K217" i="66"/>
  <c r="L216" i="66"/>
  <c r="K216" i="66"/>
  <c r="L215" i="66"/>
  <c r="K213" i="66"/>
  <c r="L212" i="66"/>
  <c r="K212" i="66"/>
  <c r="K209" i="66"/>
  <c r="L208" i="66"/>
  <c r="K208" i="66"/>
  <c r="L207" i="66"/>
  <c r="K205" i="66"/>
  <c r="L204" i="66"/>
  <c r="K204" i="66"/>
  <c r="K201" i="66"/>
  <c r="L200" i="66"/>
  <c r="K200" i="66"/>
  <c r="L199" i="66"/>
  <c r="K197" i="66"/>
  <c r="L196" i="66"/>
  <c r="K196" i="66"/>
  <c r="K193" i="66"/>
  <c r="L192" i="66"/>
  <c r="K192" i="66"/>
  <c r="L191" i="66"/>
  <c r="K189" i="66"/>
  <c r="L188" i="66"/>
  <c r="K188" i="66"/>
  <c r="K185" i="66"/>
  <c r="L184" i="66"/>
  <c r="K184" i="66"/>
  <c r="L183" i="66"/>
  <c r="K181" i="66"/>
  <c r="L180" i="66"/>
  <c r="K180" i="66"/>
  <c r="K177" i="66"/>
  <c r="L176" i="66"/>
  <c r="K176" i="66"/>
  <c r="L175" i="66"/>
  <c r="K173" i="66"/>
  <c r="L172" i="66"/>
  <c r="K172" i="66"/>
  <c r="K169" i="66"/>
  <c r="L168" i="66"/>
  <c r="K168" i="66"/>
  <c r="L167" i="66"/>
  <c r="K165" i="66"/>
  <c r="L164" i="66"/>
  <c r="K164" i="66"/>
  <c r="K161" i="66"/>
  <c r="L160" i="66"/>
  <c r="K160" i="66"/>
  <c r="L159" i="66"/>
  <c r="K157" i="66"/>
  <c r="L156" i="66"/>
  <c r="K156" i="66"/>
  <c r="K153" i="66"/>
  <c r="L152" i="66"/>
  <c r="K152" i="66"/>
  <c r="L151" i="66"/>
  <c r="K149" i="66"/>
  <c r="L148" i="66"/>
  <c r="K148" i="66"/>
  <c r="K145" i="66"/>
  <c r="L144" i="66"/>
  <c r="K144" i="66"/>
  <c r="L143" i="66"/>
  <c r="K141" i="66"/>
  <c r="L140" i="66"/>
  <c r="K140" i="66"/>
  <c r="K137" i="66"/>
  <c r="L136" i="66"/>
  <c r="K136" i="66"/>
  <c r="L135" i="66"/>
  <c r="K133" i="66"/>
  <c r="L132" i="66"/>
  <c r="K132" i="66"/>
  <c r="K129" i="66"/>
  <c r="L128" i="66"/>
  <c r="K128" i="66"/>
  <c r="L127" i="66"/>
  <c r="K125" i="66"/>
  <c r="L124" i="66"/>
  <c r="K124" i="66"/>
  <c r="K121" i="66"/>
  <c r="L120" i="66"/>
  <c r="K120" i="66"/>
  <c r="L119" i="66"/>
  <c r="K117" i="66"/>
  <c r="L116" i="66"/>
  <c r="K116" i="66"/>
  <c r="K113" i="66"/>
  <c r="L112" i="66"/>
  <c r="K112" i="66"/>
  <c r="L111" i="66"/>
  <c r="K109" i="66"/>
  <c r="L108" i="66"/>
  <c r="K108" i="66"/>
  <c r="K105" i="66"/>
  <c r="L104" i="66"/>
  <c r="K104" i="66"/>
  <c r="L103" i="66"/>
  <c r="K101" i="66"/>
  <c r="L100" i="66"/>
  <c r="K100" i="66"/>
  <c r="K97" i="66"/>
  <c r="L96" i="66"/>
  <c r="K96" i="66"/>
  <c r="L95" i="66"/>
  <c r="K93" i="66"/>
  <c r="L92" i="66"/>
  <c r="K92" i="66"/>
  <c r="K89" i="66"/>
  <c r="L88" i="66"/>
  <c r="K88" i="66"/>
  <c r="L87" i="66"/>
  <c r="K85" i="66"/>
  <c r="L84" i="66"/>
  <c r="K84" i="66"/>
  <c r="K81" i="66"/>
  <c r="E22" i="66"/>
  <c r="L1076" i="66" s="1"/>
  <c r="E20" i="66"/>
  <c r="K1078" i="66" s="1"/>
  <c r="E10" i="66"/>
  <c r="E8" i="66"/>
  <c r="E5" i="66"/>
  <c r="E4" i="66"/>
  <c r="Z53" i="65"/>
  <c r="Z49" i="65"/>
  <c r="AG47" i="65"/>
  <c r="Z47" i="65"/>
  <c r="AA47" i="65" s="1"/>
  <c r="AG46" i="65"/>
  <c r="AC33" i="65"/>
  <c r="AC31" i="65"/>
  <c r="DB1" i="65"/>
  <c r="A501" i="61"/>
  <c r="A500" i="61"/>
  <c r="A499" i="61"/>
  <c r="A498" i="61"/>
  <c r="A497" i="61"/>
  <c r="A496" i="61"/>
  <c r="A495" i="61"/>
  <c r="A494" i="61"/>
  <c r="A493" i="61"/>
  <c r="A492" i="61"/>
  <c r="A491" i="61"/>
  <c r="A490" i="61"/>
  <c r="A489" i="61"/>
  <c r="A488" i="61"/>
  <c r="A487" i="61"/>
  <c r="A486" i="61"/>
  <c r="A485" i="61"/>
  <c r="A484" i="61"/>
  <c r="A483" i="61"/>
  <c r="A482" i="61"/>
  <c r="A481" i="61"/>
  <c r="A480" i="61"/>
  <c r="A479" i="61"/>
  <c r="A478" i="61"/>
  <c r="A477" i="61"/>
  <c r="A476" i="61"/>
  <c r="A475" i="61"/>
  <c r="A474" i="61"/>
  <c r="A473" i="61"/>
  <c r="A472" i="61"/>
  <c r="A471" i="61"/>
  <c r="A470" i="61"/>
  <c r="A469" i="61"/>
  <c r="A468" i="61"/>
  <c r="A467" i="61"/>
  <c r="A466" i="61"/>
  <c r="A465" i="61"/>
  <c r="A464" i="61"/>
  <c r="A463" i="61"/>
  <c r="A462" i="61"/>
  <c r="A461" i="61"/>
  <c r="A460" i="61"/>
  <c r="A459" i="61"/>
  <c r="A458" i="61"/>
  <c r="A457" i="61"/>
  <c r="A456" i="61"/>
  <c r="A455" i="61"/>
  <c r="A454" i="61"/>
  <c r="A453" i="61"/>
  <c r="A452" i="61"/>
  <c r="A451" i="61"/>
  <c r="A450" i="61"/>
  <c r="A449" i="61"/>
  <c r="A448" i="61"/>
  <c r="A447" i="61"/>
  <c r="A446" i="61"/>
  <c r="A445" i="61"/>
  <c r="A444" i="61"/>
  <c r="A443" i="61"/>
  <c r="A442" i="61"/>
  <c r="A441" i="61"/>
  <c r="A440" i="61"/>
  <c r="A439" i="61"/>
  <c r="A438" i="61"/>
  <c r="A437" i="61"/>
  <c r="A436" i="61"/>
  <c r="A435" i="61"/>
  <c r="A434" i="61"/>
  <c r="A433" i="61"/>
  <c r="A432" i="61"/>
  <c r="A431" i="61"/>
  <c r="A430" i="61"/>
  <c r="A429" i="61"/>
  <c r="A428" i="61"/>
  <c r="A427" i="61"/>
  <c r="A426" i="61"/>
  <c r="A425" i="61"/>
  <c r="A424" i="61"/>
  <c r="A423" i="61"/>
  <c r="A422" i="61"/>
  <c r="A421" i="61"/>
  <c r="A420" i="61"/>
  <c r="A419" i="61"/>
  <c r="A418" i="61"/>
  <c r="A417" i="61"/>
  <c r="A416" i="61"/>
  <c r="A415" i="61"/>
  <c r="A414" i="61"/>
  <c r="A413" i="61"/>
  <c r="A412" i="61"/>
  <c r="A411" i="61"/>
  <c r="A410" i="61"/>
  <c r="A409" i="61"/>
  <c r="A408" i="61"/>
  <c r="A407" i="61"/>
  <c r="A406" i="61"/>
  <c r="A405" i="61"/>
  <c r="A404" i="61"/>
  <c r="A403" i="61"/>
  <c r="A402" i="61"/>
  <c r="A401" i="61"/>
  <c r="A400" i="61"/>
  <c r="A399" i="61"/>
  <c r="A398" i="61"/>
  <c r="A397" i="61"/>
  <c r="A396" i="61"/>
  <c r="A395" i="61"/>
  <c r="A394" i="61"/>
  <c r="A393" i="61"/>
  <c r="A392" i="61"/>
  <c r="A391" i="61"/>
  <c r="A390" i="61"/>
  <c r="A389" i="61"/>
  <c r="A388" i="61"/>
  <c r="A387" i="61"/>
  <c r="A386" i="61"/>
  <c r="A385" i="61"/>
  <c r="A384" i="61"/>
  <c r="A383" i="61"/>
  <c r="A382" i="61"/>
  <c r="A381" i="61"/>
  <c r="A380" i="61"/>
  <c r="A379" i="61"/>
  <c r="A378" i="61"/>
  <c r="A377" i="61"/>
  <c r="A376" i="61"/>
  <c r="A375" i="61"/>
  <c r="A374" i="61"/>
  <c r="A373" i="61"/>
  <c r="A372" i="61"/>
  <c r="A371" i="61"/>
  <c r="A370" i="61"/>
  <c r="A369" i="61"/>
  <c r="A368" i="61"/>
  <c r="A367" i="61"/>
  <c r="A366" i="61"/>
  <c r="A365" i="61"/>
  <c r="A364" i="61"/>
  <c r="A363" i="61"/>
  <c r="A362" i="61"/>
  <c r="A361" i="61"/>
  <c r="A360" i="61"/>
  <c r="A359" i="61"/>
  <c r="A358" i="61"/>
  <c r="A357" i="61"/>
  <c r="A356" i="61"/>
  <c r="A355" i="61"/>
  <c r="A354" i="61"/>
  <c r="A353" i="61"/>
  <c r="A352" i="61"/>
  <c r="A351" i="61"/>
  <c r="A350" i="61"/>
  <c r="A349" i="61"/>
  <c r="A348" i="61"/>
  <c r="A347" i="61"/>
  <c r="A346" i="61"/>
  <c r="A345" i="61"/>
  <c r="A344" i="61"/>
  <c r="A343" i="61"/>
  <c r="A342" i="61"/>
  <c r="A341" i="61"/>
  <c r="A340" i="61"/>
  <c r="A339" i="61"/>
  <c r="A338" i="61"/>
  <c r="A337" i="61"/>
  <c r="A336" i="61"/>
  <c r="A335" i="61"/>
  <c r="A334" i="61"/>
  <c r="A333" i="61"/>
  <c r="A332" i="61"/>
  <c r="A331" i="61"/>
  <c r="A330" i="61"/>
  <c r="A329" i="61"/>
  <c r="A328" i="61"/>
  <c r="A327" i="61"/>
  <c r="A326" i="61"/>
  <c r="A325" i="61"/>
  <c r="A324" i="61"/>
  <c r="A323" i="61"/>
  <c r="A322" i="61"/>
  <c r="A321" i="61"/>
  <c r="A320" i="61"/>
  <c r="A319" i="61"/>
  <c r="A318" i="61"/>
  <c r="A317" i="61"/>
  <c r="A316" i="61"/>
  <c r="A315" i="61"/>
  <c r="A314" i="61"/>
  <c r="A313" i="61"/>
  <c r="A312" i="61"/>
  <c r="A311" i="61"/>
  <c r="A310" i="61"/>
  <c r="A309" i="61"/>
  <c r="A308" i="61"/>
  <c r="A307" i="61"/>
  <c r="A306" i="61"/>
  <c r="A305" i="61"/>
  <c r="A304" i="61"/>
  <c r="A303" i="61"/>
  <c r="A302" i="61"/>
  <c r="A301" i="61"/>
  <c r="A300" i="61"/>
  <c r="A299" i="61"/>
  <c r="A298" i="61"/>
  <c r="A297" i="61"/>
  <c r="A296" i="61"/>
  <c r="A295" i="61"/>
  <c r="A294" i="61"/>
  <c r="A293" i="61"/>
  <c r="A292" i="61"/>
  <c r="A291" i="61"/>
  <c r="A290" i="61"/>
  <c r="A289" i="61"/>
  <c r="A288" i="61"/>
  <c r="A287" i="61"/>
  <c r="A286" i="61"/>
  <c r="A285" i="61"/>
  <c r="A284" i="61"/>
  <c r="A283" i="61"/>
  <c r="A282" i="61"/>
  <c r="A281" i="61"/>
  <c r="A280" i="61"/>
  <c r="A279" i="61"/>
  <c r="A278" i="61"/>
  <c r="A277" i="61"/>
  <c r="A276" i="61"/>
  <c r="A275" i="61"/>
  <c r="A274" i="61"/>
  <c r="A273" i="61"/>
  <c r="A272" i="61"/>
  <c r="A271" i="61"/>
  <c r="A270" i="61"/>
  <c r="A269" i="61"/>
  <c r="A268" i="61"/>
  <c r="A267" i="61"/>
  <c r="A266" i="61"/>
  <c r="A265" i="61"/>
  <c r="A264" i="61"/>
  <c r="A263" i="61"/>
  <c r="A262" i="61"/>
  <c r="A261" i="61"/>
  <c r="A260" i="61"/>
  <c r="A259" i="61"/>
  <c r="A258" i="61"/>
  <c r="A257" i="61"/>
  <c r="A256" i="61"/>
  <c r="A255" i="61"/>
  <c r="A254" i="61"/>
  <c r="A253" i="61"/>
  <c r="A252" i="61"/>
  <c r="A251" i="61"/>
  <c r="A250" i="61"/>
  <c r="A249" i="61"/>
  <c r="A248" i="61"/>
  <c r="A247" i="61"/>
  <c r="A246" i="61"/>
  <c r="A245" i="61"/>
  <c r="A244" i="61"/>
  <c r="A243" i="61"/>
  <c r="A242" i="61"/>
  <c r="A241" i="61"/>
  <c r="A240" i="61"/>
  <c r="A239" i="61"/>
  <c r="A238" i="61"/>
  <c r="A237" i="61"/>
  <c r="A236" i="61"/>
  <c r="A235" i="61"/>
  <c r="A234" i="61"/>
  <c r="A233" i="61"/>
  <c r="A232" i="61"/>
  <c r="A231" i="61"/>
  <c r="A230" i="61"/>
  <c r="A229" i="61"/>
  <c r="A228" i="61"/>
  <c r="A227" i="61"/>
  <c r="A226" i="61"/>
  <c r="A225" i="61"/>
  <c r="A224" i="61"/>
  <c r="A223" i="61"/>
  <c r="A222" i="61"/>
  <c r="A221" i="61"/>
  <c r="A220" i="61"/>
  <c r="A219" i="61"/>
  <c r="A218" i="61"/>
  <c r="A217" i="61"/>
  <c r="A216" i="61"/>
  <c r="A215" i="61"/>
  <c r="A214" i="61"/>
  <c r="A213" i="61"/>
  <c r="A212" i="61"/>
  <c r="A211" i="61"/>
  <c r="A210" i="61"/>
  <c r="A209" i="61"/>
  <c r="A208" i="61"/>
  <c r="A207" i="61"/>
  <c r="A206" i="61"/>
  <c r="A205" i="61"/>
  <c r="A204" i="61"/>
  <c r="A203" i="61"/>
  <c r="A202" i="61"/>
  <c r="A201" i="61"/>
  <c r="A200" i="61"/>
  <c r="A199" i="61"/>
  <c r="A198" i="61"/>
  <c r="A197" i="61"/>
  <c r="A196" i="61"/>
  <c r="A195" i="61"/>
  <c r="A194" i="61"/>
  <c r="A193" i="61"/>
  <c r="A192" i="61"/>
  <c r="A191" i="61"/>
  <c r="A190" i="61"/>
  <c r="A189" i="61"/>
  <c r="A188" i="61"/>
  <c r="A187" i="61"/>
  <c r="A186" i="61"/>
  <c r="A185" i="61"/>
  <c r="A184" i="61"/>
  <c r="A183" i="61"/>
  <c r="A182" i="61"/>
  <c r="A181" i="61"/>
  <c r="A180" i="61"/>
  <c r="A179" i="61"/>
  <c r="A178" i="61"/>
  <c r="A177" i="61"/>
  <c r="A176" i="61"/>
  <c r="A175" i="61"/>
  <c r="A174" i="61"/>
  <c r="A173" i="61"/>
  <c r="A172" i="61"/>
  <c r="A171" i="61"/>
  <c r="A170" i="61"/>
  <c r="A169" i="61"/>
  <c r="A168" i="61"/>
  <c r="A167" i="61"/>
  <c r="A166" i="61"/>
  <c r="A165" i="61"/>
  <c r="A164" i="61"/>
  <c r="A163" i="61"/>
  <c r="A162" i="61"/>
  <c r="A161" i="61"/>
  <c r="A160" i="61"/>
  <c r="A159" i="61"/>
  <c r="A158" i="61"/>
  <c r="A157" i="61"/>
  <c r="A156" i="61"/>
  <c r="A155" i="61"/>
  <c r="A154" i="61"/>
  <c r="A153" i="61"/>
  <c r="A152" i="61"/>
  <c r="A151" i="61"/>
  <c r="A150" i="61"/>
  <c r="A149" i="61"/>
  <c r="A148" i="61"/>
  <c r="A147" i="61"/>
  <c r="A146" i="61"/>
  <c r="A145" i="61"/>
  <c r="A144" i="61"/>
  <c r="A143" i="61"/>
  <c r="A142" i="61"/>
  <c r="A141" i="61"/>
  <c r="A140" i="61"/>
  <c r="A139" i="61"/>
  <c r="A138" i="61"/>
  <c r="A137" i="61"/>
  <c r="A136" i="61"/>
  <c r="A135" i="61"/>
  <c r="A134" i="61"/>
  <c r="A133" i="61"/>
  <c r="A132" i="61"/>
  <c r="A131" i="61"/>
  <c r="A130" i="61"/>
  <c r="A129" i="61"/>
  <c r="A128" i="61"/>
  <c r="A127" i="61"/>
  <c r="A126" i="61"/>
  <c r="A125" i="61"/>
  <c r="A124" i="61"/>
  <c r="A123" i="61"/>
  <c r="A122" i="61"/>
  <c r="A121" i="61"/>
  <c r="A120" i="61"/>
  <c r="A119" i="61"/>
  <c r="A118" i="61"/>
  <c r="A117" i="61"/>
  <c r="A116" i="61"/>
  <c r="A115" i="61"/>
  <c r="A114" i="61"/>
  <c r="A113" i="61"/>
  <c r="A112" i="61"/>
  <c r="A111" i="61"/>
  <c r="A110" i="61"/>
  <c r="A109" i="61"/>
  <c r="A108" i="61"/>
  <c r="A107" i="61"/>
  <c r="A106" i="61"/>
  <c r="A105" i="61"/>
  <c r="A104" i="61"/>
  <c r="A103" i="61"/>
  <c r="A102" i="61"/>
  <c r="A101" i="61"/>
  <c r="A100" i="61"/>
  <c r="A99" i="61"/>
  <c r="A98" i="61"/>
  <c r="A97" i="61"/>
  <c r="A96" i="61"/>
  <c r="A95" i="61"/>
  <c r="A94" i="61"/>
  <c r="A93" i="61"/>
  <c r="A92" i="61"/>
  <c r="A91" i="61"/>
  <c r="A90" i="61"/>
  <c r="A89" i="61"/>
  <c r="A88" i="61"/>
  <c r="A87" i="61"/>
  <c r="A86" i="61"/>
  <c r="A85" i="61"/>
  <c r="A84" i="61"/>
  <c r="A83" i="61"/>
  <c r="A82" i="61"/>
  <c r="A81" i="61"/>
  <c r="A80" i="61"/>
  <c r="A79" i="61"/>
  <c r="A78" i="61"/>
  <c r="A77" i="61"/>
  <c r="A76" i="61"/>
  <c r="A75" i="61"/>
  <c r="A74" i="61"/>
  <c r="A73" i="61"/>
  <c r="A72" i="61"/>
  <c r="A71" i="61"/>
  <c r="A70" i="61"/>
  <c r="A69" i="61"/>
  <c r="A68" i="61"/>
  <c r="A67" i="61"/>
  <c r="A66" i="61"/>
  <c r="A65" i="61"/>
  <c r="A64" i="61"/>
  <c r="A63" i="61"/>
  <c r="A62" i="61"/>
  <c r="A61" i="61"/>
  <c r="A60" i="61"/>
  <c r="A59" i="61"/>
  <c r="A58" i="61"/>
  <c r="A57" i="61"/>
  <c r="A56" i="61"/>
  <c r="A55" i="61"/>
  <c r="A54" i="61"/>
  <c r="A53" i="61"/>
  <c r="A52" i="61"/>
  <c r="A51" i="61"/>
  <c r="A50" i="61"/>
  <c r="A49" i="61"/>
  <c r="A48" i="61"/>
  <c r="A47" i="61"/>
  <c r="A46" i="61"/>
  <c r="A45" i="61"/>
  <c r="A44" i="61"/>
  <c r="A43" i="61"/>
  <c r="A42" i="61"/>
  <c r="A41" i="61"/>
  <c r="A40" i="61"/>
  <c r="A39" i="61"/>
  <c r="A38" i="61"/>
  <c r="A37" i="61"/>
  <c r="A36" i="61"/>
  <c r="A35" i="61"/>
  <c r="A34" i="61"/>
  <c r="A33" i="61"/>
  <c r="A32" i="61"/>
  <c r="A31" i="61"/>
  <c r="A30" i="61"/>
  <c r="A29" i="61"/>
  <c r="A28" i="61"/>
  <c r="A27" i="61"/>
  <c r="A26" i="61"/>
  <c r="A25" i="61"/>
  <c r="A24" i="61"/>
  <c r="A23" i="61"/>
  <c r="A22" i="61"/>
  <c r="A21" i="61"/>
  <c r="A20" i="61"/>
  <c r="A19" i="61"/>
  <c r="A18" i="61"/>
  <c r="A17" i="61"/>
  <c r="A16" i="61"/>
  <c r="A15" i="61"/>
  <c r="A14" i="61"/>
  <c r="A13" i="61"/>
  <c r="A12" i="61"/>
  <c r="A11" i="61"/>
  <c r="A10" i="61"/>
  <c r="A9" i="61"/>
  <c r="A8" i="61"/>
  <c r="A7" i="61"/>
  <c r="A6" i="61"/>
  <c r="A5" i="61"/>
  <c r="A4" i="61"/>
  <c r="A3" i="61"/>
  <c r="A2" i="61"/>
  <c r="L164" i="78"/>
  <c r="K163" i="78"/>
  <c r="J163" i="78"/>
  <c r="K162" i="78"/>
  <c r="L161" i="78"/>
  <c r="J161" i="78"/>
  <c r="L160" i="78"/>
  <c r="K159" i="78"/>
  <c r="J159" i="78"/>
  <c r="L157" i="78"/>
  <c r="J157" i="78"/>
  <c r="L156" i="78"/>
  <c r="K155" i="78"/>
  <c r="J155" i="78"/>
  <c r="L153" i="78"/>
  <c r="J153" i="78"/>
  <c r="L152" i="78"/>
  <c r="K151" i="78"/>
  <c r="J151" i="78"/>
  <c r="K150" i="78"/>
  <c r="L149" i="78"/>
  <c r="L148" i="78"/>
  <c r="K147" i="78"/>
  <c r="K146" i="78"/>
  <c r="J146" i="78"/>
  <c r="K143" i="78"/>
  <c r="K138" i="78"/>
  <c r="J138" i="78"/>
  <c r="Z137" i="78"/>
  <c r="Y137" i="78"/>
  <c r="X137" i="78"/>
  <c r="R137" i="78"/>
  <c r="O137" i="78"/>
  <c r="N137" i="78"/>
  <c r="Z136" i="78"/>
  <c r="Y136" i="78"/>
  <c r="X136" i="78"/>
  <c r="R136" i="78"/>
  <c r="Q136" i="78"/>
  <c r="Z135" i="78"/>
  <c r="Y135" i="78"/>
  <c r="X135" i="78"/>
  <c r="T135" i="78"/>
  <c r="Q135" i="78"/>
  <c r="K135" i="78"/>
  <c r="AT134" i="78"/>
  <c r="Z134" i="78"/>
  <c r="Y134" i="78"/>
  <c r="X134" i="78"/>
  <c r="T134" i="78"/>
  <c r="Q134" i="78"/>
  <c r="P134" i="78"/>
  <c r="L134" i="78"/>
  <c r="AT133" i="78"/>
  <c r="AS133" i="78"/>
  <c r="AR133" i="78"/>
  <c r="Z133" i="78"/>
  <c r="Y133" i="78"/>
  <c r="X133" i="78"/>
  <c r="T133" i="78"/>
  <c r="Q133" i="78"/>
  <c r="P133" i="78"/>
  <c r="K133" i="78"/>
  <c r="J133" i="78"/>
  <c r="AT132" i="78"/>
  <c r="Z132" i="78"/>
  <c r="Y132" i="78"/>
  <c r="X132" i="78"/>
  <c r="T132" i="78"/>
  <c r="Q132" i="78"/>
  <c r="P132" i="78"/>
  <c r="AS131" i="78"/>
  <c r="Z131" i="78"/>
  <c r="Y131" i="78"/>
  <c r="X131" i="78"/>
  <c r="Q131" i="78"/>
  <c r="P131" i="78"/>
  <c r="AT130" i="78"/>
  <c r="Z130" i="78"/>
  <c r="Y130" i="78"/>
  <c r="X130" i="78"/>
  <c r="T130" i="78"/>
  <c r="P130" i="78"/>
  <c r="L130" i="78"/>
  <c r="K130" i="78"/>
  <c r="AS129" i="78"/>
  <c r="AR129" i="78"/>
  <c r="Z129" i="78"/>
  <c r="Y129" i="78"/>
  <c r="X129" i="78"/>
  <c r="T129" i="78"/>
  <c r="P129" i="78"/>
  <c r="K129" i="78"/>
  <c r="J129" i="78"/>
  <c r="Z128" i="78"/>
  <c r="Y128" i="78"/>
  <c r="X128" i="78"/>
  <c r="T128" i="78"/>
  <c r="P128" i="78"/>
  <c r="AS127" i="78"/>
  <c r="AR127" i="78"/>
  <c r="Z127" i="78"/>
  <c r="Y127" i="78"/>
  <c r="X127" i="78"/>
  <c r="T127" i="78"/>
  <c r="Q127" i="78"/>
  <c r="P127" i="78"/>
  <c r="O127" i="78"/>
  <c r="K127" i="78"/>
  <c r="J127" i="78"/>
  <c r="AT126" i="78"/>
  <c r="Z126" i="78"/>
  <c r="Y126" i="78"/>
  <c r="X126" i="78"/>
  <c r="T126" i="78"/>
  <c r="S126" i="78"/>
  <c r="P126" i="78"/>
  <c r="O126" i="78"/>
  <c r="L126" i="78"/>
  <c r="AT125" i="78"/>
  <c r="AS125" i="78"/>
  <c r="AR125" i="78"/>
  <c r="Z125" i="78"/>
  <c r="Y125" i="78"/>
  <c r="X125" i="78"/>
  <c r="T125" i="78"/>
  <c r="S125" i="78"/>
  <c r="Q125" i="78"/>
  <c r="O125" i="78"/>
  <c r="L125" i="78"/>
  <c r="K125" i="78"/>
  <c r="J125" i="78"/>
  <c r="Z124" i="78"/>
  <c r="Y124" i="78"/>
  <c r="X124" i="78"/>
  <c r="S124" i="78"/>
  <c r="Q124" i="78"/>
  <c r="P124" i="78"/>
  <c r="AS123" i="78"/>
  <c r="AR123" i="78"/>
  <c r="Z123" i="78"/>
  <c r="Y123" i="78"/>
  <c r="X123" i="78"/>
  <c r="T123" i="78"/>
  <c r="Q123" i="78"/>
  <c r="P123" i="78"/>
  <c r="O123" i="78"/>
  <c r="K123" i="78"/>
  <c r="J123" i="78"/>
  <c r="AT122" i="78"/>
  <c r="AR122" i="78"/>
  <c r="Z122" i="78"/>
  <c r="Y122" i="78"/>
  <c r="X122" i="78"/>
  <c r="T122" i="78"/>
  <c r="S122" i="78"/>
  <c r="P122" i="78"/>
  <c r="O122" i="78"/>
  <c r="L122" i="78"/>
  <c r="J122" i="78"/>
  <c r="AS121" i="78"/>
  <c r="AR121" i="78"/>
  <c r="Z121" i="78"/>
  <c r="Y121" i="78"/>
  <c r="X121" i="78"/>
  <c r="T121" i="78"/>
  <c r="S121" i="78"/>
  <c r="Q121" i="78"/>
  <c r="O121" i="78"/>
  <c r="K121" i="78"/>
  <c r="J121" i="78"/>
  <c r="AT120" i="78"/>
  <c r="AS120" i="78"/>
  <c r="AR120" i="78"/>
  <c r="Z120" i="78"/>
  <c r="Y120" i="78"/>
  <c r="X120" i="78"/>
  <c r="S120" i="78"/>
  <c r="Q120" i="78"/>
  <c r="P120" i="78"/>
  <c r="L120" i="78"/>
  <c r="K120" i="78"/>
  <c r="J120" i="78"/>
  <c r="Z119" i="78"/>
  <c r="Y119" i="78"/>
  <c r="X119" i="78"/>
  <c r="T119" i="78"/>
  <c r="Q119" i="78"/>
  <c r="P119" i="78"/>
  <c r="O119" i="78"/>
  <c r="AT118" i="78"/>
  <c r="AR118" i="78"/>
  <c r="Z118" i="78"/>
  <c r="Y118" i="78"/>
  <c r="X118" i="78"/>
  <c r="T118" i="78"/>
  <c r="S118" i="78"/>
  <c r="P118" i="78"/>
  <c r="O118" i="78"/>
  <c r="L118" i="78"/>
  <c r="J118" i="78"/>
  <c r="AS117" i="78"/>
  <c r="AR117" i="78"/>
  <c r="Z117" i="78"/>
  <c r="Y117" i="78"/>
  <c r="X117" i="78"/>
  <c r="T117" i="78"/>
  <c r="S117" i="78"/>
  <c r="Q117" i="78"/>
  <c r="O117" i="78"/>
  <c r="K117" i="78"/>
  <c r="J117" i="78"/>
  <c r="AS116" i="78"/>
  <c r="AR116" i="78"/>
  <c r="Z116" i="78"/>
  <c r="Y116" i="78"/>
  <c r="X116" i="78"/>
  <c r="S116" i="78"/>
  <c r="Q116" i="78"/>
  <c r="P116" i="78"/>
  <c r="K116" i="78"/>
  <c r="J116" i="78"/>
  <c r="AS115" i="78"/>
  <c r="AR115" i="78"/>
  <c r="Z115" i="78"/>
  <c r="Y115" i="78"/>
  <c r="X115" i="78"/>
  <c r="T115" i="78"/>
  <c r="Q115" i="78"/>
  <c r="P115" i="78"/>
  <c r="O115" i="78"/>
  <c r="K115" i="78"/>
  <c r="J115" i="78"/>
  <c r="AT114" i="78"/>
  <c r="AR114" i="78"/>
  <c r="Z114" i="78"/>
  <c r="Y114" i="78"/>
  <c r="X114" i="78"/>
  <c r="T114" i="78"/>
  <c r="S114" i="78"/>
  <c r="P114" i="78"/>
  <c r="O114" i="78"/>
  <c r="L114" i="78"/>
  <c r="J114" i="78"/>
  <c r="AT113" i="78"/>
  <c r="AS113" i="78"/>
  <c r="AR113" i="78"/>
  <c r="Z113" i="78"/>
  <c r="Y113" i="78"/>
  <c r="X113" i="78"/>
  <c r="T113" i="78"/>
  <c r="S113" i="78"/>
  <c r="Q113" i="78"/>
  <c r="O113" i="78"/>
  <c r="L113" i="78"/>
  <c r="K113" i="78"/>
  <c r="J113" i="78"/>
  <c r="AC112" i="78"/>
  <c r="Z112" i="78"/>
  <c r="Y112" i="78"/>
  <c r="X112" i="78"/>
  <c r="T112" i="78"/>
  <c r="R112" i="78"/>
  <c r="Q112" i="78"/>
  <c r="P112" i="78"/>
  <c r="N112" i="78"/>
  <c r="L112" i="78"/>
  <c r="AU111" i="78"/>
  <c r="AT111" i="78"/>
  <c r="AS111" i="78"/>
  <c r="AC111" i="78"/>
  <c r="Z111" i="78"/>
  <c r="Y111" i="78"/>
  <c r="X111" i="78"/>
  <c r="S111" i="78"/>
  <c r="R111" i="78"/>
  <c r="Q111" i="78"/>
  <c r="O111" i="78"/>
  <c r="N111" i="78"/>
  <c r="AT110" i="78"/>
  <c r="Z110" i="78"/>
  <c r="Y110" i="78"/>
  <c r="X110" i="78"/>
  <c r="S110" i="78"/>
  <c r="R110" i="78"/>
  <c r="Q110" i="78"/>
  <c r="O110" i="78"/>
  <c r="N110" i="78"/>
  <c r="AQ109" i="78"/>
  <c r="Z109" i="78"/>
  <c r="Y109" i="78"/>
  <c r="X109" i="78"/>
  <c r="S109" i="78"/>
  <c r="R109" i="78"/>
  <c r="Q109" i="78"/>
  <c r="O109" i="78"/>
  <c r="N109" i="78"/>
  <c r="J109" i="78"/>
  <c r="AQ108" i="78"/>
  <c r="Z108" i="78"/>
  <c r="Y108" i="78"/>
  <c r="X108" i="78"/>
  <c r="S108" i="78"/>
  <c r="R108" i="78"/>
  <c r="Q108" i="78"/>
  <c r="O108" i="78"/>
  <c r="N108" i="78"/>
  <c r="J108" i="78"/>
  <c r="AQ107" i="78"/>
  <c r="J107" i="78"/>
  <c r="AR106" i="78"/>
  <c r="AQ106" i="78"/>
  <c r="J106" i="78"/>
  <c r="AQ105" i="78"/>
  <c r="J105" i="78"/>
  <c r="S103" i="78"/>
  <c r="R103" i="78"/>
  <c r="Q103" i="78"/>
  <c r="O103" i="78"/>
  <c r="L103" i="78"/>
  <c r="J103" i="78"/>
  <c r="T102" i="78"/>
  <c r="S102" i="78"/>
  <c r="R102" i="78"/>
  <c r="P102" i="78"/>
  <c r="O102" i="78"/>
  <c r="N102" i="78"/>
  <c r="J102" i="78"/>
  <c r="T101" i="78"/>
  <c r="S101" i="78"/>
  <c r="Q101" i="78"/>
  <c r="P101" i="78"/>
  <c r="O101" i="78"/>
  <c r="L101" i="78"/>
  <c r="K101" i="78"/>
  <c r="T100" i="78"/>
  <c r="R100" i="78"/>
  <c r="Q100" i="78"/>
  <c r="P100" i="78"/>
  <c r="N100" i="78"/>
  <c r="L100" i="78"/>
  <c r="S99" i="78"/>
  <c r="R99" i="78"/>
  <c r="Q99" i="78"/>
  <c r="O99" i="78"/>
  <c r="N99" i="78"/>
  <c r="L99" i="78"/>
  <c r="J99" i="78"/>
  <c r="T98" i="78"/>
  <c r="S98" i="78"/>
  <c r="R98" i="78"/>
  <c r="P98" i="78"/>
  <c r="O98" i="78"/>
  <c r="T97" i="78"/>
  <c r="S97" i="78"/>
  <c r="Q97" i="78"/>
  <c r="P97" i="78"/>
  <c r="O97" i="78"/>
  <c r="L97" i="78"/>
  <c r="K97" i="78"/>
  <c r="J97" i="78"/>
  <c r="T96" i="78"/>
  <c r="R96" i="78"/>
  <c r="Q96" i="78"/>
  <c r="P96" i="78"/>
  <c r="N96" i="78"/>
  <c r="K96" i="78"/>
  <c r="S95" i="78"/>
  <c r="R95" i="78"/>
  <c r="Q95" i="78"/>
  <c r="O95" i="78"/>
  <c r="N95" i="78"/>
  <c r="L95" i="78"/>
  <c r="J95" i="78"/>
  <c r="T94" i="78"/>
  <c r="S94" i="78"/>
  <c r="R94" i="78"/>
  <c r="P94" i="78"/>
  <c r="O94" i="78"/>
  <c r="N94" i="78"/>
  <c r="AO93" i="78"/>
  <c r="AM93" i="78"/>
  <c r="AK93" i="78"/>
  <c r="AJ93" i="78"/>
  <c r="AG93" i="78"/>
  <c r="AF93" i="78"/>
  <c r="T93" i="78"/>
  <c r="S93" i="78"/>
  <c r="Q93" i="78"/>
  <c r="P93" i="78"/>
  <c r="O93" i="78"/>
  <c r="L93" i="78"/>
  <c r="K93" i="78"/>
  <c r="J93" i="78"/>
  <c r="AO92" i="78"/>
  <c r="AL92" i="78"/>
  <c r="AQ92" i="78" s="1"/>
  <c r="AK92" i="78"/>
  <c r="AG92" i="78"/>
  <c r="AF92" i="78"/>
  <c r="T92" i="78"/>
  <c r="R92" i="78"/>
  <c r="Q92" i="78"/>
  <c r="P92" i="78"/>
  <c r="N92" i="78"/>
  <c r="L92" i="78"/>
  <c r="AI91" i="78"/>
  <c r="AP91" i="78" s="1"/>
  <c r="S91" i="78"/>
  <c r="R91" i="78"/>
  <c r="Q91" i="78"/>
  <c r="O91" i="78"/>
  <c r="L91" i="78"/>
  <c r="J91" i="78"/>
  <c r="AN90" i="78"/>
  <c r="AL90" i="78"/>
  <c r="AQ90" i="78" s="1"/>
  <c r="AI90" i="78"/>
  <c r="AP90" i="78" s="1"/>
  <c r="AH90" i="78"/>
  <c r="AF90" i="78"/>
  <c r="AO90" i="78" s="1"/>
  <c r="T90" i="78"/>
  <c r="S90" i="78"/>
  <c r="R90" i="78"/>
  <c r="P90" i="78"/>
  <c r="O90" i="78"/>
  <c r="N90" i="78"/>
  <c r="K90" i="78"/>
  <c r="AN89" i="78"/>
  <c r="AM89" i="78"/>
  <c r="AJ89" i="78"/>
  <c r="AI89" i="78"/>
  <c r="AP89" i="78" s="1"/>
  <c r="T89" i="78"/>
  <c r="S89" i="78"/>
  <c r="Q89" i="78"/>
  <c r="P89" i="78"/>
  <c r="O89" i="78"/>
  <c r="AL88" i="78"/>
  <c r="AQ88" i="78" s="1"/>
  <c r="AK88" i="78"/>
  <c r="AF88" i="78"/>
  <c r="AO88" i="78" s="1"/>
  <c r="T88" i="78"/>
  <c r="R88" i="78"/>
  <c r="Q88" i="78"/>
  <c r="P88" i="78"/>
  <c r="N88" i="78"/>
  <c r="L88" i="78"/>
  <c r="K88" i="78"/>
  <c r="AM87" i="78"/>
  <c r="AI87" i="78"/>
  <c r="AP87" i="78" s="1"/>
  <c r="AH87" i="78"/>
  <c r="S87" i="78"/>
  <c r="R87" i="78"/>
  <c r="Q87" i="78"/>
  <c r="O87" i="78"/>
  <c r="N87" i="78"/>
  <c r="L87" i="78"/>
  <c r="J87" i="78"/>
  <c r="AP86" i="78"/>
  <c r="AN86" i="78"/>
  <c r="AL86" i="78"/>
  <c r="AQ86" i="78" s="1"/>
  <c r="AI86" i="78"/>
  <c r="AF86" i="78"/>
  <c r="AO86" i="78" s="1"/>
  <c r="T86" i="78"/>
  <c r="S86" i="78"/>
  <c r="R86" i="78"/>
  <c r="P86" i="78"/>
  <c r="O86" i="78"/>
  <c r="N86" i="78"/>
  <c r="K86" i="78"/>
  <c r="J86" i="78"/>
  <c r="AN85" i="78"/>
  <c r="AM85" i="78"/>
  <c r="AI85" i="78"/>
  <c r="AP85" i="78" s="1"/>
  <c r="T85" i="78"/>
  <c r="S85" i="78"/>
  <c r="Q85" i="78"/>
  <c r="P85" i="78"/>
  <c r="O85" i="78"/>
  <c r="L85" i="78"/>
  <c r="J85" i="78"/>
  <c r="AO84" i="78"/>
  <c r="AL84" i="78"/>
  <c r="AQ84" i="78" s="1"/>
  <c r="AK84" i="78"/>
  <c r="AF84" i="78"/>
  <c r="T84" i="78"/>
  <c r="R84" i="78"/>
  <c r="Q84" i="78"/>
  <c r="P84" i="78"/>
  <c r="L84" i="78"/>
  <c r="K84" i="78"/>
  <c r="AO83" i="78"/>
  <c r="AM83" i="78"/>
  <c r="AK83" i="78"/>
  <c r="AJ83" i="78"/>
  <c r="AG83" i="78"/>
  <c r="AF83" i="78"/>
  <c r="AE83" i="78"/>
  <c r="T83" i="78"/>
  <c r="R83" i="78"/>
  <c r="Q83" i="78"/>
  <c r="P83" i="78"/>
  <c r="N83" i="78"/>
  <c r="L83" i="78"/>
  <c r="K83" i="78"/>
  <c r="AO82" i="78"/>
  <c r="AM82" i="78"/>
  <c r="AK82" i="78"/>
  <c r="AI82" i="78"/>
  <c r="AG82" i="78"/>
  <c r="AF82" i="78"/>
  <c r="AE82" i="78"/>
  <c r="T82" i="78"/>
  <c r="R82" i="78"/>
  <c r="Q82" i="78"/>
  <c r="P82" i="78"/>
  <c r="N82" i="78"/>
  <c r="AO81" i="78"/>
  <c r="AN81" i="78"/>
  <c r="AM81" i="78"/>
  <c r="AJ81" i="78"/>
  <c r="AI81" i="78"/>
  <c r="AG81" i="78"/>
  <c r="T81" i="78"/>
  <c r="R81" i="78"/>
  <c r="Q81" i="78"/>
  <c r="P81" i="78"/>
  <c r="N81" i="78"/>
  <c r="AO80" i="78"/>
  <c r="AN80" i="78"/>
  <c r="AI80" i="78"/>
  <c r="T80" i="78"/>
  <c r="R80" i="78"/>
  <c r="Q80" i="78"/>
  <c r="P80" i="78"/>
  <c r="K80" i="78"/>
  <c r="AO79" i="78"/>
  <c r="AM79" i="78"/>
  <c r="AJ79" i="78"/>
  <c r="AG79" i="78"/>
  <c r="AF79" i="78"/>
  <c r="AE79" i="78"/>
  <c r="T79" i="78"/>
  <c r="R79" i="78"/>
  <c r="Q79" i="78"/>
  <c r="P79" i="78"/>
  <c r="N79" i="78"/>
  <c r="L79" i="78"/>
  <c r="K79" i="78"/>
  <c r="AO78" i="78"/>
  <c r="AK78" i="78"/>
  <c r="AF78" i="78"/>
  <c r="T78" i="78"/>
  <c r="R78" i="78"/>
  <c r="Q78" i="78"/>
  <c r="P78" i="78"/>
  <c r="N78" i="78"/>
  <c r="L78" i="78"/>
  <c r="AO77" i="78"/>
  <c r="AN77" i="78"/>
  <c r="AM77" i="78"/>
  <c r="AJ77" i="78"/>
  <c r="AI77" i="78"/>
  <c r="AE77" i="78"/>
  <c r="T77" i="78"/>
  <c r="R77" i="78"/>
  <c r="Q77" i="78"/>
  <c r="P77" i="78"/>
  <c r="N77" i="78"/>
  <c r="K77" i="78"/>
  <c r="AO76" i="78"/>
  <c r="AN76" i="78"/>
  <c r="AI76" i="78"/>
  <c r="AF76" i="78"/>
  <c r="AE76" i="78"/>
  <c r="T76" i="78"/>
  <c r="R76" i="78"/>
  <c r="Q76" i="78"/>
  <c r="P76" i="78"/>
  <c r="L76" i="78"/>
  <c r="K76" i="78"/>
  <c r="AO75" i="78"/>
  <c r="AM75" i="78"/>
  <c r="AF75" i="78"/>
  <c r="AE75" i="78"/>
  <c r="T75" i="78"/>
  <c r="R75" i="78"/>
  <c r="Q75" i="78"/>
  <c r="P75" i="78"/>
  <c r="N75" i="78"/>
  <c r="L75" i="78"/>
  <c r="K75" i="78"/>
  <c r="BU74" i="78"/>
  <c r="BQ74" i="78"/>
  <c r="BO74" i="78"/>
  <c r="BN74" i="78"/>
  <c r="BM74" i="78"/>
  <c r="BK74" i="78"/>
  <c r="BJ74" i="78"/>
  <c r="BI74" i="78"/>
  <c r="BE74" i="78"/>
  <c r="BC74" i="78"/>
  <c r="BA74" i="78"/>
  <c r="AY74" i="78"/>
  <c r="AX74" i="78"/>
  <c r="AW74" i="78"/>
  <c r="AU74" i="78"/>
  <c r="AT74" i="78"/>
  <c r="AS74" i="78"/>
  <c r="BW74" i="78" s="1"/>
  <c r="AO74" i="78"/>
  <c r="AN74" i="78"/>
  <c r="AM74" i="78"/>
  <c r="AL74" i="78"/>
  <c r="AI74" i="78"/>
  <c r="AF74" i="78"/>
  <c r="T74" i="78"/>
  <c r="S74" i="78"/>
  <c r="Q74" i="78"/>
  <c r="P74" i="78"/>
  <c r="O74" i="78"/>
  <c r="BW73" i="78"/>
  <c r="BS73" i="78"/>
  <c r="BO73" i="78"/>
  <c r="BN73" i="78"/>
  <c r="BM73" i="78"/>
  <c r="BK73" i="78"/>
  <c r="BI73" i="78"/>
  <c r="BG73" i="78"/>
  <c r="BC73" i="78"/>
  <c r="BB73" i="78"/>
  <c r="AY73" i="78"/>
  <c r="AU73" i="78"/>
  <c r="AS73" i="78"/>
  <c r="BV72" i="78"/>
  <c r="BU72" i="78"/>
  <c r="BT72" i="78"/>
  <c r="BR72" i="78"/>
  <c r="BQ72" i="78"/>
  <c r="BM72" i="78"/>
  <c r="BL72" i="78"/>
  <c r="BI72" i="78"/>
  <c r="BH72" i="78"/>
  <c r="BB72" i="78"/>
  <c r="BA72" i="78"/>
  <c r="AV72" i="78"/>
  <c r="AS72" i="78"/>
  <c r="BW72" i="78" s="1"/>
  <c r="CF70" i="78"/>
  <c r="CE70" i="78"/>
  <c r="CD70" i="78"/>
  <c r="CC70" i="78"/>
  <c r="CB70" i="78"/>
  <c r="CA70" i="78"/>
  <c r="BX70" i="78"/>
  <c r="BW70" i="78"/>
  <c r="BV70" i="78"/>
  <c r="BU70" i="78"/>
  <c r="BT70" i="78"/>
  <c r="BS70" i="78"/>
  <c r="BP70" i="78"/>
  <c r="BO70" i="78"/>
  <c r="BN70" i="78"/>
  <c r="BM70" i="78"/>
  <c r="BL70" i="78"/>
  <c r="BK70" i="78"/>
  <c r="BH70" i="78"/>
  <c r="BG70" i="78"/>
  <c r="BF70" i="78"/>
  <c r="BE70" i="78"/>
  <c r="BD70" i="78"/>
  <c r="BC70" i="78"/>
  <c r="AZ70" i="78"/>
  <c r="AY70" i="78"/>
  <c r="AX70" i="78"/>
  <c r="AW70" i="78"/>
  <c r="AV70" i="78"/>
  <c r="AU70" i="78"/>
  <c r="AR70" i="78"/>
  <c r="AQ70" i="78"/>
  <c r="AP70" i="78"/>
  <c r="AO70" i="78"/>
  <c r="AN70" i="78"/>
  <c r="AM70" i="78"/>
  <c r="AJ70" i="78"/>
  <c r="AI70" i="78"/>
  <c r="AH70" i="78"/>
  <c r="AG70" i="78"/>
  <c r="AF70" i="78"/>
  <c r="AE70" i="78"/>
  <c r="AB70" i="78"/>
  <c r="AA70" i="78"/>
  <c r="Z70" i="78"/>
  <c r="Y70" i="78"/>
  <c r="X70" i="78"/>
  <c r="W70" i="78"/>
  <c r="S70" i="78"/>
  <c r="R70" i="78"/>
  <c r="P70" i="78"/>
  <c r="O70" i="78"/>
  <c r="I70" i="78"/>
  <c r="AU134" i="78" s="1"/>
  <c r="H70" i="78"/>
  <c r="G70" i="78"/>
  <c r="CF69" i="78"/>
  <c r="CE69" i="78"/>
  <c r="CD69" i="78"/>
  <c r="CC69" i="78"/>
  <c r="CB69" i="78"/>
  <c r="CA69" i="78"/>
  <c r="BX69" i="78"/>
  <c r="BW69" i="78"/>
  <c r="BV69" i="78"/>
  <c r="BU69" i="78"/>
  <c r="BT69" i="78"/>
  <c r="BS69" i="78"/>
  <c r="BP69" i="78"/>
  <c r="BO69" i="78"/>
  <c r="BN69" i="78"/>
  <c r="BM69" i="78"/>
  <c r="BL69" i="78"/>
  <c r="BK69" i="78"/>
  <c r="BH69" i="78"/>
  <c r="BG69" i="78"/>
  <c r="BF69" i="78"/>
  <c r="BE69" i="78"/>
  <c r="BD69" i="78"/>
  <c r="BC69" i="78"/>
  <c r="AZ69" i="78"/>
  <c r="AY69" i="78"/>
  <c r="AX69" i="78"/>
  <c r="AW69" i="78"/>
  <c r="AV69" i="78"/>
  <c r="AU69" i="78"/>
  <c r="AR69" i="78"/>
  <c r="AQ69" i="78"/>
  <c r="AP69" i="78"/>
  <c r="AO69" i="78"/>
  <c r="AN69" i="78"/>
  <c r="AM69" i="78"/>
  <c r="AJ69" i="78"/>
  <c r="AI69" i="78"/>
  <c r="AH69" i="78"/>
  <c r="AG69" i="78"/>
  <c r="AF69" i="78"/>
  <c r="AE69" i="78"/>
  <c r="AB69" i="78"/>
  <c r="AA69" i="78"/>
  <c r="Z69" i="78"/>
  <c r="Y69" i="78"/>
  <c r="X69" i="78"/>
  <c r="W69" i="78"/>
  <c r="T69" i="78"/>
  <c r="S69" i="78"/>
  <c r="R69" i="78"/>
  <c r="Q69" i="78"/>
  <c r="Y67" i="78" s="1"/>
  <c r="P69" i="78"/>
  <c r="O69" i="78"/>
  <c r="K69" i="78"/>
  <c r="I69" i="78"/>
  <c r="AU133" i="78" s="1"/>
  <c r="H69" i="78"/>
  <c r="AM92" i="78" s="1"/>
  <c r="G69" i="78"/>
  <c r="AQ133" i="78" s="1"/>
  <c r="CF68" i="78"/>
  <c r="CE68" i="78"/>
  <c r="CD68" i="78"/>
  <c r="CC68" i="78"/>
  <c r="CB68" i="78"/>
  <c r="CA68" i="78"/>
  <c r="BX68" i="78"/>
  <c r="BW68" i="78"/>
  <c r="BV68" i="78"/>
  <c r="BU68" i="78"/>
  <c r="BT68" i="78"/>
  <c r="BS68" i="78"/>
  <c r="BP68" i="78"/>
  <c r="BO68" i="78"/>
  <c r="BN68" i="78"/>
  <c r="BM68" i="78"/>
  <c r="BL68" i="78"/>
  <c r="BK68" i="78"/>
  <c r="BH68" i="78"/>
  <c r="BG68" i="78"/>
  <c r="BF68" i="78"/>
  <c r="BE68" i="78"/>
  <c r="BD68" i="78"/>
  <c r="BC68" i="78"/>
  <c r="AZ68" i="78"/>
  <c r="AY68" i="78"/>
  <c r="AX68" i="78"/>
  <c r="AW68" i="78"/>
  <c r="AV68" i="78"/>
  <c r="AU68" i="78"/>
  <c r="AR68" i="78"/>
  <c r="AQ68" i="78"/>
  <c r="AP68" i="78"/>
  <c r="AO68" i="78"/>
  <c r="AN68" i="78"/>
  <c r="AM68" i="78"/>
  <c r="AJ68" i="78"/>
  <c r="AI68" i="78"/>
  <c r="AH68" i="78"/>
  <c r="AG68" i="78"/>
  <c r="AF68" i="78"/>
  <c r="AE68" i="78"/>
  <c r="AB68" i="78"/>
  <c r="AA68" i="78"/>
  <c r="Z68" i="78"/>
  <c r="Y68" i="78"/>
  <c r="X68" i="78"/>
  <c r="W68" i="78"/>
  <c r="S68" i="78"/>
  <c r="AA66" i="78" s="1"/>
  <c r="R68" i="78"/>
  <c r="P68" i="78"/>
  <c r="O68" i="78"/>
  <c r="AE64" i="78" s="1"/>
  <c r="L68" i="78"/>
  <c r="I68" i="78"/>
  <c r="H68" i="78"/>
  <c r="L132" i="78" s="1"/>
  <c r="G68" i="78"/>
  <c r="K132" i="78" s="1"/>
  <c r="CF67" i="78"/>
  <c r="CE67" i="78"/>
  <c r="CD67" i="78"/>
  <c r="CC67" i="78"/>
  <c r="CB67" i="78"/>
  <c r="CA67" i="78"/>
  <c r="BX67" i="78"/>
  <c r="BW67" i="78"/>
  <c r="BV67" i="78"/>
  <c r="BU67" i="78"/>
  <c r="BT67" i="78"/>
  <c r="BS67" i="78"/>
  <c r="BP67" i="78"/>
  <c r="BO67" i="78"/>
  <c r="BN67" i="78"/>
  <c r="BM67" i="78"/>
  <c r="BL67" i="78"/>
  <c r="BK67" i="78"/>
  <c r="BH67" i="78"/>
  <c r="BG67" i="78"/>
  <c r="BF67" i="78"/>
  <c r="BE67" i="78"/>
  <c r="BD67" i="78"/>
  <c r="BC67" i="78"/>
  <c r="AZ67" i="78"/>
  <c r="AY67" i="78"/>
  <c r="AX67" i="78"/>
  <c r="AW67" i="78"/>
  <c r="AV67" i="78"/>
  <c r="AU67" i="78"/>
  <c r="AR67" i="78"/>
  <c r="AQ67" i="78"/>
  <c r="AP67" i="78"/>
  <c r="AO67" i="78"/>
  <c r="AN67" i="78"/>
  <c r="AM67" i="78"/>
  <c r="AJ67" i="78"/>
  <c r="AI67" i="78"/>
  <c r="AH67" i="78"/>
  <c r="AG67" i="78"/>
  <c r="AF67" i="78"/>
  <c r="AE67" i="78"/>
  <c r="AB67" i="78"/>
  <c r="AA67" i="78"/>
  <c r="Z67" i="78"/>
  <c r="X67" i="78"/>
  <c r="W67" i="78"/>
  <c r="S67" i="78"/>
  <c r="AI63" i="78" s="1"/>
  <c r="R67" i="78"/>
  <c r="Q67" i="78"/>
  <c r="P67" i="78"/>
  <c r="O67" i="78"/>
  <c r="AE63" i="78" s="1"/>
  <c r="K67" i="78"/>
  <c r="I67" i="78"/>
  <c r="AU131" i="78" s="1"/>
  <c r="H67" i="78"/>
  <c r="BL74" i="78" s="1"/>
  <c r="G67" i="78"/>
  <c r="CF66" i="78"/>
  <c r="CE66" i="78"/>
  <c r="CD66" i="78"/>
  <c r="CC66" i="78"/>
  <c r="CB66" i="78"/>
  <c r="CA66" i="78"/>
  <c r="BX66" i="78"/>
  <c r="BW66" i="78"/>
  <c r="BV66" i="78"/>
  <c r="BU66" i="78"/>
  <c r="BT66" i="78"/>
  <c r="BS66" i="78"/>
  <c r="BP66" i="78"/>
  <c r="BO66" i="78"/>
  <c r="BN66" i="78"/>
  <c r="BM66" i="78"/>
  <c r="BL66" i="78"/>
  <c r="BK66" i="78"/>
  <c r="BH66" i="78"/>
  <c r="BG66" i="78"/>
  <c r="BF66" i="78"/>
  <c r="BE66" i="78"/>
  <c r="BD66" i="78"/>
  <c r="BC66" i="78"/>
  <c r="AZ66" i="78"/>
  <c r="AY66" i="78"/>
  <c r="AX66" i="78"/>
  <c r="AW66" i="78"/>
  <c r="AV66" i="78"/>
  <c r="AU66" i="78"/>
  <c r="AR66" i="78"/>
  <c r="AQ66" i="78"/>
  <c r="AP66" i="78"/>
  <c r="AO66" i="78"/>
  <c r="AN66" i="78"/>
  <c r="AM66" i="78"/>
  <c r="AJ66" i="78"/>
  <c r="AI66" i="78"/>
  <c r="AH66" i="78"/>
  <c r="AG66" i="78"/>
  <c r="AF66" i="78"/>
  <c r="AE66" i="78"/>
  <c r="Z66" i="78"/>
  <c r="X66" i="78"/>
  <c r="W66" i="78"/>
  <c r="S66" i="78"/>
  <c r="R66" i="78"/>
  <c r="Q66" i="78"/>
  <c r="Y64" i="78" s="1"/>
  <c r="P66" i="78"/>
  <c r="O66" i="78"/>
  <c r="K66" i="78"/>
  <c r="I66" i="78"/>
  <c r="AU130" i="78" s="1"/>
  <c r="H66" i="78"/>
  <c r="G66" i="78"/>
  <c r="CF65" i="78"/>
  <c r="CE65" i="78"/>
  <c r="CD65" i="78"/>
  <c r="CC65" i="78"/>
  <c r="CB65" i="78"/>
  <c r="CA65" i="78"/>
  <c r="BX65" i="78"/>
  <c r="BW65" i="78"/>
  <c r="BV65" i="78"/>
  <c r="BU65" i="78"/>
  <c r="BT65" i="78"/>
  <c r="BS65" i="78"/>
  <c r="BP65" i="78"/>
  <c r="BO65" i="78"/>
  <c r="BN65" i="78"/>
  <c r="BM65" i="78"/>
  <c r="BL65" i="78"/>
  <c r="BK65" i="78"/>
  <c r="BH65" i="78"/>
  <c r="BG65" i="78"/>
  <c r="BF65" i="78"/>
  <c r="BE65" i="78"/>
  <c r="BD65" i="78"/>
  <c r="BC65" i="78"/>
  <c r="AZ65" i="78"/>
  <c r="AY65" i="78"/>
  <c r="AX65" i="78"/>
  <c r="AW65" i="78"/>
  <c r="AV65" i="78"/>
  <c r="AU65" i="78"/>
  <c r="AR65" i="78"/>
  <c r="AQ65" i="78"/>
  <c r="AP65" i="78"/>
  <c r="AO65" i="78"/>
  <c r="AN65" i="78"/>
  <c r="AM65" i="78"/>
  <c r="AJ65" i="78"/>
  <c r="AI65" i="78"/>
  <c r="AH65" i="78"/>
  <c r="AG65" i="78"/>
  <c r="AF65" i="78"/>
  <c r="AE65" i="78"/>
  <c r="Z65" i="78"/>
  <c r="Y65" i="78"/>
  <c r="X65" i="78"/>
  <c r="T65" i="78"/>
  <c r="BH55" i="78" s="1"/>
  <c r="S65" i="78"/>
  <c r="AY57" i="78" s="1"/>
  <c r="R65" i="78"/>
  <c r="Q65" i="78"/>
  <c r="Y63" i="78" s="1"/>
  <c r="P65" i="78"/>
  <c r="BD55" i="78" s="1"/>
  <c r="O65" i="78"/>
  <c r="W63" i="78" s="1"/>
  <c r="K65" i="78"/>
  <c r="I65" i="78"/>
  <c r="AU129" i="78" s="1"/>
  <c r="H65" i="78"/>
  <c r="AM88" i="78" s="1"/>
  <c r="G65" i="78"/>
  <c r="AQ129" i="78" s="1"/>
  <c r="CF64" i="78"/>
  <c r="CE64" i="78"/>
  <c r="CD64" i="78"/>
  <c r="CC64" i="78"/>
  <c r="CB64" i="78"/>
  <c r="CA64" i="78"/>
  <c r="BX64" i="78"/>
  <c r="BW64" i="78"/>
  <c r="BV64" i="78"/>
  <c r="BU64" i="78"/>
  <c r="BT64" i="78"/>
  <c r="BS64" i="78"/>
  <c r="BP64" i="78"/>
  <c r="BO64" i="78"/>
  <c r="BN64" i="78"/>
  <c r="BM64" i="78"/>
  <c r="BL64" i="78"/>
  <c r="BK64" i="78"/>
  <c r="BH64" i="78"/>
  <c r="BG64" i="78"/>
  <c r="BF64" i="78"/>
  <c r="BE64" i="78"/>
  <c r="BD64" i="78"/>
  <c r="BC64" i="78"/>
  <c r="AZ64" i="78"/>
  <c r="AY64" i="78"/>
  <c r="AX64" i="78"/>
  <c r="AW64" i="78"/>
  <c r="AV64" i="78"/>
  <c r="AU64" i="78"/>
  <c r="AR64" i="78"/>
  <c r="AQ64" i="78"/>
  <c r="AP64" i="78"/>
  <c r="AO64" i="78"/>
  <c r="AN64" i="78"/>
  <c r="AM64" i="78"/>
  <c r="AH64" i="78"/>
  <c r="AF64" i="78"/>
  <c r="AA64" i="78"/>
  <c r="Z64" i="78"/>
  <c r="X64" i="78"/>
  <c r="W64" i="78"/>
  <c r="S64" i="78"/>
  <c r="R64" i="78"/>
  <c r="BF54" i="78" s="1"/>
  <c r="P64" i="78"/>
  <c r="BL52" i="78" s="1"/>
  <c r="O64" i="78"/>
  <c r="AU56" i="78" s="1"/>
  <c r="I64" i="78"/>
  <c r="H64" i="78"/>
  <c r="AT128" i="78" s="1"/>
  <c r="G64" i="78"/>
  <c r="K98" i="78" s="1"/>
  <c r="CF63" i="78"/>
  <c r="CE63" i="78"/>
  <c r="CD63" i="78"/>
  <c r="CC63" i="78"/>
  <c r="CB63" i="78"/>
  <c r="CA63" i="78"/>
  <c r="BX63" i="78"/>
  <c r="BW63" i="78"/>
  <c r="BV63" i="78"/>
  <c r="BU63" i="78"/>
  <c r="BT63" i="78"/>
  <c r="BS63" i="78"/>
  <c r="BP63" i="78"/>
  <c r="BO63" i="78"/>
  <c r="BN63" i="78"/>
  <c r="BM63" i="78"/>
  <c r="BL63" i="78"/>
  <c r="BK63" i="78"/>
  <c r="BH63" i="78"/>
  <c r="BG63" i="78"/>
  <c r="BF63" i="78"/>
  <c r="BE63" i="78"/>
  <c r="BD63" i="78"/>
  <c r="BC63" i="78"/>
  <c r="AZ63" i="78"/>
  <c r="AY63" i="78"/>
  <c r="AX63" i="78"/>
  <c r="AW63" i="78"/>
  <c r="AV63" i="78"/>
  <c r="AU63" i="78"/>
  <c r="AR63" i="78"/>
  <c r="AQ63" i="78"/>
  <c r="AP63" i="78"/>
  <c r="AO63" i="78"/>
  <c r="AN63" i="78"/>
  <c r="AM63" i="78"/>
  <c r="AH63" i="78"/>
  <c r="AG63" i="78"/>
  <c r="AF63" i="78"/>
  <c r="Z63" i="78"/>
  <c r="S63" i="78"/>
  <c r="AA61" i="78" s="1"/>
  <c r="R63" i="78"/>
  <c r="Q63" i="78"/>
  <c r="AW55" i="78" s="1"/>
  <c r="P63" i="78"/>
  <c r="O63" i="78"/>
  <c r="W61" i="78" s="1"/>
  <c r="K63" i="78"/>
  <c r="I63" i="78"/>
  <c r="AU127" i="78" s="1"/>
  <c r="H63" i="78"/>
  <c r="AZ74" i="78" s="1"/>
  <c r="G63" i="78"/>
  <c r="CF62" i="78"/>
  <c r="CE62" i="78"/>
  <c r="CD62" i="78"/>
  <c r="CC62" i="78"/>
  <c r="CB62" i="78"/>
  <c r="CA62" i="78"/>
  <c r="BX62" i="78"/>
  <c r="BW62" i="78"/>
  <c r="BV62" i="78"/>
  <c r="BU62" i="78"/>
  <c r="BT62" i="78"/>
  <c r="BS62" i="78"/>
  <c r="BP62" i="78"/>
  <c r="BO62" i="78"/>
  <c r="BN62" i="78"/>
  <c r="BM62" i="78"/>
  <c r="BL62" i="78"/>
  <c r="BK62" i="78"/>
  <c r="BH62" i="78"/>
  <c r="BG62" i="78"/>
  <c r="BF62" i="78"/>
  <c r="BE62" i="78"/>
  <c r="BD62" i="78"/>
  <c r="BC62" i="78"/>
  <c r="AZ62" i="78"/>
  <c r="AY62" i="78"/>
  <c r="AX62" i="78"/>
  <c r="AW62" i="78"/>
  <c r="AV62" i="78"/>
  <c r="AU62" i="78"/>
  <c r="AR62" i="78"/>
  <c r="AQ62" i="78"/>
  <c r="AP62" i="78"/>
  <c r="AO62" i="78"/>
  <c r="AN62" i="78"/>
  <c r="AM62" i="78"/>
  <c r="AI62" i="78"/>
  <c r="AH62" i="78"/>
  <c r="AF62" i="78"/>
  <c r="AE62" i="78"/>
  <c r="AA62" i="78"/>
  <c r="Z62" i="78"/>
  <c r="X62" i="78"/>
  <c r="W62" i="78"/>
  <c r="S62" i="78"/>
  <c r="R62" i="78"/>
  <c r="BF52" i="78" s="1"/>
  <c r="Q62" i="78"/>
  <c r="AO56" i="78" s="1"/>
  <c r="P62" i="78"/>
  <c r="O62" i="78"/>
  <c r="K62" i="78"/>
  <c r="I62" i="78"/>
  <c r="AU126" i="78" s="1"/>
  <c r="H62" i="78"/>
  <c r="G62" i="78"/>
  <c r="AR126" i="78" s="1"/>
  <c r="CF61" i="78"/>
  <c r="CE61" i="78"/>
  <c r="CD61" i="78"/>
  <c r="CC61" i="78"/>
  <c r="CB61" i="78"/>
  <c r="CA61" i="78"/>
  <c r="BX61" i="78"/>
  <c r="BW61" i="78"/>
  <c r="BV61" i="78"/>
  <c r="BU61" i="78"/>
  <c r="BT61" i="78"/>
  <c r="BS61" i="78"/>
  <c r="BP61" i="78"/>
  <c r="BO61" i="78"/>
  <c r="BN61" i="78"/>
  <c r="BM61" i="78"/>
  <c r="BL61" i="78"/>
  <c r="BK61" i="78"/>
  <c r="BH61" i="78"/>
  <c r="BG61" i="78"/>
  <c r="BF61" i="78"/>
  <c r="BE61" i="78"/>
  <c r="BD61" i="78"/>
  <c r="BC61" i="78"/>
  <c r="AZ61" i="78"/>
  <c r="AY61" i="78"/>
  <c r="AX61" i="78"/>
  <c r="AW61" i="78"/>
  <c r="AV61" i="78"/>
  <c r="AU61" i="78"/>
  <c r="AP61" i="78"/>
  <c r="AO61" i="78"/>
  <c r="AN61" i="78"/>
  <c r="AJ61" i="78"/>
  <c r="AI61" i="78"/>
  <c r="AH61" i="78"/>
  <c r="AG61" i="78"/>
  <c r="AF61" i="78"/>
  <c r="AE61" i="78"/>
  <c r="Z61" i="78"/>
  <c r="Y61" i="78"/>
  <c r="X61" i="78"/>
  <c r="T61" i="78"/>
  <c r="AJ57" i="78" s="1"/>
  <c r="S61" i="78"/>
  <c r="AQ55" i="78" s="1"/>
  <c r="R61" i="78"/>
  <c r="Q61" i="78"/>
  <c r="P61" i="78"/>
  <c r="AF57" i="78" s="1"/>
  <c r="O61" i="78"/>
  <c r="AM55" i="78" s="1"/>
  <c r="K61" i="78"/>
  <c r="I61" i="78"/>
  <c r="AU125" i="78" s="1"/>
  <c r="H61" i="78"/>
  <c r="AM84" i="78" s="1"/>
  <c r="G61" i="78"/>
  <c r="AQ125" i="78" s="1"/>
  <c r="CF60" i="78"/>
  <c r="CE60" i="78"/>
  <c r="CD60" i="78"/>
  <c r="CC60" i="78"/>
  <c r="CB60" i="78"/>
  <c r="CA60" i="78"/>
  <c r="BX60" i="78"/>
  <c r="BW60" i="78"/>
  <c r="BV60" i="78"/>
  <c r="BU60" i="78"/>
  <c r="BT60" i="78"/>
  <c r="BS60" i="78"/>
  <c r="BP60" i="78"/>
  <c r="BO60" i="78"/>
  <c r="BN60" i="78"/>
  <c r="BM60" i="78"/>
  <c r="BL60" i="78"/>
  <c r="BK60" i="78"/>
  <c r="BH60" i="78"/>
  <c r="BG60" i="78"/>
  <c r="BF60" i="78"/>
  <c r="BE60" i="78"/>
  <c r="BD60" i="78"/>
  <c r="BC60" i="78"/>
  <c r="AZ60" i="78"/>
  <c r="AY60" i="78"/>
  <c r="AX60" i="78"/>
  <c r="AW60" i="78"/>
  <c r="AV60" i="78"/>
  <c r="AU60" i="78"/>
  <c r="AQ60" i="78"/>
  <c r="AP60" i="78"/>
  <c r="AN60" i="78"/>
  <c r="AM60" i="78"/>
  <c r="AI60" i="78"/>
  <c r="AH60" i="78"/>
  <c r="AF60" i="78"/>
  <c r="AE60" i="78"/>
  <c r="AA60" i="78"/>
  <c r="Z60" i="78"/>
  <c r="Y60" i="78"/>
  <c r="X60" i="78"/>
  <c r="W60" i="78"/>
  <c r="T60" i="78"/>
  <c r="S60" i="78"/>
  <c r="R60" i="78"/>
  <c r="Q60" i="78"/>
  <c r="O60" i="78"/>
  <c r="I60" i="78"/>
  <c r="H60" i="78"/>
  <c r="D31" i="78" s="1"/>
  <c r="O31" i="78" s="1"/>
  <c r="G60" i="78"/>
  <c r="CF59" i="78"/>
  <c r="CE59" i="78"/>
  <c r="CD59" i="78"/>
  <c r="CC59" i="78"/>
  <c r="CB59" i="78"/>
  <c r="CA59" i="78"/>
  <c r="BX59" i="78"/>
  <c r="BW59" i="78"/>
  <c r="BV59" i="78"/>
  <c r="BU59" i="78"/>
  <c r="BT59" i="78"/>
  <c r="BS59" i="78"/>
  <c r="BP59" i="78"/>
  <c r="BO59" i="78"/>
  <c r="BN59" i="78"/>
  <c r="BM59" i="78"/>
  <c r="BL59" i="78"/>
  <c r="BK59" i="78"/>
  <c r="BH59" i="78"/>
  <c r="BG59" i="78"/>
  <c r="BF59" i="78"/>
  <c r="BE59" i="78"/>
  <c r="BD59" i="78"/>
  <c r="BC59" i="78"/>
  <c r="AZ59" i="78"/>
  <c r="AY59" i="78"/>
  <c r="AX59" i="78"/>
  <c r="AW59" i="78"/>
  <c r="AV59" i="78"/>
  <c r="AU59" i="78"/>
  <c r="AR59" i="78"/>
  <c r="AQ59" i="78"/>
  <c r="AP59" i="78"/>
  <c r="AO59" i="78"/>
  <c r="AN59" i="78"/>
  <c r="AM59" i="78"/>
  <c r="AH59" i="78"/>
  <c r="AG59" i="78"/>
  <c r="AF59" i="78"/>
  <c r="AB59" i="78"/>
  <c r="AA59" i="78"/>
  <c r="Z59" i="78"/>
  <c r="Y59" i="78"/>
  <c r="X59" i="78"/>
  <c r="W59" i="78"/>
  <c r="T59" i="78"/>
  <c r="R59" i="78"/>
  <c r="Z58" i="78" s="1"/>
  <c r="Q59" i="78"/>
  <c r="Y58" i="78" s="1"/>
  <c r="O59" i="78"/>
  <c r="W58" i="78" s="1"/>
  <c r="K59" i="78"/>
  <c r="I59" i="78"/>
  <c r="AU123" i="78" s="1"/>
  <c r="H59" i="78"/>
  <c r="G59" i="78"/>
  <c r="CF58" i="78"/>
  <c r="CE58" i="78"/>
  <c r="CD58" i="78"/>
  <c r="CC58" i="78"/>
  <c r="CB58" i="78"/>
  <c r="CA58" i="78"/>
  <c r="BX58" i="78"/>
  <c r="BW58" i="78"/>
  <c r="BV58" i="78"/>
  <c r="BU58" i="78"/>
  <c r="BT58" i="78"/>
  <c r="BS58" i="78"/>
  <c r="BP58" i="78"/>
  <c r="BO58" i="78"/>
  <c r="BN58" i="78"/>
  <c r="BM58" i="78"/>
  <c r="BL58" i="78"/>
  <c r="BK58" i="78"/>
  <c r="BH58" i="78"/>
  <c r="BG58" i="78"/>
  <c r="BF58" i="78"/>
  <c r="BE58" i="78"/>
  <c r="BD58" i="78"/>
  <c r="BC58" i="78"/>
  <c r="AY58" i="78"/>
  <c r="AX58" i="78"/>
  <c r="AV58" i="78"/>
  <c r="AU58" i="78"/>
  <c r="AQ58" i="78"/>
  <c r="AP58" i="78"/>
  <c r="AN58" i="78"/>
  <c r="AM58" i="78"/>
  <c r="AI58" i="78"/>
  <c r="AH58" i="78"/>
  <c r="AG58" i="78"/>
  <c r="AF58" i="78"/>
  <c r="AE58" i="78"/>
  <c r="AB58" i="78"/>
  <c r="T58" i="78"/>
  <c r="AB57" i="78" s="1"/>
  <c r="R58" i="78"/>
  <c r="Q58" i="78"/>
  <c r="AG56" i="78" s="1"/>
  <c r="P58" i="78"/>
  <c r="X57" i="78" s="1"/>
  <c r="O58" i="78"/>
  <c r="K58" i="78"/>
  <c r="I58" i="78"/>
  <c r="H58" i="78"/>
  <c r="AJ91" i="78" s="1"/>
  <c r="G58" i="78"/>
  <c r="CF57" i="78"/>
  <c r="CE57" i="78"/>
  <c r="CD57" i="78"/>
  <c r="CC57" i="78"/>
  <c r="CB57" i="78"/>
  <c r="CA57" i="78"/>
  <c r="BX57" i="78"/>
  <c r="BW57" i="78"/>
  <c r="BV57" i="78"/>
  <c r="BU57" i="78"/>
  <c r="BT57" i="78"/>
  <c r="BS57" i="78"/>
  <c r="BP57" i="78"/>
  <c r="BO57" i="78"/>
  <c r="BN57" i="78"/>
  <c r="BM57" i="78"/>
  <c r="BL57" i="78"/>
  <c r="BK57" i="78"/>
  <c r="BH57" i="78"/>
  <c r="BG57" i="78"/>
  <c r="BF57" i="78"/>
  <c r="BE57" i="78"/>
  <c r="BD57" i="78"/>
  <c r="BC57" i="78"/>
  <c r="AX57" i="78"/>
  <c r="AQ57" i="78"/>
  <c r="AP57" i="78"/>
  <c r="AO57" i="78"/>
  <c r="AN57" i="78"/>
  <c r="AM57" i="78"/>
  <c r="AH57" i="78"/>
  <c r="AG57" i="78"/>
  <c r="Z57" i="78"/>
  <c r="W57" i="78"/>
  <c r="T57" i="78"/>
  <c r="AJ55" i="78" s="1"/>
  <c r="S57" i="78"/>
  <c r="R57" i="78"/>
  <c r="Q57" i="78"/>
  <c r="AO54" i="78" s="1"/>
  <c r="P57" i="78"/>
  <c r="AF55" i="78" s="1"/>
  <c r="O57" i="78"/>
  <c r="K57" i="78"/>
  <c r="I57" i="78"/>
  <c r="H57" i="78"/>
  <c r="BL73" i="78" s="1"/>
  <c r="G57" i="78"/>
  <c r="AQ121" i="78" s="1"/>
  <c r="CF56" i="78"/>
  <c r="CE56" i="78"/>
  <c r="CD56" i="78"/>
  <c r="CC56" i="78"/>
  <c r="CB56" i="78"/>
  <c r="CA56" i="78"/>
  <c r="BX56" i="78"/>
  <c r="BW56" i="78"/>
  <c r="BV56" i="78"/>
  <c r="BU56" i="78"/>
  <c r="BT56" i="78"/>
  <c r="BS56" i="78"/>
  <c r="BP56" i="78"/>
  <c r="BO56" i="78"/>
  <c r="BN56" i="78"/>
  <c r="BM56" i="78"/>
  <c r="BL56" i="78"/>
  <c r="BK56" i="78"/>
  <c r="BH56" i="78"/>
  <c r="BG56" i="78"/>
  <c r="BF56" i="78"/>
  <c r="BE56" i="78"/>
  <c r="BD56" i="78"/>
  <c r="BC56" i="78"/>
  <c r="AY56" i="78"/>
  <c r="AX56" i="78"/>
  <c r="AV56" i="78"/>
  <c r="AQ56" i="78"/>
  <c r="AP56" i="78"/>
  <c r="AN56" i="78"/>
  <c r="AM56" i="78"/>
  <c r="AJ56" i="78"/>
  <c r="AH56" i="78"/>
  <c r="AF56" i="78"/>
  <c r="AE56" i="78"/>
  <c r="Z56" i="78"/>
  <c r="Y56" i="78"/>
  <c r="X56" i="78"/>
  <c r="T56" i="78"/>
  <c r="AR53" i="78" s="1"/>
  <c r="R56" i="78"/>
  <c r="Z55" i="78" s="1"/>
  <c r="Q56" i="78"/>
  <c r="O56" i="78"/>
  <c r="AE54" i="78" s="1"/>
  <c r="L56" i="78"/>
  <c r="I56" i="78"/>
  <c r="H56" i="78"/>
  <c r="G56" i="78"/>
  <c r="CF55" i="78"/>
  <c r="CE55" i="78"/>
  <c r="CD55" i="78"/>
  <c r="CC55" i="78"/>
  <c r="CB55" i="78"/>
  <c r="CA55" i="78"/>
  <c r="BX55" i="78"/>
  <c r="BW55" i="78"/>
  <c r="BV55" i="78"/>
  <c r="BU55" i="78"/>
  <c r="BT55" i="78"/>
  <c r="BS55" i="78"/>
  <c r="BP55" i="78"/>
  <c r="BO55" i="78"/>
  <c r="BN55" i="78"/>
  <c r="BM55" i="78"/>
  <c r="BL55" i="78"/>
  <c r="BK55" i="78"/>
  <c r="BF55" i="78"/>
  <c r="BE55" i="78"/>
  <c r="AX55" i="78"/>
  <c r="AV55" i="78"/>
  <c r="AR55" i="78"/>
  <c r="AP55" i="78"/>
  <c r="AO55" i="78"/>
  <c r="AN55" i="78"/>
  <c r="AH55" i="78"/>
  <c r="AG55" i="78"/>
  <c r="AB55" i="78"/>
  <c r="Y55" i="78"/>
  <c r="W55" i="78"/>
  <c r="T55" i="78"/>
  <c r="S55" i="78"/>
  <c r="R55" i="78"/>
  <c r="AH53" i="78" s="1"/>
  <c r="Q55" i="78"/>
  <c r="O55" i="78"/>
  <c r="AM52" i="78" s="1"/>
  <c r="L55" i="78"/>
  <c r="I55" i="78"/>
  <c r="AU119" i="78" s="1"/>
  <c r="H55" i="78"/>
  <c r="AT119" i="78" s="1"/>
  <c r="G55" i="78"/>
  <c r="CF54" i="78"/>
  <c r="CE54" i="78"/>
  <c r="CD54" i="78"/>
  <c r="CC54" i="78"/>
  <c r="CB54" i="78"/>
  <c r="CA54" i="78"/>
  <c r="BX54" i="78"/>
  <c r="BW54" i="78"/>
  <c r="BV54" i="78"/>
  <c r="BU54" i="78"/>
  <c r="BT54" i="78"/>
  <c r="BS54" i="78"/>
  <c r="BP54" i="78"/>
  <c r="BO54" i="78"/>
  <c r="BN54" i="78"/>
  <c r="BM54" i="78"/>
  <c r="BL54" i="78"/>
  <c r="BK54" i="78"/>
  <c r="BG54" i="78"/>
  <c r="AY54" i="78"/>
  <c r="AV54" i="78"/>
  <c r="AU54" i="78"/>
  <c r="AP54" i="78"/>
  <c r="AJ54" i="78"/>
  <c r="AH54" i="78"/>
  <c r="AG54" i="78"/>
  <c r="AB54" i="78"/>
  <c r="AA54" i="78"/>
  <c r="Z54" i="78"/>
  <c r="W54" i="78"/>
  <c r="T54" i="78"/>
  <c r="R54" i="78"/>
  <c r="AP51" i="78" s="1"/>
  <c r="Q54" i="78"/>
  <c r="P54" i="78"/>
  <c r="O54" i="78"/>
  <c r="K54" i="78"/>
  <c r="I54" i="78"/>
  <c r="AK87" i="78" s="1"/>
  <c r="H54" i="78"/>
  <c r="AJ87" i="78" s="1"/>
  <c r="G54" i="78"/>
  <c r="CF53" i="78"/>
  <c r="CE53" i="78"/>
  <c r="CD53" i="78"/>
  <c r="CC53" i="78"/>
  <c r="CB53" i="78"/>
  <c r="CA53" i="78"/>
  <c r="BX53" i="78"/>
  <c r="BW53" i="78"/>
  <c r="BV53" i="78"/>
  <c r="BU53" i="78"/>
  <c r="BT53" i="78"/>
  <c r="BS53" i="78"/>
  <c r="BP53" i="78"/>
  <c r="BO53" i="78"/>
  <c r="BN53" i="78"/>
  <c r="BM53" i="78"/>
  <c r="BL53" i="78"/>
  <c r="BK53" i="78"/>
  <c r="BG53" i="78"/>
  <c r="BF53" i="78"/>
  <c r="BE53" i="78"/>
  <c r="BD53" i="78"/>
  <c r="BC53" i="78"/>
  <c r="AX53" i="78"/>
  <c r="AW53" i="78"/>
  <c r="AP53" i="78"/>
  <c r="AO53" i="78"/>
  <c r="AM53" i="78"/>
  <c r="AJ53" i="78"/>
  <c r="AE53" i="78"/>
  <c r="Z53" i="78"/>
  <c r="Y53" i="78"/>
  <c r="W53" i="78"/>
  <c r="T53" i="78"/>
  <c r="S53" i="78"/>
  <c r="AA52" i="78" s="1"/>
  <c r="R53" i="78"/>
  <c r="Q53" i="78"/>
  <c r="AO50" i="78" s="1"/>
  <c r="P53" i="78"/>
  <c r="O53" i="78"/>
  <c r="W52" i="78" s="1"/>
  <c r="K53" i="78"/>
  <c r="I53" i="78"/>
  <c r="AK76" i="78" s="1"/>
  <c r="H53" i="78"/>
  <c r="G53" i="78"/>
  <c r="J147" i="78" s="1"/>
  <c r="CF52" i="78"/>
  <c r="CE52" i="78"/>
  <c r="CD52" i="78"/>
  <c r="CC52" i="78"/>
  <c r="CB52" i="78"/>
  <c r="CA52" i="78"/>
  <c r="BX52" i="78"/>
  <c r="BW52" i="78"/>
  <c r="BV52" i="78"/>
  <c r="BU52" i="78"/>
  <c r="BT52" i="78"/>
  <c r="BS52" i="78"/>
  <c r="BO52" i="78"/>
  <c r="BN52" i="78"/>
  <c r="BG52" i="78"/>
  <c r="BD52" i="78"/>
  <c r="BC52" i="78"/>
  <c r="AZ52" i="78"/>
  <c r="AX52" i="78"/>
  <c r="AW52" i="78"/>
  <c r="AU52" i="78"/>
  <c r="AR52" i="78"/>
  <c r="AP52" i="78"/>
  <c r="AH52" i="78"/>
  <c r="AE52" i="78"/>
  <c r="AB52" i="78"/>
  <c r="Z52" i="78"/>
  <c r="T52" i="78"/>
  <c r="R52" i="78"/>
  <c r="Z51" i="78" s="1"/>
  <c r="Q52" i="78"/>
  <c r="P52" i="78"/>
  <c r="O52" i="78"/>
  <c r="AE50" i="78" s="1"/>
  <c r="L52" i="78"/>
  <c r="I52" i="78"/>
  <c r="AX73" i="78" s="1"/>
  <c r="H52" i="78"/>
  <c r="G52" i="78"/>
  <c r="CF51" i="78"/>
  <c r="CE51" i="78"/>
  <c r="CD51" i="78"/>
  <c r="CC51" i="78"/>
  <c r="CB51" i="78"/>
  <c r="CA51" i="78"/>
  <c r="BX51" i="78"/>
  <c r="BW51" i="78"/>
  <c r="BV51" i="78"/>
  <c r="BU51" i="78"/>
  <c r="BT51" i="78"/>
  <c r="BS51" i="78"/>
  <c r="BN51" i="78"/>
  <c r="BM51" i="78"/>
  <c r="BL51" i="78"/>
  <c r="BH51" i="78"/>
  <c r="BG51" i="78"/>
  <c r="BF51" i="78"/>
  <c r="BE51" i="78"/>
  <c r="BD51" i="78"/>
  <c r="BC51" i="78"/>
  <c r="AZ51" i="78"/>
  <c r="AX51" i="78"/>
  <c r="AW51" i="78"/>
  <c r="AO51" i="78"/>
  <c r="AM51" i="78"/>
  <c r="AI51" i="78"/>
  <c r="AH51" i="78"/>
  <c r="AE51" i="78"/>
  <c r="Y51" i="78"/>
  <c r="W51" i="78"/>
  <c r="T51" i="78"/>
  <c r="R51" i="78"/>
  <c r="AH49" i="78" s="1"/>
  <c r="Q51" i="78"/>
  <c r="Y50" i="78" s="1"/>
  <c r="O51" i="78"/>
  <c r="BK45" i="78" s="1"/>
  <c r="K51" i="78"/>
  <c r="I51" i="78"/>
  <c r="L145" i="78" s="1"/>
  <c r="H51" i="78"/>
  <c r="G51" i="78"/>
  <c r="CF50" i="78"/>
  <c r="CE50" i="78"/>
  <c r="CD50" i="78"/>
  <c r="CC50" i="78"/>
  <c r="CB50" i="78"/>
  <c r="CA50" i="78"/>
  <c r="BX50" i="78"/>
  <c r="BW50" i="78"/>
  <c r="BV50" i="78"/>
  <c r="BU50" i="78"/>
  <c r="BT50" i="78"/>
  <c r="BS50" i="78"/>
  <c r="BO50" i="78"/>
  <c r="BN50" i="78"/>
  <c r="BL50" i="78"/>
  <c r="BK50" i="78"/>
  <c r="BH50" i="78"/>
  <c r="BF50" i="78"/>
  <c r="BC50" i="78"/>
  <c r="AX50" i="78"/>
  <c r="AW50" i="78"/>
  <c r="AV50" i="78"/>
  <c r="AU50" i="78"/>
  <c r="AQ50" i="78"/>
  <c r="AP50" i="78"/>
  <c r="AM50" i="78"/>
  <c r="AH50" i="78"/>
  <c r="AG50" i="78"/>
  <c r="AB50" i="78"/>
  <c r="T50" i="78"/>
  <c r="S50" i="78"/>
  <c r="R50" i="78"/>
  <c r="Q50" i="78"/>
  <c r="P50" i="78"/>
  <c r="K50" i="78"/>
  <c r="I50" i="78"/>
  <c r="L144" i="78" s="1"/>
  <c r="H50" i="78"/>
  <c r="G50" i="78"/>
  <c r="CF49" i="78"/>
  <c r="CE49" i="78"/>
  <c r="CD49" i="78"/>
  <c r="CC49" i="78"/>
  <c r="CB49" i="78"/>
  <c r="CA49" i="78"/>
  <c r="BW49" i="78"/>
  <c r="BV49" i="78"/>
  <c r="BU49" i="78"/>
  <c r="BT49" i="78"/>
  <c r="BS49" i="78"/>
  <c r="BN49" i="78"/>
  <c r="BM49" i="78"/>
  <c r="BF49" i="78"/>
  <c r="BC49" i="78"/>
  <c r="AY49" i="78"/>
  <c r="AX49" i="78"/>
  <c r="AU49" i="78"/>
  <c r="AP49" i="78"/>
  <c r="AO49" i="78"/>
  <c r="AM49" i="78"/>
  <c r="AJ49" i="78"/>
  <c r="AG49" i="78"/>
  <c r="T49" i="78"/>
  <c r="AB49" i="78" s="1"/>
  <c r="S49" i="78"/>
  <c r="AA49" i="78" s="1"/>
  <c r="Q49" i="78"/>
  <c r="Y49" i="78" s="1"/>
  <c r="P49" i="78"/>
  <c r="X49" i="78" s="1"/>
  <c r="O49" i="78"/>
  <c r="W49" i="78" s="1"/>
  <c r="K49" i="78"/>
  <c r="I49" i="78"/>
  <c r="H49" i="78"/>
  <c r="G49" i="78"/>
  <c r="J143" i="78" s="1"/>
  <c r="CF48" i="78"/>
  <c r="CE48" i="78"/>
  <c r="CD48" i="78"/>
  <c r="CC48" i="78"/>
  <c r="CB48" i="78"/>
  <c r="CA48" i="78"/>
  <c r="BW48" i="78"/>
  <c r="BV48" i="78"/>
  <c r="BU48" i="78"/>
  <c r="BT48" i="78"/>
  <c r="BS48" i="78"/>
  <c r="BN48" i="78"/>
  <c r="BK48" i="78"/>
  <c r="BH48" i="78"/>
  <c r="BG48" i="78"/>
  <c r="BF48" i="78"/>
  <c r="BE48" i="78"/>
  <c r="BD48" i="78"/>
  <c r="BC48" i="78"/>
  <c r="AX48" i="78"/>
  <c r="AW48" i="78"/>
  <c r="AU48" i="78"/>
  <c r="AR48" i="78"/>
  <c r="AP48" i="78"/>
  <c r="AO48" i="78"/>
  <c r="AB48" i="78"/>
  <c r="Y48" i="78"/>
  <c r="X48" i="78"/>
  <c r="T48" i="78"/>
  <c r="AJ48" i="78" s="1"/>
  <c r="S48" i="78"/>
  <c r="AA48" i="78" s="1"/>
  <c r="R48" i="78"/>
  <c r="Z48" i="78" s="1"/>
  <c r="Q48" i="78"/>
  <c r="AG48" i="78" s="1"/>
  <c r="P48" i="78"/>
  <c r="AF48" i="78" s="1"/>
  <c r="I48" i="78"/>
  <c r="H48" i="78"/>
  <c r="BO72" i="78" s="1"/>
  <c r="G48" i="78"/>
  <c r="L48" i="78" s="1"/>
  <c r="CF47" i="78"/>
  <c r="CE47" i="78"/>
  <c r="CD47" i="78"/>
  <c r="CC47" i="78"/>
  <c r="CB47" i="78"/>
  <c r="CA47" i="78"/>
  <c r="BX47" i="78"/>
  <c r="BW47" i="78"/>
  <c r="BV47" i="78"/>
  <c r="BU47" i="78"/>
  <c r="BT47" i="78"/>
  <c r="BS47" i="78"/>
  <c r="BO47" i="78"/>
  <c r="BN47" i="78"/>
  <c r="BM47" i="78"/>
  <c r="BK47" i="78"/>
  <c r="BE47" i="78"/>
  <c r="BC47" i="78"/>
  <c r="AZ47" i="78"/>
  <c r="AX47" i="78"/>
  <c r="AW47" i="78"/>
  <c r="AR47" i="78"/>
  <c r="AQ47" i="78"/>
  <c r="AN47" i="78"/>
  <c r="AB47" i="78"/>
  <c r="AA47" i="78"/>
  <c r="X47" i="78"/>
  <c r="T47" i="78"/>
  <c r="AJ47" i="78" s="1"/>
  <c r="S47" i="78"/>
  <c r="AI47" i="78" s="1"/>
  <c r="Q47" i="78"/>
  <c r="P47" i="78"/>
  <c r="AF47" i="78" s="1"/>
  <c r="K47" i="78"/>
  <c r="I47" i="78"/>
  <c r="H47" i="78"/>
  <c r="AG90" i="78" s="1"/>
  <c r="G47" i="78"/>
  <c r="J141" i="78" s="1"/>
  <c r="CE46" i="78"/>
  <c r="CB46" i="78"/>
  <c r="CA46" i="78"/>
  <c r="BW46" i="78"/>
  <c r="BV46" i="78"/>
  <c r="BS46" i="78"/>
  <c r="BP46" i="78"/>
  <c r="BN46" i="78"/>
  <c r="BM46" i="78"/>
  <c r="BL46" i="78"/>
  <c r="BK46" i="78"/>
  <c r="BH46" i="78"/>
  <c r="BF46" i="78"/>
  <c r="AV46" i="78"/>
  <c r="AQ46" i="78"/>
  <c r="AF46" i="78"/>
  <c r="AA46" i="78"/>
  <c r="T46" i="78"/>
  <c r="S46" i="78"/>
  <c r="AY46" i="78" s="1"/>
  <c r="Q46" i="78"/>
  <c r="AO46" i="78" s="1"/>
  <c r="P46" i="78"/>
  <c r="K46" i="78"/>
  <c r="I46" i="78"/>
  <c r="H46" i="78"/>
  <c r="L110" i="78" s="1"/>
  <c r="G46" i="78"/>
  <c r="CF45" i="78"/>
  <c r="CE45" i="78"/>
  <c r="CD45" i="78"/>
  <c r="CC45" i="78"/>
  <c r="CB45" i="78"/>
  <c r="CA45" i="78"/>
  <c r="BV45" i="78"/>
  <c r="BU45" i="78"/>
  <c r="BS45" i="78"/>
  <c r="BP45" i="78"/>
  <c r="BE45" i="78"/>
  <c r="AU45" i="78"/>
  <c r="AO45" i="78"/>
  <c r="AE45" i="78"/>
  <c r="Y45" i="78"/>
  <c r="T45" i="78"/>
  <c r="BH45" i="78" s="1"/>
  <c r="S45" i="78"/>
  <c r="Q45" i="78"/>
  <c r="AW45" i="78" s="1"/>
  <c r="P45" i="78"/>
  <c r="BD45" i="78" s="1"/>
  <c r="O45" i="78"/>
  <c r="K45" i="78"/>
  <c r="I45" i="78"/>
  <c r="H45" i="78"/>
  <c r="G45" i="78"/>
  <c r="K139" i="78" s="1"/>
  <c r="CC44" i="78"/>
  <c r="CA44" i="78"/>
  <c r="BX44" i="78"/>
  <c r="BV44" i="78"/>
  <c r="BU44" i="78"/>
  <c r="BE44" i="78"/>
  <c r="AU44" i="78"/>
  <c r="AO44" i="78"/>
  <c r="AE44" i="78"/>
  <c r="Y44" i="78"/>
  <c r="T44" i="78"/>
  <c r="BH44" i="78" s="1"/>
  <c r="S44" i="78"/>
  <c r="Q44" i="78"/>
  <c r="BM44" i="78" s="1"/>
  <c r="P44" i="78"/>
  <c r="BD44" i="78" s="1"/>
  <c r="O44" i="78"/>
  <c r="K44" i="78"/>
  <c r="I44" i="78"/>
  <c r="BD72" i="78" s="1"/>
  <c r="H44" i="78"/>
  <c r="G44" i="78"/>
  <c r="CF43" i="78"/>
  <c r="CA43" i="78"/>
  <c r="BU43" i="78"/>
  <c r="BO43" i="78"/>
  <c r="BE43" i="78"/>
  <c r="AU43" i="78"/>
  <c r="AO43" i="78"/>
  <c r="Y43" i="78"/>
  <c r="T43" i="78"/>
  <c r="BX43" i="78" s="1"/>
  <c r="S43" i="78"/>
  <c r="AY43" i="78" s="1"/>
  <c r="Q43" i="78"/>
  <c r="BM43" i="78" s="1"/>
  <c r="P43" i="78"/>
  <c r="BT43" i="78" s="1"/>
  <c r="O43" i="78"/>
  <c r="AE43" i="78" s="1"/>
  <c r="K43" i="78"/>
  <c r="I43" i="78"/>
  <c r="H43" i="78"/>
  <c r="G43" i="78"/>
  <c r="CE42" i="78"/>
  <c r="BU42" i="78"/>
  <c r="BO42" i="78"/>
  <c r="BE42" i="78"/>
  <c r="AY42" i="78"/>
  <c r="AO42" i="78"/>
  <c r="AE42" i="78"/>
  <c r="Y42" i="78"/>
  <c r="T42" i="78"/>
  <c r="BX42" i="78" s="1"/>
  <c r="S42" i="78"/>
  <c r="Q42" i="78"/>
  <c r="CC42" i="78" s="1"/>
  <c r="P42" i="78"/>
  <c r="BT42" i="78" s="1"/>
  <c r="O42" i="78"/>
  <c r="CA42" i="78" s="1"/>
  <c r="K42" i="78"/>
  <c r="I42" i="78"/>
  <c r="L136" i="78" s="1"/>
  <c r="H42" i="78"/>
  <c r="G42" i="78"/>
  <c r="CA41" i="78"/>
  <c r="BU41" i="78"/>
  <c r="BE41" i="78"/>
  <c r="AU41" i="78"/>
  <c r="AO41" i="78"/>
  <c r="AE41" i="78"/>
  <c r="Y41" i="78"/>
  <c r="T41" i="78"/>
  <c r="BX41" i="78" s="1"/>
  <c r="S41" i="78"/>
  <c r="Q41" i="78"/>
  <c r="CC41" i="78" s="1"/>
  <c r="P41" i="78"/>
  <c r="BT41" i="78" s="1"/>
  <c r="O41" i="78"/>
  <c r="K41" i="78"/>
  <c r="K71" i="78" s="1"/>
  <c r="I41" i="78"/>
  <c r="AU72" i="78" s="1"/>
  <c r="H41" i="78"/>
  <c r="G41" i="78"/>
  <c r="C39" i="78"/>
  <c r="W38" i="78"/>
  <c r="AE38" i="78" s="1"/>
  <c r="AM38" i="78" s="1"/>
  <c r="AU38" i="78" s="1"/>
  <c r="BC38" i="78" s="1"/>
  <c r="C37" i="78"/>
  <c r="P32" i="78"/>
  <c r="E32" i="78"/>
  <c r="D32" i="78"/>
  <c r="O32" i="78" s="1"/>
  <c r="N31" i="78"/>
  <c r="J31" i="78"/>
  <c r="H31" i="78"/>
  <c r="E31" i="78"/>
  <c r="P31" i="78" s="1"/>
  <c r="C31" i="78"/>
  <c r="C30" i="78"/>
  <c r="O29" i="78"/>
  <c r="E29" i="78"/>
  <c r="P29" i="78" s="1"/>
  <c r="D29" i="78"/>
  <c r="P28" i="78"/>
  <c r="J28" i="78"/>
  <c r="H28" i="78"/>
  <c r="F28" i="78"/>
  <c r="I28" i="78" s="1"/>
  <c r="E28" i="78"/>
  <c r="C28" i="78"/>
  <c r="N28" i="78" s="1"/>
  <c r="P27" i="78"/>
  <c r="N27" i="78"/>
  <c r="E27" i="78"/>
  <c r="D27" i="78"/>
  <c r="O27" i="78" s="1"/>
  <c r="C27" i="78"/>
  <c r="P26" i="78"/>
  <c r="N26" i="78"/>
  <c r="E26" i="78"/>
  <c r="C26" i="78"/>
  <c r="P25" i="78"/>
  <c r="L25" i="78"/>
  <c r="K25" i="78"/>
  <c r="G25" i="78"/>
  <c r="E25" i="78"/>
  <c r="D25" i="78"/>
  <c r="O25" i="78" s="1"/>
  <c r="C25" i="78"/>
  <c r="N25" i="78" s="1"/>
  <c r="O24" i="78"/>
  <c r="E24" i="78"/>
  <c r="P24" i="78" s="1"/>
  <c r="D24" i="78"/>
  <c r="P23" i="78"/>
  <c r="O23" i="78"/>
  <c r="E23" i="78"/>
  <c r="D23" i="78"/>
  <c r="C23" i="78"/>
  <c r="N23" i="78" s="1"/>
  <c r="L22" i="78"/>
  <c r="H22" i="78"/>
  <c r="D22" i="78"/>
  <c r="O22" i="78" s="1"/>
  <c r="V21" i="78"/>
  <c r="U21" i="78"/>
  <c r="T21" i="78"/>
  <c r="S21" i="78"/>
  <c r="P21" i="78"/>
  <c r="O21" i="78"/>
  <c r="N21" i="78"/>
  <c r="E21" i="78"/>
  <c r="D21" i="78"/>
  <c r="C21" i="78"/>
  <c r="F22" i="78" s="1"/>
  <c r="I22" i="78" s="1"/>
  <c r="V20" i="78"/>
  <c r="U20" i="78"/>
  <c r="T20" i="78"/>
  <c r="S20" i="78"/>
  <c r="P20" i="78"/>
  <c r="E20" i="78"/>
  <c r="D20" i="78"/>
  <c r="O20" i="78" s="1"/>
  <c r="V19" i="78"/>
  <c r="U19" i="78"/>
  <c r="T19" i="78"/>
  <c r="S19" i="78"/>
  <c r="O19" i="78"/>
  <c r="N19" i="78"/>
  <c r="E19" i="78"/>
  <c r="P19" i="78" s="1"/>
  <c r="D19" i="78"/>
  <c r="C19" i="78"/>
  <c r="V18" i="78"/>
  <c r="U18" i="78"/>
  <c r="T18" i="78"/>
  <c r="S18" i="78"/>
  <c r="O18" i="78"/>
  <c r="D18" i="78"/>
  <c r="C18" i="78"/>
  <c r="O17" i="78"/>
  <c r="E17" i="78"/>
  <c r="P17" i="78" s="1"/>
  <c r="D17" i="78"/>
  <c r="J16" i="78"/>
  <c r="H16" i="78"/>
  <c r="F16" i="78"/>
  <c r="I16" i="78" s="1"/>
  <c r="V15" i="78"/>
  <c r="U15" i="78"/>
  <c r="T15" i="78"/>
  <c r="S15" i="78"/>
  <c r="P15" i="78"/>
  <c r="N15" i="78"/>
  <c r="E15" i="78"/>
  <c r="D15" i="78"/>
  <c r="O15" i="78" s="1"/>
  <c r="C15" i="78"/>
  <c r="V14" i="78"/>
  <c r="U14" i="78"/>
  <c r="T14" i="78"/>
  <c r="S14" i="78"/>
  <c r="N14" i="78"/>
  <c r="C14" i="78"/>
  <c r="X13" i="78"/>
  <c r="S3" i="78" s="1"/>
  <c r="S7" i="78" s="1"/>
  <c r="V13" i="78"/>
  <c r="U13" i="78"/>
  <c r="T13" i="78"/>
  <c r="S13" i="78"/>
  <c r="L13" i="78"/>
  <c r="H13" i="78"/>
  <c r="E13" i="78"/>
  <c r="P13" i="78" s="1"/>
  <c r="D13" i="78"/>
  <c r="O13" i="78" s="1"/>
  <c r="X12" i="78"/>
  <c r="V12" i="78"/>
  <c r="U12" i="78"/>
  <c r="T12" i="78"/>
  <c r="S12" i="78"/>
  <c r="O12" i="78"/>
  <c r="D12" i="78"/>
  <c r="C12" i="78"/>
  <c r="X11" i="78"/>
  <c r="P11" i="78"/>
  <c r="N11" i="78"/>
  <c r="E11" i="78"/>
  <c r="C11" i="78"/>
  <c r="K10" i="78"/>
  <c r="H10" i="78"/>
  <c r="P9" i="78"/>
  <c r="O9" i="78"/>
  <c r="N9" i="78"/>
  <c r="E9" i="78"/>
  <c r="D9" i="78"/>
  <c r="C9" i="78"/>
  <c r="F10" i="78" s="1"/>
  <c r="I10" i="78" s="1"/>
  <c r="E8" i="78"/>
  <c r="P8" i="78" s="1"/>
  <c r="H7" i="78"/>
  <c r="E7" i="78"/>
  <c r="P7" i="78" s="1"/>
  <c r="O6" i="78"/>
  <c r="D6" i="78"/>
  <c r="C6" i="78"/>
  <c r="P5" i="78"/>
  <c r="O5" i="78"/>
  <c r="E5" i="78"/>
  <c r="D5" i="78"/>
  <c r="C5" i="78"/>
  <c r="N5" i="78" s="1"/>
  <c r="S4" i="78"/>
  <c r="L4" i="78"/>
  <c r="J4" i="78"/>
  <c r="H4" i="78"/>
  <c r="F4" i="78"/>
  <c r="I4" i="78" s="1"/>
  <c r="I35" i="78" s="1"/>
  <c r="P3" i="78"/>
  <c r="O3" i="78"/>
  <c r="N3" i="78"/>
  <c r="C38" i="78" s="1"/>
  <c r="E3" i="78"/>
  <c r="E33" i="78" s="1"/>
  <c r="D3" i="78"/>
  <c r="D33" i="78" s="1"/>
  <c r="C3" i="78"/>
  <c r="C33" i="78" s="1"/>
  <c r="F33" i="78" s="1"/>
  <c r="L164" i="60"/>
  <c r="K163" i="60"/>
  <c r="K162" i="60"/>
  <c r="J162" i="60"/>
  <c r="L160" i="60"/>
  <c r="K159" i="60"/>
  <c r="K158" i="60"/>
  <c r="J158" i="60"/>
  <c r="L156" i="60"/>
  <c r="K155" i="60"/>
  <c r="K154" i="60"/>
  <c r="J154" i="60"/>
  <c r="L152" i="60"/>
  <c r="K151" i="60"/>
  <c r="K150" i="60"/>
  <c r="J150" i="60"/>
  <c r="L148" i="60"/>
  <c r="K147" i="60"/>
  <c r="K146" i="60"/>
  <c r="J146" i="60"/>
  <c r="L144" i="60"/>
  <c r="K143" i="60"/>
  <c r="K142" i="60"/>
  <c r="J142" i="60"/>
  <c r="L140" i="60"/>
  <c r="K139" i="60"/>
  <c r="K138" i="60"/>
  <c r="J138" i="60"/>
  <c r="X137" i="60"/>
  <c r="J137" i="60"/>
  <c r="Z136" i="60"/>
  <c r="Z135" i="60"/>
  <c r="Y135" i="60"/>
  <c r="K135" i="60"/>
  <c r="AU134" i="60"/>
  <c r="AT134" i="60"/>
  <c r="AS134" i="60"/>
  <c r="Z134" i="60"/>
  <c r="Y134" i="60"/>
  <c r="L134" i="60"/>
  <c r="K134" i="60"/>
  <c r="AT133" i="60"/>
  <c r="AS133" i="60"/>
  <c r="Z133" i="60"/>
  <c r="Y133" i="60"/>
  <c r="L133" i="60"/>
  <c r="K133" i="60"/>
  <c r="AS132" i="60"/>
  <c r="AQ132" i="60"/>
  <c r="Z132" i="60"/>
  <c r="Y132" i="60"/>
  <c r="K132" i="60"/>
  <c r="Z131" i="60"/>
  <c r="Y131" i="60"/>
  <c r="K131" i="60"/>
  <c r="AU130" i="60"/>
  <c r="AT130" i="60"/>
  <c r="AS130" i="60"/>
  <c r="Z130" i="60"/>
  <c r="Y130" i="60"/>
  <c r="L130" i="60"/>
  <c r="K130" i="60"/>
  <c r="AT129" i="60"/>
  <c r="AS129" i="60"/>
  <c r="Z129" i="60"/>
  <c r="Y129" i="60"/>
  <c r="L129" i="60"/>
  <c r="K129" i="60"/>
  <c r="AS128" i="60"/>
  <c r="AQ128" i="60"/>
  <c r="Z128" i="60"/>
  <c r="Y128" i="60"/>
  <c r="K128" i="60"/>
  <c r="Z127" i="60"/>
  <c r="Y127" i="60"/>
  <c r="AU126" i="60"/>
  <c r="AT126" i="60"/>
  <c r="AS126" i="60"/>
  <c r="Z126" i="60"/>
  <c r="Y126" i="60"/>
  <c r="L126" i="60"/>
  <c r="K126" i="60"/>
  <c r="AT125" i="60"/>
  <c r="AS125" i="60"/>
  <c r="Z125" i="60"/>
  <c r="Y125" i="60"/>
  <c r="L125" i="60"/>
  <c r="K125" i="60"/>
  <c r="AS124" i="60"/>
  <c r="AQ124" i="60"/>
  <c r="Z124" i="60"/>
  <c r="Y124" i="60"/>
  <c r="K124" i="60"/>
  <c r="Z123" i="60"/>
  <c r="Y123" i="60"/>
  <c r="K123" i="60"/>
  <c r="AU122" i="60"/>
  <c r="AT122" i="60"/>
  <c r="AS122" i="60"/>
  <c r="Z122" i="60"/>
  <c r="Y122" i="60"/>
  <c r="L122" i="60"/>
  <c r="K122" i="60"/>
  <c r="AT121" i="60"/>
  <c r="AS121" i="60"/>
  <c r="Z121" i="60"/>
  <c r="Y121" i="60"/>
  <c r="L121" i="60"/>
  <c r="K121" i="60"/>
  <c r="AS120" i="60"/>
  <c r="AQ120" i="60"/>
  <c r="Z120" i="60"/>
  <c r="Y120" i="60"/>
  <c r="K120" i="60"/>
  <c r="Z119" i="60"/>
  <c r="Y119" i="60"/>
  <c r="AU118" i="60"/>
  <c r="AT118" i="60"/>
  <c r="AS118" i="60"/>
  <c r="Z118" i="60"/>
  <c r="Y118" i="60"/>
  <c r="L118" i="60"/>
  <c r="K118" i="60"/>
  <c r="AT117" i="60"/>
  <c r="AS117" i="60"/>
  <c r="Z117" i="60"/>
  <c r="Y117" i="60"/>
  <c r="L117" i="60"/>
  <c r="K117" i="60"/>
  <c r="AS116" i="60"/>
  <c r="AQ116" i="60"/>
  <c r="Z116" i="60"/>
  <c r="Y116" i="60"/>
  <c r="K116" i="60"/>
  <c r="Z115" i="60"/>
  <c r="Y115" i="60"/>
  <c r="K115" i="60"/>
  <c r="AU114" i="60"/>
  <c r="AT114" i="60"/>
  <c r="AS114" i="60"/>
  <c r="Z114" i="60"/>
  <c r="Y114" i="60"/>
  <c r="L114" i="60"/>
  <c r="K114" i="60"/>
  <c r="AT113" i="60"/>
  <c r="AS113" i="60"/>
  <c r="Z113" i="60"/>
  <c r="Y113" i="60"/>
  <c r="L113" i="60"/>
  <c r="K113" i="60"/>
  <c r="AS112" i="60"/>
  <c r="AQ112" i="60"/>
  <c r="Z112" i="60"/>
  <c r="J112" i="60"/>
  <c r="AU111" i="60"/>
  <c r="AT111" i="60"/>
  <c r="X111" i="60"/>
  <c r="AU110" i="60"/>
  <c r="AQ110" i="60"/>
  <c r="X110" i="60"/>
  <c r="AR109" i="60"/>
  <c r="AQ109" i="60"/>
  <c r="X109" i="60"/>
  <c r="J109" i="60"/>
  <c r="AR108" i="60"/>
  <c r="AQ108" i="60"/>
  <c r="X108" i="60"/>
  <c r="J108" i="60"/>
  <c r="AR107" i="60"/>
  <c r="AQ107" i="60"/>
  <c r="J107" i="60"/>
  <c r="AR106" i="60"/>
  <c r="AQ106" i="60"/>
  <c r="J106" i="60"/>
  <c r="AR105" i="60"/>
  <c r="AQ105" i="60"/>
  <c r="J105" i="60"/>
  <c r="L104" i="60"/>
  <c r="J103" i="60"/>
  <c r="L102" i="60"/>
  <c r="K102" i="60"/>
  <c r="J102" i="60"/>
  <c r="L100" i="60"/>
  <c r="J99" i="60"/>
  <c r="L98" i="60"/>
  <c r="K98" i="60"/>
  <c r="J98" i="60"/>
  <c r="L96" i="60"/>
  <c r="J95" i="60"/>
  <c r="L94" i="60"/>
  <c r="K94" i="60"/>
  <c r="J94" i="60"/>
  <c r="AN93" i="60"/>
  <c r="AJ93" i="60"/>
  <c r="AH93" i="60"/>
  <c r="AG93" i="60"/>
  <c r="AF93" i="60"/>
  <c r="AO93" i="60" s="1"/>
  <c r="AM92" i="60"/>
  <c r="AL92" i="60"/>
  <c r="AQ92" i="60" s="1"/>
  <c r="AK92" i="60"/>
  <c r="AG92" i="60"/>
  <c r="L92" i="60"/>
  <c r="AL91" i="60"/>
  <c r="AQ91" i="60" s="1"/>
  <c r="AH91" i="60"/>
  <c r="AF91" i="60"/>
  <c r="AO91" i="60" s="1"/>
  <c r="J91" i="60"/>
  <c r="AN90" i="60"/>
  <c r="AM90" i="60"/>
  <c r="AJ90" i="60"/>
  <c r="AI90" i="60"/>
  <c r="AP90" i="60" s="1"/>
  <c r="L90" i="60"/>
  <c r="K90" i="60"/>
  <c r="J90" i="60"/>
  <c r="AN89" i="60"/>
  <c r="AH89" i="60"/>
  <c r="AG89" i="60"/>
  <c r="AF89" i="60"/>
  <c r="AO89" i="60" s="1"/>
  <c r="AM88" i="60"/>
  <c r="AL88" i="60"/>
  <c r="AQ88" i="60" s="1"/>
  <c r="AK88" i="60"/>
  <c r="AG88" i="60"/>
  <c r="L88" i="60"/>
  <c r="AL87" i="60"/>
  <c r="AQ87" i="60" s="1"/>
  <c r="AH87" i="60"/>
  <c r="J87" i="60"/>
  <c r="AN86" i="60"/>
  <c r="AM86" i="60"/>
  <c r="AJ86" i="60"/>
  <c r="AI86" i="60"/>
  <c r="AP86" i="60" s="1"/>
  <c r="AG86" i="60"/>
  <c r="AF86" i="60"/>
  <c r="AO86" i="60" s="1"/>
  <c r="L86" i="60"/>
  <c r="K86" i="60"/>
  <c r="J86" i="60"/>
  <c r="AN85" i="60"/>
  <c r="AG85" i="60"/>
  <c r="AF85" i="60"/>
  <c r="AO85" i="60" s="1"/>
  <c r="AM84" i="60"/>
  <c r="AL84" i="60"/>
  <c r="AQ84" i="60" s="1"/>
  <c r="AK84" i="60"/>
  <c r="AG84" i="60"/>
  <c r="L84" i="60"/>
  <c r="AN83" i="60"/>
  <c r="AJ83" i="60"/>
  <c r="AH83" i="60"/>
  <c r="AG83" i="60"/>
  <c r="AF83" i="60"/>
  <c r="L83" i="60"/>
  <c r="AN82" i="60"/>
  <c r="AK82" i="60"/>
  <c r="AJ82" i="60"/>
  <c r="AG82" i="60"/>
  <c r="AF82" i="60"/>
  <c r="L82" i="60"/>
  <c r="J82" i="60"/>
  <c r="AN81" i="60"/>
  <c r="AL81" i="60"/>
  <c r="AK81" i="60"/>
  <c r="AJ81" i="60"/>
  <c r="AF81" i="60"/>
  <c r="AN80" i="60"/>
  <c r="AJ80" i="60"/>
  <c r="L80" i="60"/>
  <c r="AN79" i="60"/>
  <c r="AH79" i="60"/>
  <c r="AG79" i="60"/>
  <c r="AF79" i="60"/>
  <c r="L79" i="60"/>
  <c r="AK78" i="60"/>
  <c r="AJ78" i="60"/>
  <c r="AG78" i="60"/>
  <c r="AF78" i="60"/>
  <c r="L78" i="60"/>
  <c r="AN77" i="60"/>
  <c r="AL77" i="60"/>
  <c r="AK77" i="60"/>
  <c r="AJ77" i="60"/>
  <c r="AG77" i="60"/>
  <c r="AF77" i="60"/>
  <c r="L77" i="60"/>
  <c r="AN76" i="60"/>
  <c r="AJ76" i="60"/>
  <c r="AG76" i="60"/>
  <c r="AF76" i="60"/>
  <c r="L76" i="60"/>
  <c r="AN75" i="60"/>
  <c r="AG75" i="60"/>
  <c r="AF75" i="60"/>
  <c r="L75" i="60"/>
  <c r="BV74" i="60"/>
  <c r="BR74" i="60"/>
  <c r="BN74" i="60"/>
  <c r="BJ74" i="60"/>
  <c r="BF74" i="60"/>
  <c r="BB74" i="60"/>
  <c r="AX74" i="60"/>
  <c r="AT74" i="60"/>
  <c r="AM74" i="60"/>
  <c r="AG74" i="60"/>
  <c r="AF74" i="60"/>
  <c r="AE74" i="60"/>
  <c r="BV73" i="60"/>
  <c r="BT73" i="60"/>
  <c r="BS73" i="60"/>
  <c r="BR73" i="60"/>
  <c r="BP73" i="60"/>
  <c r="BO73" i="60"/>
  <c r="BN73" i="60"/>
  <c r="BL73" i="60"/>
  <c r="BK73" i="60"/>
  <c r="BJ73" i="60"/>
  <c r="BH73" i="60"/>
  <c r="BG73" i="60"/>
  <c r="BF73" i="60"/>
  <c r="BD73" i="60"/>
  <c r="BC73" i="60"/>
  <c r="BB73" i="60"/>
  <c r="AZ73" i="60"/>
  <c r="AY73" i="60"/>
  <c r="AX73" i="60"/>
  <c r="AV73" i="60"/>
  <c r="AU73" i="60"/>
  <c r="AT73" i="60"/>
  <c r="BV72" i="60"/>
  <c r="BU72" i="60"/>
  <c r="BR72" i="60"/>
  <c r="BQ72" i="60"/>
  <c r="BN72" i="60"/>
  <c r="BM72" i="60"/>
  <c r="BJ72" i="60"/>
  <c r="BI72" i="60"/>
  <c r="BF72" i="60"/>
  <c r="BE72" i="60"/>
  <c r="BC72" i="60"/>
  <c r="BB72" i="60"/>
  <c r="AW72" i="60"/>
  <c r="AT72" i="60"/>
  <c r="AS72" i="60"/>
  <c r="BW72" i="60" s="1"/>
  <c r="CF70" i="60"/>
  <c r="CE70" i="60"/>
  <c r="CD70" i="60"/>
  <c r="CC70" i="60"/>
  <c r="CB70" i="60"/>
  <c r="CA70" i="60"/>
  <c r="BX70" i="60"/>
  <c r="BW70" i="60"/>
  <c r="BV70" i="60"/>
  <c r="BU70" i="60"/>
  <c r="BT70" i="60"/>
  <c r="BS70" i="60"/>
  <c r="BP70" i="60"/>
  <c r="BO70" i="60"/>
  <c r="BN70" i="60"/>
  <c r="BM70" i="60"/>
  <c r="BL70" i="60"/>
  <c r="BK70" i="60"/>
  <c r="BH70" i="60"/>
  <c r="BG70" i="60"/>
  <c r="BF70" i="60"/>
  <c r="BE70" i="60"/>
  <c r="BD70" i="60"/>
  <c r="BC70" i="60"/>
  <c r="AZ70" i="60"/>
  <c r="AY70" i="60"/>
  <c r="AX70" i="60"/>
  <c r="AW70" i="60"/>
  <c r="AV70" i="60"/>
  <c r="AU70" i="60"/>
  <c r="AR70" i="60"/>
  <c r="AQ70" i="60"/>
  <c r="AP70" i="60"/>
  <c r="AO70" i="60"/>
  <c r="AN70" i="60"/>
  <c r="AM70" i="60"/>
  <c r="AJ70" i="60"/>
  <c r="AI70" i="60"/>
  <c r="AH70" i="60"/>
  <c r="AG70" i="60"/>
  <c r="AF70" i="60"/>
  <c r="AE70" i="60"/>
  <c r="AB70" i="60"/>
  <c r="AA70" i="60"/>
  <c r="Z70" i="60"/>
  <c r="Y70" i="60"/>
  <c r="X70" i="60"/>
  <c r="W70" i="60"/>
  <c r="S70" i="60"/>
  <c r="R70" i="60"/>
  <c r="Q70" i="60"/>
  <c r="P70" i="60"/>
  <c r="O70" i="60"/>
  <c r="K70" i="60"/>
  <c r="I70" i="60"/>
  <c r="H70" i="60"/>
  <c r="AM93" i="60" s="1"/>
  <c r="G70" i="60"/>
  <c r="K164" i="60" s="1"/>
  <c r="CF69" i="60"/>
  <c r="CE69" i="60"/>
  <c r="CD69" i="60"/>
  <c r="CC69" i="60"/>
  <c r="CB69" i="60"/>
  <c r="CA69" i="60"/>
  <c r="BX69" i="60"/>
  <c r="BW69" i="60"/>
  <c r="BV69" i="60"/>
  <c r="BU69" i="60"/>
  <c r="BT69" i="60"/>
  <c r="BS69" i="60"/>
  <c r="BP69" i="60"/>
  <c r="BO69" i="60"/>
  <c r="BN69" i="60"/>
  <c r="BM69" i="60"/>
  <c r="BL69" i="60"/>
  <c r="BK69" i="60"/>
  <c r="BH69" i="60"/>
  <c r="BG69" i="60"/>
  <c r="BF69" i="60"/>
  <c r="BE69" i="60"/>
  <c r="BD69" i="60"/>
  <c r="BC69" i="60"/>
  <c r="AZ69" i="60"/>
  <c r="AY69" i="60"/>
  <c r="AX69" i="60"/>
  <c r="AW69" i="60"/>
  <c r="AV69" i="60"/>
  <c r="AU69" i="60"/>
  <c r="AR69" i="60"/>
  <c r="AQ69" i="60"/>
  <c r="AP69" i="60"/>
  <c r="AO69" i="60"/>
  <c r="AN69" i="60"/>
  <c r="AM69" i="60"/>
  <c r="AJ69" i="60"/>
  <c r="AI69" i="60"/>
  <c r="AH69" i="60"/>
  <c r="AG69" i="60"/>
  <c r="AF69" i="60"/>
  <c r="AE69" i="60"/>
  <c r="AB69" i="60"/>
  <c r="AA69" i="60"/>
  <c r="Z69" i="60"/>
  <c r="Y69" i="60"/>
  <c r="X69" i="60"/>
  <c r="W69" i="60"/>
  <c r="T69" i="60"/>
  <c r="S69" i="60"/>
  <c r="R69" i="60"/>
  <c r="Q69" i="60"/>
  <c r="P69" i="60"/>
  <c r="O69" i="60"/>
  <c r="K69" i="60"/>
  <c r="I69" i="60"/>
  <c r="H69" i="60"/>
  <c r="AM82" i="60" s="1"/>
  <c r="G69" i="60"/>
  <c r="J163" i="60" s="1"/>
  <c r="CF68" i="60"/>
  <c r="CE68" i="60"/>
  <c r="CD68" i="60"/>
  <c r="CC68" i="60"/>
  <c r="CB68" i="60"/>
  <c r="CA68" i="60"/>
  <c r="BX68" i="60"/>
  <c r="BW68" i="60"/>
  <c r="BV68" i="60"/>
  <c r="BU68" i="60"/>
  <c r="BT68" i="60"/>
  <c r="BS68" i="60"/>
  <c r="BP68" i="60"/>
  <c r="BO68" i="60"/>
  <c r="BN68" i="60"/>
  <c r="BM68" i="60"/>
  <c r="BL68" i="60"/>
  <c r="BK68" i="60"/>
  <c r="BH68" i="60"/>
  <c r="BG68" i="60"/>
  <c r="BF68" i="60"/>
  <c r="BE68" i="60"/>
  <c r="BD68" i="60"/>
  <c r="BC68" i="60"/>
  <c r="AZ68" i="60"/>
  <c r="AY68" i="60"/>
  <c r="AX68" i="60"/>
  <c r="AW68" i="60"/>
  <c r="AV68" i="60"/>
  <c r="AU68" i="60"/>
  <c r="AR68" i="60"/>
  <c r="AQ68" i="60"/>
  <c r="AP68" i="60"/>
  <c r="AO68" i="60"/>
  <c r="AN68" i="60"/>
  <c r="AM68" i="60"/>
  <c r="AJ68" i="60"/>
  <c r="AI68" i="60"/>
  <c r="AH68" i="60"/>
  <c r="AG68" i="60"/>
  <c r="AF68" i="60"/>
  <c r="AE68" i="60"/>
  <c r="AB68" i="60"/>
  <c r="AA68" i="60"/>
  <c r="Z68" i="60"/>
  <c r="Y68" i="60"/>
  <c r="X68" i="60"/>
  <c r="W68" i="60"/>
  <c r="T68" i="60"/>
  <c r="S68" i="60"/>
  <c r="R68" i="60"/>
  <c r="Q68" i="60"/>
  <c r="P68" i="60"/>
  <c r="O68" i="60"/>
  <c r="K68" i="60"/>
  <c r="I68" i="60"/>
  <c r="E26" i="60" s="1"/>
  <c r="P26" i="60" s="1"/>
  <c r="H68" i="60"/>
  <c r="G68" i="60"/>
  <c r="AR132" i="60" s="1"/>
  <c r="CF67" i="60"/>
  <c r="CE67" i="60"/>
  <c r="CD67" i="60"/>
  <c r="CC67" i="60"/>
  <c r="CB67" i="60"/>
  <c r="CA67" i="60"/>
  <c r="BX67" i="60"/>
  <c r="BW67" i="60"/>
  <c r="BV67" i="60"/>
  <c r="BU67" i="60"/>
  <c r="BT67" i="60"/>
  <c r="BS67" i="60"/>
  <c r="BP67" i="60"/>
  <c r="BO67" i="60"/>
  <c r="BN67" i="60"/>
  <c r="BM67" i="60"/>
  <c r="BL67" i="60"/>
  <c r="BK67" i="60"/>
  <c r="BH67" i="60"/>
  <c r="BG67" i="60"/>
  <c r="BF67" i="60"/>
  <c r="BE67" i="60"/>
  <c r="BD67" i="60"/>
  <c r="BC67" i="60"/>
  <c r="AZ67" i="60"/>
  <c r="AY67" i="60"/>
  <c r="AX67" i="60"/>
  <c r="AW67" i="60"/>
  <c r="AV67" i="60"/>
  <c r="AU67" i="60"/>
  <c r="AR67" i="60"/>
  <c r="AQ67" i="60"/>
  <c r="AP67" i="60"/>
  <c r="AO67" i="60"/>
  <c r="AN67" i="60"/>
  <c r="AM67" i="60"/>
  <c r="AJ67" i="60"/>
  <c r="AI67" i="60"/>
  <c r="AH67" i="60"/>
  <c r="AG67" i="60"/>
  <c r="AF67" i="60"/>
  <c r="AE67" i="60"/>
  <c r="AB67" i="60"/>
  <c r="AA67" i="60"/>
  <c r="Z67" i="60"/>
  <c r="Y67" i="60"/>
  <c r="X67" i="60"/>
  <c r="W67" i="60"/>
  <c r="S67" i="60"/>
  <c r="R67" i="60"/>
  <c r="P67" i="60"/>
  <c r="O67" i="60"/>
  <c r="I67" i="60"/>
  <c r="L161" i="60" s="1"/>
  <c r="H67" i="60"/>
  <c r="AM80" i="60" s="1"/>
  <c r="G67" i="60"/>
  <c r="K101" i="60" s="1"/>
  <c r="CF66" i="60"/>
  <c r="CE66" i="60"/>
  <c r="CD66" i="60"/>
  <c r="CC66" i="60"/>
  <c r="CB66" i="60"/>
  <c r="CA66" i="60"/>
  <c r="BX66" i="60"/>
  <c r="BW66" i="60"/>
  <c r="BV66" i="60"/>
  <c r="BU66" i="60"/>
  <c r="BT66" i="60"/>
  <c r="BS66" i="60"/>
  <c r="BP66" i="60"/>
  <c r="BO66" i="60"/>
  <c r="BN66" i="60"/>
  <c r="BM66" i="60"/>
  <c r="BL66" i="60"/>
  <c r="BK66" i="60"/>
  <c r="BH66" i="60"/>
  <c r="BG66" i="60"/>
  <c r="BF66" i="60"/>
  <c r="BE66" i="60"/>
  <c r="BD66" i="60"/>
  <c r="BC66" i="60"/>
  <c r="AZ66" i="60"/>
  <c r="AY66" i="60"/>
  <c r="AX66" i="60"/>
  <c r="AW66" i="60"/>
  <c r="AV66" i="60"/>
  <c r="AU66" i="60"/>
  <c r="AR66" i="60"/>
  <c r="AQ66" i="60"/>
  <c r="AP66" i="60"/>
  <c r="AO66" i="60"/>
  <c r="AN66" i="60"/>
  <c r="AM66" i="60"/>
  <c r="AJ66" i="60"/>
  <c r="AI66" i="60"/>
  <c r="AH66" i="60"/>
  <c r="AG66" i="60"/>
  <c r="AF66" i="60"/>
  <c r="AE66" i="60"/>
  <c r="AB66" i="60"/>
  <c r="AA66" i="60"/>
  <c r="Z66" i="60"/>
  <c r="Y66" i="60"/>
  <c r="X66" i="60"/>
  <c r="W66" i="60"/>
  <c r="S66" i="60"/>
  <c r="R66" i="60"/>
  <c r="Q66" i="60"/>
  <c r="Y64" i="60" s="1"/>
  <c r="P66" i="60"/>
  <c r="O66" i="60"/>
  <c r="K66" i="60"/>
  <c r="I66" i="60"/>
  <c r="H66" i="60"/>
  <c r="AM89" i="60" s="1"/>
  <c r="G66" i="60"/>
  <c r="K160" i="60" s="1"/>
  <c r="CF65" i="60"/>
  <c r="CE65" i="60"/>
  <c r="CD65" i="60"/>
  <c r="CC65" i="60"/>
  <c r="CB65" i="60"/>
  <c r="CA65" i="60"/>
  <c r="BX65" i="60"/>
  <c r="BW65" i="60"/>
  <c r="BV65" i="60"/>
  <c r="BU65" i="60"/>
  <c r="BT65" i="60"/>
  <c r="BS65" i="60"/>
  <c r="BP65" i="60"/>
  <c r="BO65" i="60"/>
  <c r="BN65" i="60"/>
  <c r="BM65" i="60"/>
  <c r="BL65" i="60"/>
  <c r="BK65" i="60"/>
  <c r="BH65" i="60"/>
  <c r="BG65" i="60"/>
  <c r="BF65" i="60"/>
  <c r="BE65" i="60"/>
  <c r="BD65" i="60"/>
  <c r="BC65" i="60"/>
  <c r="AZ65" i="60"/>
  <c r="AY65" i="60"/>
  <c r="AX65" i="60"/>
  <c r="AW65" i="60"/>
  <c r="AV65" i="60"/>
  <c r="AU65" i="60"/>
  <c r="AR65" i="60"/>
  <c r="AQ65" i="60"/>
  <c r="AP65" i="60"/>
  <c r="AO65" i="60"/>
  <c r="AN65" i="60"/>
  <c r="AM65" i="60"/>
  <c r="AJ65" i="60"/>
  <c r="AI65" i="60"/>
  <c r="AH65" i="60"/>
  <c r="AG65" i="60"/>
  <c r="AF65" i="60"/>
  <c r="AE65" i="60"/>
  <c r="AA65" i="60"/>
  <c r="Z65" i="60"/>
  <c r="X65" i="60"/>
  <c r="W65" i="60"/>
  <c r="T65" i="60"/>
  <c r="BH55" i="60" s="1"/>
  <c r="S65" i="60"/>
  <c r="R65" i="60"/>
  <c r="Q65" i="60"/>
  <c r="P65" i="60"/>
  <c r="BD55" i="60" s="1"/>
  <c r="O65" i="60"/>
  <c r="K65" i="60"/>
  <c r="I65" i="60"/>
  <c r="AN78" i="60" s="1"/>
  <c r="H65" i="60"/>
  <c r="AM78" i="60" s="1"/>
  <c r="G65" i="60"/>
  <c r="J159" i="60" s="1"/>
  <c r="CF64" i="60"/>
  <c r="CE64" i="60"/>
  <c r="CD64" i="60"/>
  <c r="CC64" i="60"/>
  <c r="CB64" i="60"/>
  <c r="CA64" i="60"/>
  <c r="BX64" i="60"/>
  <c r="BW64" i="60"/>
  <c r="BV64" i="60"/>
  <c r="BU64" i="60"/>
  <c r="BT64" i="60"/>
  <c r="BS64" i="60"/>
  <c r="BP64" i="60"/>
  <c r="BO64" i="60"/>
  <c r="BN64" i="60"/>
  <c r="BM64" i="60"/>
  <c r="BL64" i="60"/>
  <c r="BK64" i="60"/>
  <c r="BH64" i="60"/>
  <c r="BG64" i="60"/>
  <c r="BF64" i="60"/>
  <c r="BE64" i="60"/>
  <c r="BD64" i="60"/>
  <c r="BC64" i="60"/>
  <c r="AZ64" i="60"/>
  <c r="AY64" i="60"/>
  <c r="AX64" i="60"/>
  <c r="AW64" i="60"/>
  <c r="AV64" i="60"/>
  <c r="AU64" i="60"/>
  <c r="AR64" i="60"/>
  <c r="AQ64" i="60"/>
  <c r="AP64" i="60"/>
  <c r="AO64" i="60"/>
  <c r="AN64" i="60"/>
  <c r="AM64" i="60"/>
  <c r="AJ64" i="60"/>
  <c r="AI64" i="60"/>
  <c r="AH64" i="60"/>
  <c r="AG64" i="60"/>
  <c r="AF64" i="60"/>
  <c r="AE64" i="60"/>
  <c r="AA64" i="60"/>
  <c r="Z64" i="60"/>
  <c r="X64" i="60"/>
  <c r="W64" i="60"/>
  <c r="T64" i="60"/>
  <c r="S64" i="60"/>
  <c r="R64" i="60"/>
  <c r="Q64" i="60"/>
  <c r="P64" i="60"/>
  <c r="O64" i="60"/>
  <c r="K64" i="60"/>
  <c r="I64" i="60"/>
  <c r="E14" i="60" s="1"/>
  <c r="P14" i="60" s="1"/>
  <c r="H64" i="60"/>
  <c r="E13" i="60" s="1"/>
  <c r="P13" i="60" s="1"/>
  <c r="G64" i="60"/>
  <c r="AR128" i="60" s="1"/>
  <c r="CF63" i="60"/>
  <c r="CE63" i="60"/>
  <c r="CD63" i="60"/>
  <c r="CC63" i="60"/>
  <c r="CB63" i="60"/>
  <c r="CA63" i="60"/>
  <c r="BX63" i="60"/>
  <c r="BW63" i="60"/>
  <c r="BV63" i="60"/>
  <c r="BU63" i="60"/>
  <c r="BT63" i="60"/>
  <c r="BS63" i="60"/>
  <c r="BP63" i="60"/>
  <c r="BO63" i="60"/>
  <c r="BN63" i="60"/>
  <c r="BM63" i="60"/>
  <c r="BL63" i="60"/>
  <c r="BK63" i="60"/>
  <c r="BH63" i="60"/>
  <c r="BG63" i="60"/>
  <c r="BF63" i="60"/>
  <c r="BE63" i="60"/>
  <c r="BD63" i="60"/>
  <c r="BC63" i="60"/>
  <c r="AZ63" i="60"/>
  <c r="AY63" i="60"/>
  <c r="AX63" i="60"/>
  <c r="AW63" i="60"/>
  <c r="AV63" i="60"/>
  <c r="AU63" i="60"/>
  <c r="AR63" i="60"/>
  <c r="AQ63" i="60"/>
  <c r="AP63" i="60"/>
  <c r="AO63" i="60"/>
  <c r="AN63" i="60"/>
  <c r="AM63" i="60"/>
  <c r="AI63" i="60"/>
  <c r="AH63" i="60"/>
  <c r="AF63" i="60"/>
  <c r="AE63" i="60"/>
  <c r="AB63" i="60"/>
  <c r="AA63" i="60"/>
  <c r="Z63" i="60"/>
  <c r="Y63" i="60"/>
  <c r="X63" i="60"/>
  <c r="W63" i="60"/>
  <c r="S63" i="60"/>
  <c r="R63" i="60"/>
  <c r="P63" i="60"/>
  <c r="O63" i="60"/>
  <c r="I63" i="60"/>
  <c r="L157" i="60" s="1"/>
  <c r="H63" i="60"/>
  <c r="AM76" i="60" s="1"/>
  <c r="G63" i="60"/>
  <c r="K127" i="60" s="1"/>
  <c r="CF62" i="60"/>
  <c r="CE62" i="60"/>
  <c r="CD62" i="60"/>
  <c r="CC62" i="60"/>
  <c r="CB62" i="60"/>
  <c r="CA62" i="60"/>
  <c r="BX62" i="60"/>
  <c r="BW62" i="60"/>
  <c r="BV62" i="60"/>
  <c r="BU62" i="60"/>
  <c r="BT62" i="60"/>
  <c r="BS62" i="60"/>
  <c r="BP62" i="60"/>
  <c r="BO62" i="60"/>
  <c r="BN62" i="60"/>
  <c r="BM62" i="60"/>
  <c r="BL62" i="60"/>
  <c r="BK62" i="60"/>
  <c r="BH62" i="60"/>
  <c r="BG62" i="60"/>
  <c r="BF62" i="60"/>
  <c r="BE62" i="60"/>
  <c r="BD62" i="60"/>
  <c r="BC62" i="60"/>
  <c r="AZ62" i="60"/>
  <c r="AY62" i="60"/>
  <c r="AX62" i="60"/>
  <c r="AW62" i="60"/>
  <c r="AV62" i="60"/>
  <c r="AU62" i="60"/>
  <c r="AR62" i="60"/>
  <c r="AQ62" i="60"/>
  <c r="AP62" i="60"/>
  <c r="AO62" i="60"/>
  <c r="AN62" i="60"/>
  <c r="AM62" i="60"/>
  <c r="AI62" i="60"/>
  <c r="AH62" i="60"/>
  <c r="AG62" i="60"/>
  <c r="AF62" i="60"/>
  <c r="AE62" i="60"/>
  <c r="AB62" i="60"/>
  <c r="AA62" i="60"/>
  <c r="Z62" i="60"/>
  <c r="Y62" i="60"/>
  <c r="X62" i="60"/>
  <c r="W62" i="60"/>
  <c r="S62" i="60"/>
  <c r="R62" i="60"/>
  <c r="Q62" i="60"/>
  <c r="P62" i="60"/>
  <c r="O62" i="60"/>
  <c r="K62" i="60"/>
  <c r="I62" i="60"/>
  <c r="H62" i="60"/>
  <c r="AM85" i="60" s="1"/>
  <c r="G62" i="60"/>
  <c r="K156" i="60" s="1"/>
  <c r="CF61" i="60"/>
  <c r="CE61" i="60"/>
  <c r="CD61" i="60"/>
  <c r="CC61" i="60"/>
  <c r="CB61" i="60"/>
  <c r="CA61" i="60"/>
  <c r="BX61" i="60"/>
  <c r="BW61" i="60"/>
  <c r="BV61" i="60"/>
  <c r="BU61" i="60"/>
  <c r="BT61" i="60"/>
  <c r="BS61" i="60"/>
  <c r="BP61" i="60"/>
  <c r="BO61" i="60"/>
  <c r="BN61" i="60"/>
  <c r="BM61" i="60"/>
  <c r="BL61" i="60"/>
  <c r="BK61" i="60"/>
  <c r="BH61" i="60"/>
  <c r="BG61" i="60"/>
  <c r="BF61" i="60"/>
  <c r="BE61" i="60"/>
  <c r="BD61" i="60"/>
  <c r="BC61" i="60"/>
  <c r="AZ61" i="60"/>
  <c r="AY61" i="60"/>
  <c r="AX61" i="60"/>
  <c r="AW61" i="60"/>
  <c r="AV61" i="60"/>
  <c r="AU61" i="60"/>
  <c r="AQ61" i="60"/>
  <c r="AP61" i="60"/>
  <c r="AN61" i="60"/>
  <c r="AM61" i="60"/>
  <c r="AJ61" i="60"/>
  <c r="AI61" i="60"/>
  <c r="AH61" i="60"/>
  <c r="AG61" i="60"/>
  <c r="AF61" i="60"/>
  <c r="AE61" i="60"/>
  <c r="AA61" i="60"/>
  <c r="Z61" i="60"/>
  <c r="X61" i="60"/>
  <c r="W61" i="60"/>
  <c r="T61" i="60"/>
  <c r="BX47" i="60" s="1"/>
  <c r="S61" i="60"/>
  <c r="R61" i="60"/>
  <c r="Q61" i="60"/>
  <c r="P61" i="60"/>
  <c r="BT47" i="60" s="1"/>
  <c r="O61" i="60"/>
  <c r="K61" i="60"/>
  <c r="I61" i="60"/>
  <c r="H61" i="60"/>
  <c r="G61" i="60"/>
  <c r="J155" i="60" s="1"/>
  <c r="CF60" i="60"/>
  <c r="CE60" i="60"/>
  <c r="CD60" i="60"/>
  <c r="CC60" i="60"/>
  <c r="CB60" i="60"/>
  <c r="CA60" i="60"/>
  <c r="BX60" i="60"/>
  <c r="BW60" i="60"/>
  <c r="BV60" i="60"/>
  <c r="BU60" i="60"/>
  <c r="BT60" i="60"/>
  <c r="BS60" i="60"/>
  <c r="BP60" i="60"/>
  <c r="BO60" i="60"/>
  <c r="BN60" i="60"/>
  <c r="BM60" i="60"/>
  <c r="BL60" i="60"/>
  <c r="BK60" i="60"/>
  <c r="BH60" i="60"/>
  <c r="BG60" i="60"/>
  <c r="BF60" i="60"/>
  <c r="BE60" i="60"/>
  <c r="BD60" i="60"/>
  <c r="BC60" i="60"/>
  <c r="AZ60" i="60"/>
  <c r="AY60" i="60"/>
  <c r="AX60" i="60"/>
  <c r="AW60" i="60"/>
  <c r="AV60" i="60"/>
  <c r="AU60" i="60"/>
  <c r="AQ60" i="60"/>
  <c r="AP60" i="60"/>
  <c r="AO60" i="60"/>
  <c r="AN60" i="60"/>
  <c r="AM60" i="60"/>
  <c r="AJ60" i="60"/>
  <c r="AI60" i="60"/>
  <c r="AH60" i="60"/>
  <c r="AG60" i="60"/>
  <c r="AF60" i="60"/>
  <c r="AE60" i="60"/>
  <c r="AA60" i="60"/>
  <c r="Z60" i="60"/>
  <c r="Y60" i="60"/>
  <c r="X60" i="60"/>
  <c r="W60" i="60"/>
  <c r="T60" i="60"/>
  <c r="S60" i="60"/>
  <c r="R60" i="60"/>
  <c r="Q60" i="60"/>
  <c r="P60" i="60"/>
  <c r="O60" i="60"/>
  <c r="K60" i="60"/>
  <c r="I60" i="60"/>
  <c r="D32" i="60" s="1"/>
  <c r="O32" i="60" s="1"/>
  <c r="H60" i="60"/>
  <c r="G60" i="60"/>
  <c r="AR124" i="60" s="1"/>
  <c r="CF59" i="60"/>
  <c r="CE59" i="60"/>
  <c r="CD59" i="60"/>
  <c r="CC59" i="60"/>
  <c r="CB59" i="60"/>
  <c r="CA59" i="60"/>
  <c r="BX59" i="60"/>
  <c r="BW59" i="60"/>
  <c r="BV59" i="60"/>
  <c r="BU59" i="60"/>
  <c r="BT59" i="60"/>
  <c r="BS59" i="60"/>
  <c r="BP59" i="60"/>
  <c r="BO59" i="60"/>
  <c r="BN59" i="60"/>
  <c r="BM59" i="60"/>
  <c r="BL59" i="60"/>
  <c r="BK59" i="60"/>
  <c r="BH59" i="60"/>
  <c r="BG59" i="60"/>
  <c r="BF59" i="60"/>
  <c r="BE59" i="60"/>
  <c r="BD59" i="60"/>
  <c r="BC59" i="60"/>
  <c r="AZ59" i="60"/>
  <c r="AY59" i="60"/>
  <c r="AX59" i="60"/>
  <c r="AW59" i="60"/>
  <c r="AV59" i="60"/>
  <c r="AU59" i="60"/>
  <c r="AR59" i="60"/>
  <c r="AQ59" i="60"/>
  <c r="AP59" i="60"/>
  <c r="AO59" i="60"/>
  <c r="AN59" i="60"/>
  <c r="AM59" i="60"/>
  <c r="AI59" i="60"/>
  <c r="AH59" i="60"/>
  <c r="AF59" i="60"/>
  <c r="AE59" i="60"/>
  <c r="AB59" i="60"/>
  <c r="AA59" i="60"/>
  <c r="Z59" i="60"/>
  <c r="Y59" i="60"/>
  <c r="X59" i="60"/>
  <c r="W59" i="60"/>
  <c r="T59" i="60"/>
  <c r="R59" i="60"/>
  <c r="Z58" i="60" s="1"/>
  <c r="Q59" i="60"/>
  <c r="O59" i="60"/>
  <c r="I59" i="60"/>
  <c r="L153" i="60" s="1"/>
  <c r="H59" i="60"/>
  <c r="AJ92" i="60" s="1"/>
  <c r="G59" i="60"/>
  <c r="L59" i="60" s="1"/>
  <c r="CF58" i="60"/>
  <c r="CE58" i="60"/>
  <c r="CD58" i="60"/>
  <c r="CC58" i="60"/>
  <c r="CB58" i="60"/>
  <c r="CA58" i="60"/>
  <c r="BX58" i="60"/>
  <c r="BW58" i="60"/>
  <c r="BV58" i="60"/>
  <c r="BU58" i="60"/>
  <c r="BT58" i="60"/>
  <c r="BS58" i="60"/>
  <c r="BP58" i="60"/>
  <c r="BO58" i="60"/>
  <c r="BN58" i="60"/>
  <c r="BM58" i="60"/>
  <c r="BL58" i="60"/>
  <c r="BK58" i="60"/>
  <c r="BH58" i="60"/>
  <c r="BG58" i="60"/>
  <c r="BF58" i="60"/>
  <c r="BE58" i="60"/>
  <c r="BD58" i="60"/>
  <c r="BC58" i="60"/>
  <c r="AY58" i="60"/>
  <c r="AX58" i="60"/>
  <c r="AW58" i="60"/>
  <c r="AV58" i="60"/>
  <c r="AU58" i="60"/>
  <c r="AR58" i="60"/>
  <c r="AQ58" i="60"/>
  <c r="AP58" i="60"/>
  <c r="AO58" i="60"/>
  <c r="AN58" i="60"/>
  <c r="AM58" i="60"/>
  <c r="AI58" i="60"/>
  <c r="AH58" i="60"/>
  <c r="AG58" i="60"/>
  <c r="AF58" i="60"/>
  <c r="AE58" i="60"/>
  <c r="AB58" i="60"/>
  <c r="Y58" i="60"/>
  <c r="W58" i="60"/>
  <c r="T58" i="60"/>
  <c r="R58" i="60"/>
  <c r="AH56" i="60" s="1"/>
  <c r="Q58" i="60"/>
  <c r="O58" i="60"/>
  <c r="K58" i="60"/>
  <c r="I58" i="60"/>
  <c r="AK91" i="60" s="1"/>
  <c r="H58" i="60"/>
  <c r="AJ91" i="60" s="1"/>
  <c r="G58" i="60"/>
  <c r="K152" i="60" s="1"/>
  <c r="CF57" i="60"/>
  <c r="CE57" i="60"/>
  <c r="CD57" i="60"/>
  <c r="CC57" i="60"/>
  <c r="CB57" i="60"/>
  <c r="CA57" i="60"/>
  <c r="BX57" i="60"/>
  <c r="BW57" i="60"/>
  <c r="BV57" i="60"/>
  <c r="BU57" i="60"/>
  <c r="BT57" i="60"/>
  <c r="BS57" i="60"/>
  <c r="BP57" i="60"/>
  <c r="BO57" i="60"/>
  <c r="BN57" i="60"/>
  <c r="BM57" i="60"/>
  <c r="BL57" i="60"/>
  <c r="BK57" i="60"/>
  <c r="BH57" i="60"/>
  <c r="BG57" i="60"/>
  <c r="BF57" i="60"/>
  <c r="BE57" i="60"/>
  <c r="BD57" i="60"/>
  <c r="BC57" i="60"/>
  <c r="AZ57" i="60"/>
  <c r="AY57" i="60"/>
  <c r="AX57" i="60"/>
  <c r="AW57" i="60"/>
  <c r="AV57" i="60"/>
  <c r="AU57" i="60"/>
  <c r="AQ57" i="60"/>
  <c r="AP57" i="60"/>
  <c r="AN57" i="60"/>
  <c r="AM57" i="60"/>
  <c r="AJ57" i="60"/>
  <c r="AI57" i="60"/>
  <c r="AH57" i="60"/>
  <c r="AG57" i="60"/>
  <c r="AF57" i="60"/>
  <c r="AE57" i="60"/>
  <c r="AB57" i="60"/>
  <c r="Z57" i="60"/>
  <c r="W57" i="60"/>
  <c r="T57" i="60"/>
  <c r="R57" i="60"/>
  <c r="AP54" i="60" s="1"/>
  <c r="Q57" i="60"/>
  <c r="AG55" i="60" s="1"/>
  <c r="P57" i="60"/>
  <c r="O57" i="60"/>
  <c r="K57" i="60"/>
  <c r="I57" i="60"/>
  <c r="H57" i="60"/>
  <c r="G57" i="60"/>
  <c r="J151" i="60" s="1"/>
  <c r="CF56" i="60"/>
  <c r="CE56" i="60"/>
  <c r="CD56" i="60"/>
  <c r="CC56" i="60"/>
  <c r="CB56" i="60"/>
  <c r="CA56" i="60"/>
  <c r="BX56" i="60"/>
  <c r="BW56" i="60"/>
  <c r="BV56" i="60"/>
  <c r="BU56" i="60"/>
  <c r="BT56" i="60"/>
  <c r="BS56" i="60"/>
  <c r="BP56" i="60"/>
  <c r="BO56" i="60"/>
  <c r="BN56" i="60"/>
  <c r="BM56" i="60"/>
  <c r="BL56" i="60"/>
  <c r="BK56" i="60"/>
  <c r="BH56" i="60"/>
  <c r="BG56" i="60"/>
  <c r="BF56" i="60"/>
  <c r="BE56" i="60"/>
  <c r="BD56" i="60"/>
  <c r="BC56" i="60"/>
  <c r="AZ56" i="60"/>
  <c r="AY56" i="60"/>
  <c r="AX56" i="60"/>
  <c r="AW56" i="60"/>
  <c r="AV56" i="60"/>
  <c r="AU56" i="60"/>
  <c r="AQ56" i="60"/>
  <c r="AP56" i="60"/>
  <c r="AO56" i="60"/>
  <c r="AN56" i="60"/>
  <c r="AM56" i="60"/>
  <c r="AJ56" i="60"/>
  <c r="AE56" i="60"/>
  <c r="Z56" i="60"/>
  <c r="Y56" i="60"/>
  <c r="W56" i="60"/>
  <c r="T56" i="60"/>
  <c r="AJ54" i="60" s="1"/>
  <c r="S56" i="60"/>
  <c r="R56" i="60"/>
  <c r="Q56" i="60"/>
  <c r="AO53" i="60" s="1"/>
  <c r="P56" i="60"/>
  <c r="AF54" i="60" s="1"/>
  <c r="O56" i="60"/>
  <c r="AU52" i="60" s="1"/>
  <c r="K56" i="60"/>
  <c r="I56" i="60"/>
  <c r="D20" i="60" s="1"/>
  <c r="O20" i="60" s="1"/>
  <c r="H56" i="60"/>
  <c r="G56" i="60"/>
  <c r="AR120" i="60" s="1"/>
  <c r="CF55" i="60"/>
  <c r="CE55" i="60"/>
  <c r="CD55" i="60"/>
  <c r="CC55" i="60"/>
  <c r="CB55" i="60"/>
  <c r="CA55" i="60"/>
  <c r="BX55" i="60"/>
  <c r="BW55" i="60"/>
  <c r="BV55" i="60"/>
  <c r="BU55" i="60"/>
  <c r="BT55" i="60"/>
  <c r="BS55" i="60"/>
  <c r="BP55" i="60"/>
  <c r="BO55" i="60"/>
  <c r="BN55" i="60"/>
  <c r="BM55" i="60"/>
  <c r="BL55" i="60"/>
  <c r="BK55" i="60"/>
  <c r="BG55" i="60"/>
  <c r="BF55" i="60"/>
  <c r="BE55" i="60"/>
  <c r="BC55" i="60"/>
  <c r="AY55" i="60"/>
  <c r="AX55" i="60"/>
  <c r="AV55" i="60"/>
  <c r="AU55" i="60"/>
  <c r="AR55" i="60"/>
  <c r="AQ55" i="60"/>
  <c r="AP55" i="60"/>
  <c r="AO55" i="60"/>
  <c r="AN55" i="60"/>
  <c r="AM55" i="60"/>
  <c r="AH55" i="60"/>
  <c r="AE55" i="60"/>
  <c r="AB55" i="60"/>
  <c r="Z55" i="60"/>
  <c r="Y55" i="60"/>
  <c r="X55" i="60"/>
  <c r="T55" i="60"/>
  <c r="AR52" i="60" s="1"/>
  <c r="R55" i="60"/>
  <c r="AX51" i="60" s="1"/>
  <c r="Q55" i="60"/>
  <c r="O55" i="60"/>
  <c r="AE53" i="60" s="1"/>
  <c r="I55" i="60"/>
  <c r="L149" i="60" s="1"/>
  <c r="H55" i="60"/>
  <c r="AJ88" i="60" s="1"/>
  <c r="G55" i="60"/>
  <c r="CF54" i="60"/>
  <c r="CE54" i="60"/>
  <c r="CD54" i="60"/>
  <c r="CC54" i="60"/>
  <c r="CB54" i="60"/>
  <c r="CA54" i="60"/>
  <c r="BX54" i="60"/>
  <c r="BW54" i="60"/>
  <c r="BV54" i="60"/>
  <c r="BU54" i="60"/>
  <c r="BT54" i="60"/>
  <c r="BS54" i="60"/>
  <c r="BP54" i="60"/>
  <c r="BO54" i="60"/>
  <c r="BN54" i="60"/>
  <c r="BM54" i="60"/>
  <c r="BL54" i="60"/>
  <c r="BK54" i="60"/>
  <c r="BH54" i="60"/>
  <c r="BG54" i="60"/>
  <c r="BF54" i="60"/>
  <c r="BE54" i="60"/>
  <c r="BD54" i="60"/>
  <c r="BC54" i="60"/>
  <c r="AY54" i="60"/>
  <c r="AX54" i="60"/>
  <c r="AW54" i="60"/>
  <c r="AV54" i="60"/>
  <c r="AU54" i="60"/>
  <c r="AM54" i="60"/>
  <c r="AH54" i="60"/>
  <c r="AG54" i="60"/>
  <c r="AB54" i="60"/>
  <c r="Y54" i="60"/>
  <c r="W54" i="60"/>
  <c r="T54" i="60"/>
  <c r="R54" i="60"/>
  <c r="AH52" i="60" s="1"/>
  <c r="Q54" i="60"/>
  <c r="O54" i="60"/>
  <c r="AM51" i="60" s="1"/>
  <c r="K54" i="60"/>
  <c r="I54" i="60"/>
  <c r="AK87" i="60" s="1"/>
  <c r="H54" i="60"/>
  <c r="D13" i="60" s="1"/>
  <c r="O13" i="60" s="1"/>
  <c r="G54" i="60"/>
  <c r="K148" i="60" s="1"/>
  <c r="CF53" i="60"/>
  <c r="CE53" i="60"/>
  <c r="CD53" i="60"/>
  <c r="CC53" i="60"/>
  <c r="CB53" i="60"/>
  <c r="CA53" i="60"/>
  <c r="BX53" i="60"/>
  <c r="BW53" i="60"/>
  <c r="BV53" i="60"/>
  <c r="BU53" i="60"/>
  <c r="BT53" i="60"/>
  <c r="BS53" i="60"/>
  <c r="BP53" i="60"/>
  <c r="BO53" i="60"/>
  <c r="BN53" i="60"/>
  <c r="BM53" i="60"/>
  <c r="BL53" i="60"/>
  <c r="BK53" i="60"/>
  <c r="BG53" i="60"/>
  <c r="BF53" i="60"/>
  <c r="BD53" i="60"/>
  <c r="BC53" i="60"/>
  <c r="AZ53" i="60"/>
  <c r="AY53" i="60"/>
  <c r="AX53" i="60"/>
  <c r="AW53" i="60"/>
  <c r="AV53" i="60"/>
  <c r="AU53" i="60"/>
  <c r="AP53" i="60"/>
  <c r="AJ53" i="60"/>
  <c r="AG53" i="60"/>
  <c r="AB53" i="60"/>
  <c r="Z53" i="60"/>
  <c r="W53" i="60"/>
  <c r="T53" i="60"/>
  <c r="R53" i="60"/>
  <c r="AP50" i="60" s="1"/>
  <c r="Q53" i="60"/>
  <c r="AG51" i="60" s="1"/>
  <c r="P53" i="60"/>
  <c r="O53" i="60"/>
  <c r="K53" i="60"/>
  <c r="I53" i="60"/>
  <c r="H53" i="60"/>
  <c r="G53" i="60"/>
  <c r="J147" i="60" s="1"/>
  <c r="CF52" i="60"/>
  <c r="CE52" i="60"/>
  <c r="CD52" i="60"/>
  <c r="CC52" i="60"/>
  <c r="CB52" i="60"/>
  <c r="CA52" i="60"/>
  <c r="BX52" i="60"/>
  <c r="BW52" i="60"/>
  <c r="BV52" i="60"/>
  <c r="BU52" i="60"/>
  <c r="BT52" i="60"/>
  <c r="BS52" i="60"/>
  <c r="BP52" i="60"/>
  <c r="BO52" i="60"/>
  <c r="BN52" i="60"/>
  <c r="BM52" i="60"/>
  <c r="BL52" i="60"/>
  <c r="BK52" i="60"/>
  <c r="BG52" i="60"/>
  <c r="BF52" i="60"/>
  <c r="BE52" i="60"/>
  <c r="BD52" i="60"/>
  <c r="BC52" i="60"/>
  <c r="AZ52" i="60"/>
  <c r="AX52" i="60"/>
  <c r="AW52" i="60"/>
  <c r="AV52" i="60"/>
  <c r="AO52" i="60"/>
  <c r="AJ52" i="60"/>
  <c r="AE52" i="60"/>
  <c r="Z52" i="60"/>
  <c r="Y52" i="60"/>
  <c r="W52" i="60"/>
  <c r="T52" i="60"/>
  <c r="AJ50" i="60" s="1"/>
  <c r="S52" i="60"/>
  <c r="R52" i="60"/>
  <c r="Q52" i="60"/>
  <c r="AO49" i="60" s="1"/>
  <c r="P52" i="60"/>
  <c r="AF50" i="60" s="1"/>
  <c r="O52" i="60"/>
  <c r="K52" i="60"/>
  <c r="I52" i="60"/>
  <c r="L146" i="60" s="1"/>
  <c r="H52" i="60"/>
  <c r="AJ85" i="60" s="1"/>
  <c r="G52" i="60"/>
  <c r="AR116" i="60" s="1"/>
  <c r="CF51" i="60"/>
  <c r="CE51" i="60"/>
  <c r="CD51" i="60"/>
  <c r="CC51" i="60"/>
  <c r="CB51" i="60"/>
  <c r="CA51" i="60"/>
  <c r="BX51" i="60"/>
  <c r="BW51" i="60"/>
  <c r="BV51" i="60"/>
  <c r="BU51" i="60"/>
  <c r="BT51" i="60"/>
  <c r="BS51" i="60"/>
  <c r="BO51" i="60"/>
  <c r="BN51" i="60"/>
  <c r="BL51" i="60"/>
  <c r="BK51" i="60"/>
  <c r="BH51" i="60"/>
  <c r="BG51" i="60"/>
  <c r="BF51" i="60"/>
  <c r="BE51" i="60"/>
  <c r="BD51" i="60"/>
  <c r="BC51" i="60"/>
  <c r="AZ51" i="60"/>
  <c r="AW51" i="60"/>
  <c r="AU51" i="60"/>
  <c r="AR51" i="60"/>
  <c r="AH51" i="60"/>
  <c r="AE51" i="60"/>
  <c r="AB51" i="60"/>
  <c r="Z51" i="60"/>
  <c r="Y51" i="60"/>
  <c r="X51" i="60"/>
  <c r="T51" i="60"/>
  <c r="AR48" i="60" s="1"/>
  <c r="R51" i="60"/>
  <c r="Q51" i="60"/>
  <c r="O51" i="60"/>
  <c r="AE49" i="60" s="1"/>
  <c r="I51" i="60"/>
  <c r="L145" i="60" s="1"/>
  <c r="H51" i="60"/>
  <c r="AJ84" i="60" s="1"/>
  <c r="G51" i="60"/>
  <c r="L51" i="60" s="1"/>
  <c r="CF50" i="60"/>
  <c r="CE50" i="60"/>
  <c r="CD50" i="60"/>
  <c r="CC50" i="60"/>
  <c r="CB50" i="60"/>
  <c r="CA50" i="60"/>
  <c r="BX50" i="60"/>
  <c r="BW50" i="60"/>
  <c r="BV50" i="60"/>
  <c r="BU50" i="60"/>
  <c r="BT50" i="60"/>
  <c r="BS50" i="60"/>
  <c r="BO50" i="60"/>
  <c r="BN50" i="60"/>
  <c r="BM50" i="60"/>
  <c r="BL50" i="60"/>
  <c r="BK50" i="60"/>
  <c r="BH50" i="60"/>
  <c r="BE50" i="60"/>
  <c r="BC50" i="60"/>
  <c r="AZ50" i="60"/>
  <c r="AX50" i="60"/>
  <c r="AU50" i="60"/>
  <c r="AM50" i="60"/>
  <c r="AH50" i="60"/>
  <c r="AG50" i="60"/>
  <c r="AB50" i="60"/>
  <c r="Y50" i="60"/>
  <c r="W50" i="60"/>
  <c r="T50" i="60"/>
  <c r="S50" i="60"/>
  <c r="Q50" i="60"/>
  <c r="P50" i="60"/>
  <c r="K50" i="60"/>
  <c r="I50" i="60"/>
  <c r="H50" i="60"/>
  <c r="G50" i="60"/>
  <c r="K144" i="60" s="1"/>
  <c r="CF49" i="60"/>
  <c r="CE49" i="60"/>
  <c r="CD49" i="60"/>
  <c r="CC49" i="60"/>
  <c r="CB49" i="60"/>
  <c r="CA49" i="60"/>
  <c r="BW49" i="60"/>
  <c r="BV49" i="60"/>
  <c r="BT49" i="60"/>
  <c r="BS49" i="60"/>
  <c r="BP49" i="60"/>
  <c r="BO49" i="60"/>
  <c r="BN49" i="60"/>
  <c r="BM49" i="60"/>
  <c r="BL49" i="60"/>
  <c r="BK49" i="60"/>
  <c r="BH49" i="60"/>
  <c r="BF49" i="60"/>
  <c r="BC49" i="60"/>
  <c r="AZ49" i="60"/>
  <c r="AX49" i="60"/>
  <c r="AW49" i="60"/>
  <c r="AU49" i="60"/>
  <c r="AP49" i="60"/>
  <c r="AJ49" i="60"/>
  <c r="AG49" i="60"/>
  <c r="AA49" i="60"/>
  <c r="T49" i="60"/>
  <c r="AB49" i="60" s="1"/>
  <c r="S49" i="60"/>
  <c r="Q49" i="60"/>
  <c r="Y49" i="60" s="1"/>
  <c r="P49" i="60"/>
  <c r="X49" i="60" s="1"/>
  <c r="K49" i="60"/>
  <c r="I49" i="60"/>
  <c r="H49" i="60"/>
  <c r="G49" i="60"/>
  <c r="J143" i="60" s="1"/>
  <c r="CF48" i="60"/>
  <c r="CE48" i="60"/>
  <c r="CD48" i="60"/>
  <c r="CC48" i="60"/>
  <c r="CB48" i="60"/>
  <c r="CA48" i="60"/>
  <c r="BW48" i="60"/>
  <c r="BV48" i="60"/>
  <c r="BU48" i="60"/>
  <c r="BT48" i="60"/>
  <c r="BS48" i="60"/>
  <c r="BP48" i="60"/>
  <c r="BK48" i="60"/>
  <c r="BF48" i="60"/>
  <c r="BE48" i="60"/>
  <c r="BC48" i="60"/>
  <c r="AZ48" i="60"/>
  <c r="AY48" i="60"/>
  <c r="AX48" i="60"/>
  <c r="AW48" i="60"/>
  <c r="AV48" i="60"/>
  <c r="AU48" i="60"/>
  <c r="AO48" i="60"/>
  <c r="Y48" i="60"/>
  <c r="T48" i="60"/>
  <c r="AB48" i="60" s="1"/>
  <c r="S48" i="60"/>
  <c r="AA48" i="60" s="1"/>
  <c r="Q48" i="60"/>
  <c r="AG48" i="60" s="1"/>
  <c r="P48" i="60"/>
  <c r="X48" i="60" s="1"/>
  <c r="O48" i="60"/>
  <c r="W48" i="60" s="1"/>
  <c r="K48" i="60"/>
  <c r="I48" i="60"/>
  <c r="BP72" i="60" s="1"/>
  <c r="H48" i="60"/>
  <c r="G48" i="60"/>
  <c r="AR112" i="60" s="1"/>
  <c r="CF47" i="60"/>
  <c r="CE47" i="60"/>
  <c r="CD47" i="60"/>
  <c r="CC47" i="60"/>
  <c r="CB47" i="60"/>
  <c r="CA47" i="60"/>
  <c r="BW47" i="60"/>
  <c r="BV47" i="60"/>
  <c r="BU47" i="60"/>
  <c r="BS47" i="60"/>
  <c r="BN47" i="60"/>
  <c r="BK47" i="60"/>
  <c r="BH47" i="60"/>
  <c r="BF47" i="60"/>
  <c r="BE47" i="60"/>
  <c r="BD47" i="60"/>
  <c r="AZ47" i="60"/>
  <c r="AX47" i="60"/>
  <c r="AW47" i="60"/>
  <c r="AU47" i="60"/>
  <c r="AR47" i="60"/>
  <c r="AO47" i="60"/>
  <c r="AN47" i="60"/>
  <c r="AB47" i="60"/>
  <c r="Y47" i="60"/>
  <c r="X47" i="60"/>
  <c r="T47" i="60"/>
  <c r="AJ47" i="60" s="1"/>
  <c r="S47" i="60"/>
  <c r="AQ47" i="60" s="1"/>
  <c r="R47" i="60"/>
  <c r="AH47" i="60" s="1"/>
  <c r="Q47" i="60"/>
  <c r="AG47" i="60" s="1"/>
  <c r="P47" i="60"/>
  <c r="AF47" i="60" s="1"/>
  <c r="I47" i="60"/>
  <c r="L141" i="60" s="1"/>
  <c r="H47" i="60"/>
  <c r="L111" i="60" s="1"/>
  <c r="G47" i="60"/>
  <c r="L47" i="60" s="1"/>
  <c r="CE46" i="60"/>
  <c r="CD46" i="60"/>
  <c r="CC46" i="60"/>
  <c r="CB46" i="60"/>
  <c r="CA46" i="60"/>
  <c r="BS46" i="60"/>
  <c r="BN46" i="60"/>
  <c r="BM46" i="60"/>
  <c r="BH46" i="60"/>
  <c r="BE46" i="60"/>
  <c r="BC46" i="60"/>
  <c r="AR46" i="60"/>
  <c r="AQ46" i="60"/>
  <c r="AN46" i="60"/>
  <c r="AB46" i="60"/>
  <c r="AA46" i="60"/>
  <c r="X46" i="60"/>
  <c r="T46" i="60"/>
  <c r="AZ46" i="60" s="1"/>
  <c r="S46" i="60"/>
  <c r="AY46" i="60" s="1"/>
  <c r="Q46" i="60"/>
  <c r="P46" i="60"/>
  <c r="AV46" i="60" s="1"/>
  <c r="K46" i="60"/>
  <c r="I46" i="60"/>
  <c r="H46" i="60"/>
  <c r="AT110" i="60" s="1"/>
  <c r="G46" i="60"/>
  <c r="K140" i="60" s="1"/>
  <c r="CF45" i="60"/>
  <c r="CE45" i="60"/>
  <c r="CD45" i="60"/>
  <c r="CC45" i="60"/>
  <c r="CB45" i="60"/>
  <c r="CA45" i="60"/>
  <c r="BV45" i="60"/>
  <c r="BP45" i="60"/>
  <c r="BM45" i="60"/>
  <c r="BG45" i="60"/>
  <c r="AQ45" i="60"/>
  <c r="AA45" i="60"/>
  <c r="T45" i="60"/>
  <c r="S45" i="60"/>
  <c r="AY45" i="60" s="1"/>
  <c r="Q45" i="60"/>
  <c r="BE45" i="60" s="1"/>
  <c r="P45" i="60"/>
  <c r="AV45" i="60" s="1"/>
  <c r="K45" i="60"/>
  <c r="I45" i="60"/>
  <c r="H45" i="60"/>
  <c r="AT109" i="60" s="1"/>
  <c r="G45" i="60"/>
  <c r="J139" i="60" s="1"/>
  <c r="CF44" i="60"/>
  <c r="CD44" i="60"/>
  <c r="CC44" i="60"/>
  <c r="CB44" i="60"/>
  <c r="BX44" i="60"/>
  <c r="BV44" i="60"/>
  <c r="BU44" i="60"/>
  <c r="BS44" i="60"/>
  <c r="BG44" i="60"/>
  <c r="AQ44" i="60"/>
  <c r="AA44" i="60"/>
  <c r="T44" i="60"/>
  <c r="S44" i="60"/>
  <c r="BO44" i="60" s="1"/>
  <c r="Q44" i="60"/>
  <c r="BE44" i="60" s="1"/>
  <c r="P44" i="60"/>
  <c r="BL44" i="60" s="1"/>
  <c r="K44" i="60"/>
  <c r="I44" i="60"/>
  <c r="H44" i="60"/>
  <c r="AT108" i="60" s="1"/>
  <c r="G44" i="60"/>
  <c r="K78" i="60" s="1"/>
  <c r="CF43" i="60"/>
  <c r="CC43" i="60"/>
  <c r="BW43" i="60"/>
  <c r="BL43" i="60"/>
  <c r="BG43" i="60"/>
  <c r="AV43" i="60"/>
  <c r="AQ43" i="60"/>
  <c r="AF43" i="60"/>
  <c r="AA43" i="60"/>
  <c r="T43" i="60"/>
  <c r="S43" i="60"/>
  <c r="BO43" i="60" s="1"/>
  <c r="Q43" i="60"/>
  <c r="BU43" i="60" s="1"/>
  <c r="P43" i="60"/>
  <c r="K43" i="60"/>
  <c r="I43" i="60"/>
  <c r="H43" i="60"/>
  <c r="AT107" i="60" s="1"/>
  <c r="G43" i="60"/>
  <c r="K77" i="60" s="1"/>
  <c r="CB42" i="60"/>
  <c r="BW42" i="60"/>
  <c r="BL42" i="60"/>
  <c r="BG42" i="60"/>
  <c r="AV42" i="60"/>
  <c r="AQ42" i="60"/>
  <c r="AF42" i="60"/>
  <c r="AA42" i="60"/>
  <c r="T42" i="60"/>
  <c r="S42" i="60"/>
  <c r="CE42" i="60" s="1"/>
  <c r="Q42" i="60"/>
  <c r="BU42" i="60" s="1"/>
  <c r="P42" i="60"/>
  <c r="K42" i="60"/>
  <c r="I42" i="60"/>
  <c r="H42" i="60"/>
  <c r="AT106" i="60" s="1"/>
  <c r="G42" i="60"/>
  <c r="K136" i="60" s="1"/>
  <c r="CB41" i="60"/>
  <c r="BW41" i="60"/>
  <c r="BL41" i="60"/>
  <c r="BG41" i="60"/>
  <c r="AV41" i="60"/>
  <c r="AQ41" i="60"/>
  <c r="AF41" i="60"/>
  <c r="AA41" i="60"/>
  <c r="T41" i="60"/>
  <c r="S41" i="60"/>
  <c r="CE41" i="60" s="1"/>
  <c r="Q41" i="60"/>
  <c r="BU41" i="60" s="1"/>
  <c r="P41" i="60"/>
  <c r="K41" i="60"/>
  <c r="I41" i="60"/>
  <c r="H41" i="60"/>
  <c r="AT105" i="60" s="1"/>
  <c r="G41" i="60"/>
  <c r="J135" i="60" s="1"/>
  <c r="BK38" i="60"/>
  <c r="BS38" i="60" s="1"/>
  <c r="CA38" i="60" s="1"/>
  <c r="AE38" i="60"/>
  <c r="AM38" i="60" s="1"/>
  <c r="AU38" i="60" s="1"/>
  <c r="BC38" i="60" s="1"/>
  <c r="W38" i="60"/>
  <c r="N32" i="60"/>
  <c r="E32" i="60"/>
  <c r="P32" i="60" s="1"/>
  <c r="C32" i="60"/>
  <c r="J31" i="60"/>
  <c r="C31" i="60"/>
  <c r="N31" i="60" s="1"/>
  <c r="P30" i="60"/>
  <c r="E30" i="60"/>
  <c r="D30" i="60"/>
  <c r="O30" i="60" s="1"/>
  <c r="O29" i="60"/>
  <c r="D29" i="60"/>
  <c r="P28" i="60"/>
  <c r="K28" i="60"/>
  <c r="H28" i="60"/>
  <c r="G28" i="60"/>
  <c r="E28" i="60"/>
  <c r="D28" i="60"/>
  <c r="O28" i="60" s="1"/>
  <c r="C28" i="60"/>
  <c r="N28" i="60" s="1"/>
  <c r="N27" i="60"/>
  <c r="E27" i="60"/>
  <c r="P27" i="60" s="1"/>
  <c r="C27" i="60"/>
  <c r="O26" i="60"/>
  <c r="D26" i="60"/>
  <c r="C26" i="60"/>
  <c r="N26" i="60" s="1"/>
  <c r="H25" i="60"/>
  <c r="D25" i="60"/>
  <c r="O25" i="60" s="1"/>
  <c r="P24" i="60"/>
  <c r="N24" i="60"/>
  <c r="E24" i="60"/>
  <c r="C24" i="60"/>
  <c r="P23" i="60"/>
  <c r="E23" i="60"/>
  <c r="D23" i="60"/>
  <c r="O23" i="60" s="1"/>
  <c r="O22" i="60"/>
  <c r="E22" i="60"/>
  <c r="P22" i="60" s="1"/>
  <c r="D22" i="60"/>
  <c r="O21" i="60"/>
  <c r="D21" i="60"/>
  <c r="C21" i="60"/>
  <c r="N20" i="60"/>
  <c r="E20" i="60"/>
  <c r="P20" i="60" s="1"/>
  <c r="C20" i="60"/>
  <c r="J19" i="60"/>
  <c r="C19" i="60"/>
  <c r="N19" i="60" s="1"/>
  <c r="P18" i="60"/>
  <c r="E18" i="60"/>
  <c r="D18" i="60"/>
  <c r="O18" i="60" s="1"/>
  <c r="O17" i="60"/>
  <c r="D17" i="60"/>
  <c r="P16" i="60"/>
  <c r="H16" i="60"/>
  <c r="G16" i="60"/>
  <c r="E16" i="60"/>
  <c r="D16" i="60"/>
  <c r="O16" i="60" s="1"/>
  <c r="C16" i="60"/>
  <c r="N16" i="60" s="1"/>
  <c r="N15" i="60"/>
  <c r="E15" i="60"/>
  <c r="P15" i="60" s="1"/>
  <c r="C15" i="60"/>
  <c r="O14" i="60"/>
  <c r="D14" i="60"/>
  <c r="C14" i="60"/>
  <c r="N14" i="60" s="1"/>
  <c r="N13" i="60"/>
  <c r="C13" i="60"/>
  <c r="X12" i="60"/>
  <c r="P12" i="60"/>
  <c r="E12" i="60"/>
  <c r="D12" i="60"/>
  <c r="O12" i="60" s="1"/>
  <c r="X11" i="60"/>
  <c r="P11" i="60"/>
  <c r="E11" i="60"/>
  <c r="N10" i="60"/>
  <c r="L10" i="60"/>
  <c r="H10" i="60"/>
  <c r="E10" i="60"/>
  <c r="P10" i="60" s="1"/>
  <c r="D10" i="60"/>
  <c r="O10" i="60" s="1"/>
  <c r="C10" i="60"/>
  <c r="O9" i="60"/>
  <c r="D9" i="60"/>
  <c r="C9" i="60"/>
  <c r="P8" i="60"/>
  <c r="E8" i="60"/>
  <c r="H7" i="60"/>
  <c r="C7" i="60"/>
  <c r="N7" i="60" s="1"/>
  <c r="P6" i="60"/>
  <c r="E6" i="60"/>
  <c r="D6" i="60"/>
  <c r="O6" i="60" s="1"/>
  <c r="D5" i="60"/>
  <c r="O5" i="60" s="1"/>
  <c r="S4" i="60"/>
  <c r="P4" i="60"/>
  <c r="H4" i="60"/>
  <c r="E4" i="60"/>
  <c r="D4" i="60"/>
  <c r="O4" i="60" s="1"/>
  <c r="C4" i="60"/>
  <c r="N4" i="60" s="1"/>
  <c r="P3" i="60"/>
  <c r="E3" i="60"/>
  <c r="C3" i="60"/>
  <c r="D52" i="59"/>
  <c r="M18" i="59"/>
  <c r="D20" i="59" s="1"/>
  <c r="J4" i="59"/>
  <c r="D4" i="59"/>
  <c r="P3" i="59"/>
  <c r="J3" i="59"/>
  <c r="D3" i="59"/>
  <c r="P2" i="59"/>
  <c r="J2" i="59"/>
  <c r="D2" i="59"/>
  <c r="A1" i="59"/>
  <c r="P4" i="58"/>
  <c r="J4" i="58"/>
  <c r="D4" i="58"/>
  <c r="P3" i="58"/>
  <c r="J3" i="58"/>
  <c r="D3" i="58"/>
  <c r="P2" i="58"/>
  <c r="J2" i="58"/>
  <c r="D2" i="58"/>
  <c r="A1" i="58"/>
  <c r="C100" i="57"/>
  <c r="C99" i="57"/>
  <c r="K95" i="57"/>
  <c r="K90" i="57"/>
  <c r="K85" i="57"/>
  <c r="C83" i="57"/>
  <c r="K80" i="57"/>
  <c r="C80" i="57"/>
  <c r="C73" i="57"/>
  <c r="M72" i="57"/>
  <c r="F72" i="57"/>
  <c r="C72" i="57"/>
  <c r="H70" i="57"/>
  <c r="C70" i="57"/>
  <c r="M69" i="57"/>
  <c r="H69" i="57"/>
  <c r="C69" i="57"/>
  <c r="M68" i="57"/>
  <c r="H68" i="57"/>
  <c r="C68" i="57"/>
  <c r="C48" i="57"/>
  <c r="C39" i="57"/>
  <c r="F38" i="57"/>
  <c r="C38" i="57"/>
  <c r="F37" i="57"/>
  <c r="C37" i="57"/>
  <c r="H35" i="57"/>
  <c r="C35" i="57"/>
  <c r="M34" i="57"/>
  <c r="H34" i="57"/>
  <c r="C34" i="57"/>
  <c r="M33" i="57"/>
  <c r="H33" i="57"/>
  <c r="C33" i="57"/>
  <c r="J27" i="57"/>
  <c r="N26" i="57"/>
  <c r="K26" i="57"/>
  <c r="J26" i="57"/>
  <c r="I26" i="57"/>
  <c r="G26" i="57"/>
  <c r="F26" i="57"/>
  <c r="E26" i="57"/>
  <c r="C26" i="57"/>
  <c r="L25" i="57"/>
  <c r="J25" i="57"/>
  <c r="I25" i="57"/>
  <c r="H25" i="57"/>
  <c r="F25" i="57"/>
  <c r="E25" i="57"/>
  <c r="D25" i="57"/>
  <c r="M24" i="57"/>
  <c r="M23" i="57"/>
  <c r="M22" i="57"/>
  <c r="L21" i="57"/>
  <c r="K21" i="57"/>
  <c r="J21" i="57"/>
  <c r="H21" i="57"/>
  <c r="G21" i="57"/>
  <c r="F21" i="57"/>
  <c r="D21" i="57"/>
  <c r="C21" i="57"/>
  <c r="N21" i="57" s="1"/>
  <c r="N20" i="57"/>
  <c r="K20" i="57"/>
  <c r="J20" i="57"/>
  <c r="I20" i="57"/>
  <c r="G20" i="57"/>
  <c r="F20" i="57"/>
  <c r="E20" i="57"/>
  <c r="C20" i="57"/>
  <c r="M19" i="57"/>
  <c r="M18" i="57"/>
  <c r="M17" i="57"/>
  <c r="L16" i="57"/>
  <c r="K16" i="57"/>
  <c r="I16" i="57"/>
  <c r="H16" i="57"/>
  <c r="G16" i="57"/>
  <c r="E16" i="57"/>
  <c r="D16" i="57"/>
  <c r="C16" i="57"/>
  <c r="N16" i="57" s="1"/>
  <c r="L15" i="57"/>
  <c r="K15" i="57"/>
  <c r="J15" i="57"/>
  <c r="H15" i="57"/>
  <c r="G15" i="57"/>
  <c r="F15" i="57"/>
  <c r="D15" i="57"/>
  <c r="C15" i="57"/>
  <c r="N15" i="57" s="1"/>
  <c r="M14" i="57"/>
  <c r="M13" i="57"/>
  <c r="M12" i="57"/>
  <c r="N27" i="57" s="1"/>
  <c r="F8" i="57"/>
  <c r="AC111" i="60" s="1"/>
  <c r="C8" i="57"/>
  <c r="P4" i="59" s="1"/>
  <c r="H7" i="57"/>
  <c r="F7" i="57"/>
  <c r="Z137" i="60" s="1"/>
  <c r="M6" i="57"/>
  <c r="M37" i="57" s="1"/>
  <c r="H6" i="57"/>
  <c r="F6" i="57"/>
  <c r="T102" i="48"/>
  <c r="M102" i="48"/>
  <c r="T101" i="48"/>
  <c r="M101" i="48"/>
  <c r="T100" i="48"/>
  <c r="M100" i="48"/>
  <c r="T99" i="48"/>
  <c r="M99" i="48"/>
  <c r="T98" i="48"/>
  <c r="M98" i="48"/>
  <c r="T97" i="48"/>
  <c r="M97" i="48"/>
  <c r="T96" i="48"/>
  <c r="M96" i="48"/>
  <c r="T95" i="48"/>
  <c r="M95" i="48"/>
  <c r="T94" i="48"/>
  <c r="M94" i="48"/>
  <c r="T93" i="48"/>
  <c r="M93" i="48"/>
  <c r="T92" i="48"/>
  <c r="M92" i="48"/>
  <c r="T91" i="48"/>
  <c r="M91" i="48"/>
  <c r="T90" i="48"/>
  <c r="M90" i="48"/>
  <c r="T89" i="48"/>
  <c r="M89" i="48"/>
  <c r="T88" i="48"/>
  <c r="M88" i="48"/>
  <c r="T87" i="48"/>
  <c r="M87" i="48"/>
  <c r="T86" i="48"/>
  <c r="M86" i="48"/>
  <c r="T85" i="48"/>
  <c r="M85" i="48"/>
  <c r="T84" i="48"/>
  <c r="M84" i="48"/>
  <c r="T83" i="48"/>
  <c r="M83" i="48"/>
  <c r="T82" i="48"/>
  <c r="M82" i="48"/>
  <c r="T81" i="48"/>
  <c r="M81" i="48"/>
  <c r="T80" i="48"/>
  <c r="M80" i="48"/>
  <c r="T79" i="48"/>
  <c r="M79" i="48"/>
  <c r="T78" i="48"/>
  <c r="M78" i="48"/>
  <c r="T77" i="48"/>
  <c r="M77" i="48"/>
  <c r="T76" i="48"/>
  <c r="M76" i="48"/>
  <c r="T75" i="48"/>
  <c r="M75" i="48"/>
  <c r="T74" i="48"/>
  <c r="M74" i="48"/>
  <c r="T73" i="48"/>
  <c r="M73" i="48"/>
  <c r="T72" i="48"/>
  <c r="M72" i="48"/>
  <c r="T71" i="48"/>
  <c r="M71" i="48"/>
  <c r="T70" i="48"/>
  <c r="M70" i="48"/>
  <c r="T69" i="48"/>
  <c r="M69" i="48"/>
  <c r="T68" i="48"/>
  <c r="M68" i="48"/>
  <c r="T67" i="48"/>
  <c r="M67" i="48"/>
  <c r="T66" i="48"/>
  <c r="M66" i="48"/>
  <c r="T65" i="48"/>
  <c r="M65" i="48"/>
  <c r="T64" i="48"/>
  <c r="M64" i="48"/>
  <c r="T63" i="48"/>
  <c r="M63" i="48"/>
  <c r="T62" i="48"/>
  <c r="M62" i="48"/>
  <c r="T61" i="48"/>
  <c r="M61" i="48"/>
  <c r="T60" i="48"/>
  <c r="M60" i="48"/>
  <c r="T59" i="48"/>
  <c r="M59" i="48"/>
  <c r="T58" i="48"/>
  <c r="M58" i="48"/>
  <c r="T57" i="48"/>
  <c r="M57" i="48"/>
  <c r="T56" i="48"/>
  <c r="M56" i="48"/>
  <c r="T55" i="48"/>
  <c r="M55" i="48"/>
  <c r="T54" i="48"/>
  <c r="M54" i="48"/>
  <c r="T53" i="48"/>
  <c r="M53" i="48"/>
  <c r="T52" i="48"/>
  <c r="M52" i="48"/>
  <c r="T51" i="48"/>
  <c r="M51" i="48"/>
  <c r="T50" i="48"/>
  <c r="M50" i="48"/>
  <c r="T49" i="48"/>
  <c r="M49" i="48"/>
  <c r="T48" i="48"/>
  <c r="M48" i="48"/>
  <c r="T47" i="48"/>
  <c r="M47" i="48"/>
  <c r="T46" i="48"/>
  <c r="M46" i="48"/>
  <c r="T45" i="48"/>
  <c r="M45" i="48"/>
  <c r="T44" i="48"/>
  <c r="M44" i="48"/>
  <c r="T43" i="48"/>
  <c r="M43" i="48"/>
  <c r="T42" i="48"/>
  <c r="M42" i="48"/>
  <c r="T41" i="48"/>
  <c r="M41" i="48"/>
  <c r="T40" i="48"/>
  <c r="M40" i="48"/>
  <c r="T39" i="48"/>
  <c r="M39" i="48"/>
  <c r="T38" i="48"/>
  <c r="M38" i="48"/>
  <c r="T37" i="48"/>
  <c r="M37" i="48"/>
  <c r="T36" i="48"/>
  <c r="M36" i="48"/>
  <c r="T35" i="48"/>
  <c r="M35" i="48"/>
  <c r="T34" i="48"/>
  <c r="M34" i="48"/>
  <c r="T33" i="48"/>
  <c r="M33" i="48"/>
  <c r="T32" i="48"/>
  <c r="M32" i="48"/>
  <c r="T31" i="48"/>
  <c r="M31" i="48"/>
  <c r="T30" i="48"/>
  <c r="M30" i="48"/>
  <c r="T29" i="48"/>
  <c r="M29" i="48"/>
  <c r="T28" i="48"/>
  <c r="M28" i="48"/>
  <c r="T27" i="48"/>
  <c r="M27" i="48"/>
  <c r="T26" i="48"/>
  <c r="M26" i="48"/>
  <c r="T25" i="48"/>
  <c r="M25" i="48"/>
  <c r="T24" i="48"/>
  <c r="M24" i="48"/>
  <c r="T23" i="48"/>
  <c r="M23" i="48"/>
  <c r="T22" i="48"/>
  <c r="M22" i="48"/>
  <c r="T21" i="48"/>
  <c r="M21" i="48"/>
  <c r="T20" i="48"/>
  <c r="M20" i="48"/>
  <c r="T19" i="48"/>
  <c r="M19" i="48"/>
  <c r="T18" i="48"/>
  <c r="M18" i="48"/>
  <c r="T17" i="48"/>
  <c r="M17" i="48"/>
  <c r="T16" i="48"/>
  <c r="M16" i="48"/>
  <c r="T15" i="48"/>
  <c r="M15" i="48"/>
  <c r="T14" i="48"/>
  <c r="M14" i="48"/>
  <c r="T13" i="48"/>
  <c r="M13" i="48"/>
  <c r="T12" i="48"/>
  <c r="M12" i="48"/>
  <c r="T11" i="48"/>
  <c r="M11" i="48"/>
  <c r="T10" i="48"/>
  <c r="M10" i="48"/>
  <c r="T9" i="48"/>
  <c r="M9" i="48"/>
  <c r="T103" i="40"/>
  <c r="M103" i="40"/>
  <c r="T102" i="40"/>
  <c r="M102" i="40"/>
  <c r="T101" i="40"/>
  <c r="M101" i="40"/>
  <c r="T100" i="40"/>
  <c r="M100" i="40"/>
  <c r="T99" i="40"/>
  <c r="M99" i="40"/>
  <c r="T98" i="40"/>
  <c r="M98" i="40"/>
  <c r="T97" i="40"/>
  <c r="M97" i="40"/>
  <c r="T96" i="40"/>
  <c r="M96" i="40"/>
  <c r="T95" i="40"/>
  <c r="M95" i="40"/>
  <c r="T94" i="40"/>
  <c r="M94" i="40"/>
  <c r="T93" i="40"/>
  <c r="M93" i="40"/>
  <c r="T92" i="40"/>
  <c r="M92" i="40"/>
  <c r="T91" i="40"/>
  <c r="M91" i="40"/>
  <c r="T90" i="40"/>
  <c r="M90" i="40"/>
  <c r="T89" i="40"/>
  <c r="M89" i="40"/>
  <c r="T88" i="40"/>
  <c r="M88" i="40"/>
  <c r="T87" i="40"/>
  <c r="M87" i="40"/>
  <c r="T86" i="40"/>
  <c r="M86" i="40"/>
  <c r="T85" i="40"/>
  <c r="M85" i="40"/>
  <c r="T84" i="40"/>
  <c r="M84" i="40"/>
  <c r="T83" i="40"/>
  <c r="M83" i="40"/>
  <c r="T82" i="40"/>
  <c r="M82" i="40"/>
  <c r="T81" i="40"/>
  <c r="M81" i="40"/>
  <c r="T80" i="40"/>
  <c r="M80" i="40"/>
  <c r="T79" i="40"/>
  <c r="M79" i="40"/>
  <c r="T78" i="40"/>
  <c r="M78" i="40"/>
  <c r="T77" i="40"/>
  <c r="M77" i="40"/>
  <c r="T76" i="40"/>
  <c r="M76" i="40"/>
  <c r="T75" i="40"/>
  <c r="M75" i="40"/>
  <c r="T74" i="40"/>
  <c r="M74" i="40"/>
  <c r="T73" i="40"/>
  <c r="M73" i="40"/>
  <c r="T72" i="40"/>
  <c r="M72" i="40"/>
  <c r="T71" i="40"/>
  <c r="M71" i="40"/>
  <c r="T70" i="40"/>
  <c r="M70" i="40"/>
  <c r="T69" i="40"/>
  <c r="M69" i="40"/>
  <c r="T68" i="40"/>
  <c r="M68" i="40"/>
  <c r="T67" i="40"/>
  <c r="M67" i="40"/>
  <c r="T66" i="40"/>
  <c r="M66" i="40"/>
  <c r="T65" i="40"/>
  <c r="M65" i="40"/>
  <c r="T64" i="40"/>
  <c r="M64" i="40"/>
  <c r="T63" i="40"/>
  <c r="M63" i="40"/>
  <c r="T62" i="40"/>
  <c r="M62" i="40"/>
  <c r="T61" i="40"/>
  <c r="M61" i="40"/>
  <c r="T60" i="40"/>
  <c r="M60" i="40"/>
  <c r="T59" i="40"/>
  <c r="M59" i="40"/>
  <c r="T58" i="40"/>
  <c r="M58" i="40"/>
  <c r="T57" i="40"/>
  <c r="M57" i="40"/>
  <c r="T56" i="40"/>
  <c r="M56" i="40"/>
  <c r="T55" i="40"/>
  <c r="M55" i="40"/>
  <c r="T54" i="40"/>
  <c r="M54" i="40"/>
  <c r="T53" i="40"/>
  <c r="M53" i="40"/>
  <c r="T52" i="40"/>
  <c r="M52" i="40"/>
  <c r="T51" i="40"/>
  <c r="M51" i="40"/>
  <c r="T50" i="40"/>
  <c r="M50" i="40"/>
  <c r="T49" i="40"/>
  <c r="M49" i="40"/>
  <c r="T48" i="40"/>
  <c r="M48" i="40"/>
  <c r="T47" i="40"/>
  <c r="M47" i="40"/>
  <c r="T46" i="40"/>
  <c r="M46" i="40"/>
  <c r="T45" i="40"/>
  <c r="M45" i="40"/>
  <c r="T44" i="40"/>
  <c r="M44" i="40"/>
  <c r="T43" i="40"/>
  <c r="M43" i="40"/>
  <c r="T42" i="40"/>
  <c r="M42" i="40"/>
  <c r="T41" i="40"/>
  <c r="M41" i="40"/>
  <c r="T40" i="40"/>
  <c r="M40" i="40"/>
  <c r="T39" i="40"/>
  <c r="M39" i="40"/>
  <c r="T38" i="40"/>
  <c r="M38" i="40"/>
  <c r="T37" i="40"/>
  <c r="M37" i="40"/>
  <c r="T36" i="40"/>
  <c r="M36" i="40"/>
  <c r="T35" i="40"/>
  <c r="M35" i="40"/>
  <c r="T34" i="40"/>
  <c r="M34" i="40"/>
  <c r="T33" i="40"/>
  <c r="M33" i="40"/>
  <c r="T32" i="40"/>
  <c r="M32" i="40"/>
  <c r="T31" i="40"/>
  <c r="M31" i="40"/>
  <c r="T30" i="40"/>
  <c r="M30" i="40"/>
  <c r="T29" i="40"/>
  <c r="M29" i="40"/>
  <c r="T28" i="40"/>
  <c r="M28" i="40"/>
  <c r="T27" i="40"/>
  <c r="M27" i="40"/>
  <c r="T26" i="40"/>
  <c r="M26" i="40"/>
  <c r="T25" i="40"/>
  <c r="M25" i="40"/>
  <c r="T24" i="40"/>
  <c r="M24" i="40"/>
  <c r="T23" i="40"/>
  <c r="M23" i="40"/>
  <c r="T22" i="40"/>
  <c r="M22" i="40"/>
  <c r="T21" i="40"/>
  <c r="M21" i="40"/>
  <c r="T20" i="40"/>
  <c r="M20" i="40"/>
  <c r="T19" i="40"/>
  <c r="M19" i="40"/>
  <c r="T18" i="40"/>
  <c r="M18" i="40"/>
  <c r="T17" i="40"/>
  <c r="M17" i="40"/>
  <c r="T16" i="40"/>
  <c r="M16" i="40"/>
  <c r="T15" i="40"/>
  <c r="M15" i="40"/>
  <c r="T14" i="40"/>
  <c r="M14" i="40"/>
  <c r="T13" i="40"/>
  <c r="M13" i="40"/>
  <c r="T12" i="40"/>
  <c r="M12" i="40"/>
  <c r="N102" i="60" l="1"/>
  <c r="N98" i="60"/>
  <c r="N94" i="60"/>
  <c r="N90" i="60"/>
  <c r="N86" i="60"/>
  <c r="N88" i="60"/>
  <c r="N84" i="60"/>
  <c r="N79" i="60"/>
  <c r="N78" i="60"/>
  <c r="N75" i="60"/>
  <c r="N101" i="60"/>
  <c r="N97" i="60"/>
  <c r="N93" i="60"/>
  <c r="N89" i="60"/>
  <c r="N85" i="60"/>
  <c r="N74" i="60"/>
  <c r="N100" i="60"/>
  <c r="N96" i="60"/>
  <c r="N83" i="60"/>
  <c r="N82" i="60"/>
  <c r="N81" i="60"/>
  <c r="N77" i="60"/>
  <c r="N76" i="60"/>
  <c r="N92" i="60"/>
  <c r="N80" i="60"/>
  <c r="N103" i="60"/>
  <c r="N99" i="60"/>
  <c r="N95" i="60"/>
  <c r="N87" i="60"/>
  <c r="N91" i="60"/>
  <c r="Z103" i="78"/>
  <c r="AA102" i="78"/>
  <c r="AB101" i="78"/>
  <c r="V101" i="78"/>
  <c r="W100" i="78"/>
  <c r="X99" i="78"/>
  <c r="Y98" i="78"/>
  <c r="Z97" i="78"/>
  <c r="AA96" i="78"/>
  <c r="V96" i="78"/>
  <c r="AB95" i="78"/>
  <c r="W95" i="78"/>
  <c r="X94" i="78"/>
  <c r="Z93" i="78"/>
  <c r="W92" i="78"/>
  <c r="Z91" i="78"/>
  <c r="AB90" i="78"/>
  <c r="W90" i="78"/>
  <c r="Y89" i="78"/>
  <c r="AA88" i="78"/>
  <c r="V88" i="78"/>
  <c r="X87" i="78"/>
  <c r="AA86" i="78"/>
  <c r="X85" i="78"/>
  <c r="Z84" i="78"/>
  <c r="AA83" i="78"/>
  <c r="V83" i="78"/>
  <c r="W82" i="78"/>
  <c r="Y81" i="78"/>
  <c r="Z80" i="78"/>
  <c r="AA79" i="78"/>
  <c r="V79" i="78"/>
  <c r="W78" i="78"/>
  <c r="Y77" i="78"/>
  <c r="Z76" i="78"/>
  <c r="AA75" i="78"/>
  <c r="V75" i="78"/>
  <c r="X74" i="78"/>
  <c r="W103" i="78"/>
  <c r="X102" i="78"/>
  <c r="Y101" i="78"/>
  <c r="Z100" i="78"/>
  <c r="AA99" i="78"/>
  <c r="V99" i="78"/>
  <c r="W98" i="78"/>
  <c r="X97" i="78"/>
  <c r="Y96" i="78"/>
  <c r="X93" i="78"/>
  <c r="W91" i="78"/>
  <c r="AA87" i="78"/>
  <c r="V87" i="78"/>
  <c r="X86" i="78"/>
  <c r="Z85" i="78"/>
  <c r="W84" i="78"/>
  <c r="Z82" i="78"/>
  <c r="V81" i="78"/>
  <c r="W80" i="78"/>
  <c r="Y79" i="78"/>
  <c r="Z78" i="78"/>
  <c r="AA77" i="78"/>
  <c r="V77" i="78"/>
  <c r="Z74" i="78"/>
  <c r="W71" i="78"/>
  <c r="BK38" i="78"/>
  <c r="BS38" i="78" s="1"/>
  <c r="CA38" i="78" s="1"/>
  <c r="Y100" i="78"/>
  <c r="V97" i="78"/>
  <c r="W96" i="78"/>
  <c r="X95" i="78"/>
  <c r="AA91" i="78"/>
  <c r="X90" i="78"/>
  <c r="Z87" i="78"/>
  <c r="AB86" i="78"/>
  <c r="AA84" i="78"/>
  <c r="W83" i="78"/>
  <c r="Y82" i="78"/>
  <c r="V80" i="78"/>
  <c r="Z77" i="78"/>
  <c r="X103" i="78"/>
  <c r="Y102" i="78"/>
  <c r="Z101" i="78"/>
  <c r="AA100" i="78"/>
  <c r="V100" i="78"/>
  <c r="AB99" i="78"/>
  <c r="W99" i="78"/>
  <c r="X98" i="78"/>
  <c r="Y97" i="78"/>
  <c r="Z96" i="78"/>
  <c r="AA95" i="78"/>
  <c r="V95" i="78"/>
  <c r="AB94" i="78"/>
  <c r="W94" i="78"/>
  <c r="Y93" i="78"/>
  <c r="AA92" i="78"/>
  <c r="V92" i="78"/>
  <c r="X91" i="78"/>
  <c r="AA90" i="78"/>
  <c r="X89" i="78"/>
  <c r="Z88" i="78"/>
  <c r="AB87" i="78"/>
  <c r="W87" i="78"/>
  <c r="Y86" i="78"/>
  <c r="AB85" i="78"/>
  <c r="V85" i="78"/>
  <c r="Y84" i="78"/>
  <c r="Z83" i="78"/>
  <c r="AA82" i="78"/>
  <c r="V82" i="78"/>
  <c r="W81" i="78"/>
  <c r="Y80" i="78"/>
  <c r="Z79" i="78"/>
  <c r="AA78" i="78"/>
  <c r="V78" i="78"/>
  <c r="W77" i="78"/>
  <c r="Y76" i="78"/>
  <c r="Z75" i="78"/>
  <c r="AB74" i="78"/>
  <c r="V74" i="78"/>
  <c r="AB103" i="78"/>
  <c r="AB98" i="78"/>
  <c r="Z95" i="78"/>
  <c r="AA94" i="78"/>
  <c r="Z92" i="78"/>
  <c r="AB91" i="78"/>
  <c r="Y90" i="78"/>
  <c r="AB89" i="78"/>
  <c r="V89" i="78"/>
  <c r="Y88" i="78"/>
  <c r="Y83" i="78"/>
  <c r="AA81" i="78"/>
  <c r="W76" i="78"/>
  <c r="Y75" i="78"/>
  <c r="V103" i="78"/>
  <c r="AB102" i="78"/>
  <c r="AA98" i="78"/>
  <c r="AB93" i="78"/>
  <c r="Y92" i="78"/>
  <c r="V91" i="78"/>
  <c r="W88" i="78"/>
  <c r="W86" i="78"/>
  <c r="V84" i="78"/>
  <c r="W79" i="78"/>
  <c r="V76" i="78"/>
  <c r="W75" i="78"/>
  <c r="Y74" i="78"/>
  <c r="AA103" i="78"/>
  <c r="W102" i="78"/>
  <c r="X101" i="78"/>
  <c r="Z99" i="78"/>
  <c r="AB97" i="78"/>
  <c r="Y94" i="78"/>
  <c r="V93" i="78"/>
  <c r="Z89" i="78"/>
  <c r="Y85" i="78"/>
  <c r="Z81" i="78"/>
  <c r="AA80" i="78"/>
  <c r="Y78" i="78"/>
  <c r="AA76" i="78"/>
  <c r="C84" i="57"/>
  <c r="C50" i="57"/>
  <c r="H38" i="57"/>
  <c r="C85" i="57"/>
  <c r="K84" i="57" s="1"/>
  <c r="C49" i="57"/>
  <c r="AH74" i="60"/>
  <c r="C5" i="60"/>
  <c r="N5" i="60" s="1"/>
  <c r="AH84" i="60"/>
  <c r="AU72" i="60"/>
  <c r="L135" i="60"/>
  <c r="C37" i="60"/>
  <c r="L137" i="60"/>
  <c r="AH86" i="60"/>
  <c r="J10" i="60"/>
  <c r="AH76" i="60"/>
  <c r="AO76" i="60"/>
  <c r="AO46" i="60"/>
  <c r="Y46" i="60"/>
  <c r="X52" i="60"/>
  <c r="BD48" i="60"/>
  <c r="BL47" i="60"/>
  <c r="AN50" i="60"/>
  <c r="AF51" i="60"/>
  <c r="BT46" i="60"/>
  <c r="AR119" i="60"/>
  <c r="J119" i="60"/>
  <c r="J89" i="60"/>
  <c r="AI78" i="60"/>
  <c r="BE73" i="60"/>
  <c r="K55" i="60"/>
  <c r="D15" i="60"/>
  <c r="O15" i="60" s="1"/>
  <c r="P55" i="60"/>
  <c r="L89" i="60"/>
  <c r="S55" i="60"/>
  <c r="K149" i="60"/>
  <c r="AQ119" i="60"/>
  <c r="AI88" i="60"/>
  <c r="AP88" i="60" s="1"/>
  <c r="J149" i="60"/>
  <c r="AA55" i="60"/>
  <c r="AI54" i="60"/>
  <c r="AQ53" i="60"/>
  <c r="Y57" i="60"/>
  <c r="AG56" i="60"/>
  <c r="N12" i="78"/>
  <c r="F13" i="78"/>
  <c r="I13" i="78" s="1"/>
  <c r="C40" i="78"/>
  <c r="C43" i="78" s="1"/>
  <c r="T3" i="78" s="1"/>
  <c r="V137" i="78"/>
  <c r="V134" i="78"/>
  <c r="V133" i="78"/>
  <c r="V132" i="78"/>
  <c r="V125" i="78"/>
  <c r="V121" i="78"/>
  <c r="V117" i="78"/>
  <c r="V113" i="78"/>
  <c r="V130" i="78"/>
  <c r="V129" i="78"/>
  <c r="V128" i="78"/>
  <c r="V123" i="78"/>
  <c r="V119" i="78"/>
  <c r="V115" i="78"/>
  <c r="V124" i="78"/>
  <c r="V116" i="78"/>
  <c r="V136" i="78"/>
  <c r="V135" i="78"/>
  <c r="V126" i="78"/>
  <c r="V122" i="78"/>
  <c r="V118" i="78"/>
  <c r="V114" i="78"/>
  <c r="V112" i="78"/>
  <c r="V127" i="78"/>
  <c r="V111" i="78"/>
  <c r="V110" i="78"/>
  <c r="V109" i="78"/>
  <c r="V108" i="78"/>
  <c r="V120" i="78"/>
  <c r="V131" i="78"/>
  <c r="BW41" i="78"/>
  <c r="BG41" i="78"/>
  <c r="AQ41" i="78"/>
  <c r="AA41" i="78"/>
  <c r="AI41" i="78"/>
  <c r="AG86" i="78"/>
  <c r="AG76" i="78"/>
  <c r="AZ72" i="78"/>
  <c r="J10" i="78"/>
  <c r="L107" i="78"/>
  <c r="AT107" i="78"/>
  <c r="BG44" i="78"/>
  <c r="AQ44" i="78"/>
  <c r="AA44" i="78"/>
  <c r="AI44" i="78"/>
  <c r="BG45" i="78"/>
  <c r="AQ45" i="78"/>
  <c r="AA45" i="78"/>
  <c r="AI45" i="78"/>
  <c r="AR46" i="78"/>
  <c r="AB46" i="78"/>
  <c r="AJ46" i="78"/>
  <c r="AZ46" i="78"/>
  <c r="AO47" i="78"/>
  <c r="Y47" i="78"/>
  <c r="AU113" i="78"/>
  <c r="AH82" i="78"/>
  <c r="BS72" i="78"/>
  <c r="AH92" i="78"/>
  <c r="C29" i="78"/>
  <c r="N29" i="78" s="1"/>
  <c r="G28" i="78"/>
  <c r="L143" i="78"/>
  <c r="AT115" i="78"/>
  <c r="L115" i="78"/>
  <c r="AJ74" i="78"/>
  <c r="AJ84" i="78"/>
  <c r="AT73" i="78"/>
  <c r="D35" i="78"/>
  <c r="D34" i="78"/>
  <c r="D36" i="78" s="1"/>
  <c r="D4" i="78"/>
  <c r="O4" i="78" s="1"/>
  <c r="K4" i="78"/>
  <c r="D7" i="78"/>
  <c r="O7" i="78" s="1"/>
  <c r="AW73" i="78"/>
  <c r="AT116" i="78"/>
  <c r="L116" i="78"/>
  <c r="AJ85" i="78"/>
  <c r="K7" i="78"/>
  <c r="AJ75" i="78"/>
  <c r="AN49" i="78"/>
  <c r="BT45" i="78"/>
  <c r="BD47" i="78"/>
  <c r="CB44" i="78"/>
  <c r="X51" i="78"/>
  <c r="AF50" i="78"/>
  <c r="AV48" i="78"/>
  <c r="AQ52" i="78"/>
  <c r="BG50" i="78"/>
  <c r="AY51" i="78"/>
  <c r="H72" i="57"/>
  <c r="C79" i="57"/>
  <c r="C45" i="57"/>
  <c r="H37" i="57"/>
  <c r="C44" i="57"/>
  <c r="F74" i="57"/>
  <c r="K4" i="60"/>
  <c r="N9" i="60"/>
  <c r="F10" i="60"/>
  <c r="I10" i="60" s="1"/>
  <c r="BX41" i="60"/>
  <c r="BH41" i="60"/>
  <c r="AR41" i="60"/>
  <c r="AB41" i="60"/>
  <c r="AJ41" i="60"/>
  <c r="AZ41" i="60"/>
  <c r="BP41" i="60"/>
  <c r="CF41" i="60"/>
  <c r="BX42" i="60"/>
  <c r="BH42" i="60"/>
  <c r="AR42" i="60"/>
  <c r="AB42" i="60"/>
  <c r="AJ42" i="60"/>
  <c r="AZ42" i="60"/>
  <c r="BP42" i="60"/>
  <c r="CF42" i="60"/>
  <c r="BH43" i="60"/>
  <c r="BX43" i="60"/>
  <c r="AR43" i="60"/>
  <c r="AB43" i="60"/>
  <c r="AJ43" i="60"/>
  <c r="AZ43" i="60"/>
  <c r="BP43" i="60"/>
  <c r="BD72" i="60"/>
  <c r="G13" i="60"/>
  <c r="AO77" i="60"/>
  <c r="L138" i="60"/>
  <c r="AH77" i="60"/>
  <c r="J13" i="60"/>
  <c r="AF44" i="60"/>
  <c r="AV44" i="60"/>
  <c r="C17" i="60"/>
  <c r="N17" i="60" s="1"/>
  <c r="AH78" i="60"/>
  <c r="BG72" i="60"/>
  <c r="AH88" i="60"/>
  <c r="AO78" i="60"/>
  <c r="L139" i="60"/>
  <c r="AF45" i="60"/>
  <c r="AG91" i="60"/>
  <c r="G25" i="60"/>
  <c r="C25" i="60"/>
  <c r="N25" i="60" s="1"/>
  <c r="J25" i="60"/>
  <c r="AO81" i="60"/>
  <c r="BO72" i="60"/>
  <c r="AT112" i="60"/>
  <c r="AG81" i="60"/>
  <c r="Z50" i="60"/>
  <c r="BF46" i="60"/>
  <c r="BN45" i="60"/>
  <c r="AP48" i="60"/>
  <c r="AH49" i="60"/>
  <c r="CD43" i="60"/>
  <c r="W51" i="60"/>
  <c r="BC47" i="60"/>
  <c r="CA44" i="60"/>
  <c r="AE50" i="60"/>
  <c r="BK46" i="60"/>
  <c r="AM49" i="60"/>
  <c r="BS45" i="60"/>
  <c r="AA51" i="60"/>
  <c r="BG47" i="60"/>
  <c r="CE44" i="60"/>
  <c r="AI50" i="60"/>
  <c r="BO46" i="60"/>
  <c r="BW45" i="60"/>
  <c r="AQ49" i="60"/>
  <c r="BA73" i="60"/>
  <c r="AK76" i="60"/>
  <c r="D11" i="60"/>
  <c r="O11" i="60" s="1"/>
  <c r="AU117" i="60"/>
  <c r="AK86" i="60"/>
  <c r="L147" i="60"/>
  <c r="BI73" i="60"/>
  <c r="G19" i="60"/>
  <c r="D19" i="60"/>
  <c r="O19" i="60" s="1"/>
  <c r="AT120" i="60"/>
  <c r="L120" i="60"/>
  <c r="K19" i="60"/>
  <c r="BM73" i="60"/>
  <c r="AU121" i="60"/>
  <c r="AK90" i="60"/>
  <c r="K22" i="60"/>
  <c r="L151" i="60"/>
  <c r="AK80" i="60"/>
  <c r="AI74" i="60"/>
  <c r="AJ75" i="60"/>
  <c r="AJ79" i="60"/>
  <c r="AJ89" i="60"/>
  <c r="K93" i="60"/>
  <c r="L112" i="60"/>
  <c r="AS115" i="60"/>
  <c r="AS123" i="60"/>
  <c r="AS131" i="60"/>
  <c r="S5" i="78"/>
  <c r="S6" i="78" s="1"/>
  <c r="N6" i="78"/>
  <c r="F7" i="78"/>
  <c r="I7" i="78" s="1"/>
  <c r="BS41" i="78"/>
  <c r="BC41" i="78"/>
  <c r="AM41" i="78"/>
  <c r="W41" i="78"/>
  <c r="BK41" i="78"/>
  <c r="CE41" i="78"/>
  <c r="BW42" i="78"/>
  <c r="BG42" i="78"/>
  <c r="AQ42" i="78"/>
  <c r="AA42" i="78"/>
  <c r="AI42" i="78"/>
  <c r="BC44" i="78"/>
  <c r="AM44" i="78"/>
  <c r="W44" i="78"/>
  <c r="BK44" i="78"/>
  <c r="BC45" i="78"/>
  <c r="AM45" i="78"/>
  <c r="W45" i="78"/>
  <c r="AN46" i="78"/>
  <c r="X46" i="78"/>
  <c r="AZ73" i="78"/>
  <c r="L117" i="78"/>
  <c r="AJ76" i="78"/>
  <c r="AJ86" i="78"/>
  <c r="AT117" i="78"/>
  <c r="D10" i="78"/>
  <c r="O10" i="78" s="1"/>
  <c r="AF51" i="78"/>
  <c r="AN50" i="78"/>
  <c r="BL47" i="78"/>
  <c r="AV49" i="78"/>
  <c r="BT46" i="78"/>
  <c r="X52" i="78"/>
  <c r="AJ51" i="78"/>
  <c r="BP47" i="78"/>
  <c r="AR50" i="78"/>
  <c r="BX46" i="78"/>
  <c r="AZ49" i="78"/>
  <c r="AB53" i="78"/>
  <c r="BH49" i="78"/>
  <c r="AZ50" i="78"/>
  <c r="AJ52" i="78"/>
  <c r="AR51" i="78"/>
  <c r="BP48" i="78"/>
  <c r="K149" i="78"/>
  <c r="AQ119" i="78"/>
  <c r="AI88" i="78"/>
  <c r="AP88" i="78" s="1"/>
  <c r="P55" i="78"/>
  <c r="L89" i="78"/>
  <c r="K55" i="78"/>
  <c r="AR119" i="78"/>
  <c r="AS119" i="78"/>
  <c r="K119" i="78"/>
  <c r="K89" i="78"/>
  <c r="AI78" i="78"/>
  <c r="BE73" i="78"/>
  <c r="J119" i="78"/>
  <c r="J89" i="78"/>
  <c r="K16" i="78"/>
  <c r="J149" i="78"/>
  <c r="AT123" i="78"/>
  <c r="L123" i="78"/>
  <c r="AJ82" i="78"/>
  <c r="AJ92" i="78"/>
  <c r="D28" i="78"/>
  <c r="O28" i="78" s="1"/>
  <c r="K28" i="78"/>
  <c r="BR73" i="78"/>
  <c r="AQ124" i="78"/>
  <c r="L94" i="78"/>
  <c r="BT73" i="78"/>
  <c r="K60" i="78"/>
  <c r="J154" i="78"/>
  <c r="K94" i="78"/>
  <c r="AI93" i="78"/>
  <c r="AP93" i="78" s="1"/>
  <c r="AI83" i="78"/>
  <c r="L60" i="78"/>
  <c r="P60" i="78"/>
  <c r="K154" i="78"/>
  <c r="J124" i="78"/>
  <c r="J94" i="78"/>
  <c r="K31" i="78"/>
  <c r="AS124" i="78"/>
  <c r="K124" i="78"/>
  <c r="D30" i="78"/>
  <c r="O30" i="78" s="1"/>
  <c r="AR124" i="78"/>
  <c r="H73" i="57"/>
  <c r="AO75" i="60"/>
  <c r="AH85" i="60"/>
  <c r="AH75" i="60"/>
  <c r="AX72" i="60"/>
  <c r="C8" i="60"/>
  <c r="N8" i="60" s="1"/>
  <c r="G7" i="60"/>
  <c r="AW46" i="60"/>
  <c r="Y53" i="60"/>
  <c r="BE49" i="60"/>
  <c r="AG52" i="60"/>
  <c r="BM48" i="60"/>
  <c r="AO51" i="60"/>
  <c r="X56" i="60"/>
  <c r="AF55" i="60"/>
  <c r="AN54" i="60"/>
  <c r="AM81" i="60"/>
  <c r="BO74" i="60"/>
  <c r="E25" i="60"/>
  <c r="P25" i="60" s="1"/>
  <c r="AT132" i="60"/>
  <c r="L132" i="60"/>
  <c r="AM91" i="60"/>
  <c r="A29" i="57"/>
  <c r="N29" i="57"/>
  <c r="C90" i="57"/>
  <c r="K89" i="57" s="1"/>
  <c r="C11" i="60"/>
  <c r="N11" i="60" s="1"/>
  <c r="K16" i="60"/>
  <c r="L25" i="60"/>
  <c r="F28" i="60"/>
  <c r="I28" i="60" s="1"/>
  <c r="C34" i="60"/>
  <c r="C36" i="60" s="1"/>
  <c r="BD41" i="60"/>
  <c r="AN41" i="60"/>
  <c r="X41" i="60"/>
  <c r="BT41" i="60"/>
  <c r="BT42" i="60"/>
  <c r="BD42" i="60"/>
  <c r="AN42" i="60"/>
  <c r="X42" i="60"/>
  <c r="BT43" i="60"/>
  <c r="BD43" i="60"/>
  <c r="AN43" i="60"/>
  <c r="X43" i="60"/>
  <c r="BH44" i="60"/>
  <c r="AR44" i="60"/>
  <c r="AB44" i="60"/>
  <c r="AJ44" i="60"/>
  <c r="AZ44" i="60"/>
  <c r="BP44" i="60"/>
  <c r="BH45" i="60"/>
  <c r="AR45" i="60"/>
  <c r="AB45" i="60"/>
  <c r="AJ45" i="60"/>
  <c r="AZ45" i="60"/>
  <c r="AS111" i="60"/>
  <c r="K81" i="60"/>
  <c r="AE80" i="60"/>
  <c r="K47" i="60"/>
  <c r="H22" i="60"/>
  <c r="G22" i="60"/>
  <c r="J111" i="60"/>
  <c r="AF90" i="60"/>
  <c r="AO90" i="60" s="1"/>
  <c r="AO80" i="60"/>
  <c r="K141" i="60"/>
  <c r="AR111" i="60"/>
  <c r="K111" i="60"/>
  <c r="J81" i="60"/>
  <c r="BK72" i="60"/>
  <c r="J22" i="60"/>
  <c r="J141" i="60"/>
  <c r="AQ111" i="60"/>
  <c r="O47" i="60"/>
  <c r="AE48" i="60"/>
  <c r="AU113" i="60"/>
  <c r="AH82" i="60"/>
  <c r="BS72" i="60"/>
  <c r="L143" i="60"/>
  <c r="AH92" i="60"/>
  <c r="AO82" i="60"/>
  <c r="C29" i="60"/>
  <c r="N29" i="60" s="1"/>
  <c r="AW73" i="60"/>
  <c r="D7" i="60"/>
  <c r="O7" i="60" s="1"/>
  <c r="AT116" i="60"/>
  <c r="L116" i="60"/>
  <c r="K7" i="60"/>
  <c r="AY52" i="60"/>
  <c r="Z54" i="60"/>
  <c r="BF50" i="60"/>
  <c r="AH53" i="60"/>
  <c r="AP52" i="60"/>
  <c r="BU73" i="60"/>
  <c r="D31" i="60"/>
  <c r="O31" i="60" s="1"/>
  <c r="K31" i="60"/>
  <c r="AT124" i="60"/>
  <c r="L124" i="60"/>
  <c r="G31" i="60"/>
  <c r="L63" i="60"/>
  <c r="AM77" i="60"/>
  <c r="L13" i="60"/>
  <c r="AT128" i="60"/>
  <c r="L128" i="60"/>
  <c r="BC74" i="60"/>
  <c r="AM87" i="60"/>
  <c r="L67" i="60"/>
  <c r="L81" i="60"/>
  <c r="K89" i="60"/>
  <c r="K97" i="60"/>
  <c r="AU105" i="60"/>
  <c r="AU106" i="60"/>
  <c r="AU107" i="60"/>
  <c r="AU108" i="60"/>
  <c r="AU109" i="60"/>
  <c r="K119" i="60"/>
  <c r="C10" i="78"/>
  <c r="N10" i="78" s="1"/>
  <c r="N30" i="78"/>
  <c r="F31" i="78"/>
  <c r="I31" i="78" s="1"/>
  <c r="AG74" i="78"/>
  <c r="AT72" i="78"/>
  <c r="L105" i="78"/>
  <c r="C35" i="78"/>
  <c r="AG84" i="78"/>
  <c r="C34" i="78"/>
  <c r="C36" i="78" s="1"/>
  <c r="G4" i="78"/>
  <c r="C4" i="78"/>
  <c r="N4" i="78" s="1"/>
  <c r="AT105" i="78"/>
  <c r="BO41" i="78"/>
  <c r="BS42" i="78"/>
  <c r="BC42" i="78"/>
  <c r="AM42" i="78"/>
  <c r="W42" i="78"/>
  <c r="BK42" i="78"/>
  <c r="BW43" i="78"/>
  <c r="BG43" i="78"/>
  <c r="AQ43" i="78"/>
  <c r="AA43" i="78"/>
  <c r="AI43" i="78"/>
  <c r="BC72" i="78"/>
  <c r="L108" i="78"/>
  <c r="AG87" i="78"/>
  <c r="G13" i="78"/>
  <c r="C13" i="78"/>
  <c r="N13" i="78" s="1"/>
  <c r="AT108" i="78"/>
  <c r="AG77" i="78"/>
  <c r="J13" i="78"/>
  <c r="BO44" i="78"/>
  <c r="L109" i="78"/>
  <c r="AG78" i="78"/>
  <c r="BF72" i="78"/>
  <c r="AG88" i="78"/>
  <c r="G16" i="78"/>
  <c r="C16" i="78"/>
  <c r="N16" i="78" s="1"/>
  <c r="AT109" i="78"/>
  <c r="AQ112" i="78"/>
  <c r="J112" i="78"/>
  <c r="AF91" i="78"/>
  <c r="AO91" i="78" s="1"/>
  <c r="J82" i="78"/>
  <c r="K142" i="78"/>
  <c r="K112" i="78"/>
  <c r="K82" i="78"/>
  <c r="AF81" i="78"/>
  <c r="K48" i="78"/>
  <c r="J25" i="78"/>
  <c r="AS112" i="78"/>
  <c r="O48" i="78"/>
  <c r="L82" i="78"/>
  <c r="J142" i="78"/>
  <c r="AE81" i="78"/>
  <c r="BN72" i="78"/>
  <c r="C24" i="78"/>
  <c r="H25" i="78"/>
  <c r="AR112" i="78"/>
  <c r="AH48" i="78"/>
  <c r="N21" i="60"/>
  <c r="AP47" i="60"/>
  <c r="Z47" i="60"/>
  <c r="W55" i="60"/>
  <c r="AE54" i="60"/>
  <c r="AM53" i="60"/>
  <c r="AN88" i="60"/>
  <c r="E17" i="60"/>
  <c r="P17" i="60" s="1"/>
  <c r="L16" i="60"/>
  <c r="AU129" i="60"/>
  <c r="L159" i="60"/>
  <c r="BG74" i="60"/>
  <c r="BA72" i="60"/>
  <c r="X13" i="60"/>
  <c r="S3" i="60" s="1"/>
  <c r="I27" i="57"/>
  <c r="E27" i="57"/>
  <c r="F39" i="57"/>
  <c r="L27" i="57"/>
  <c r="H27" i="57"/>
  <c r="D27" i="57"/>
  <c r="G27" i="57"/>
  <c r="AC112" i="60"/>
  <c r="K27" i="57"/>
  <c r="C27" i="57"/>
  <c r="H8" i="57"/>
  <c r="F27" i="57"/>
  <c r="N3" i="60"/>
  <c r="G4" i="60"/>
  <c r="J7" i="60"/>
  <c r="C35" i="60"/>
  <c r="BD44" i="60"/>
  <c r="X44" i="60"/>
  <c r="AN44" i="60"/>
  <c r="BD45" i="60"/>
  <c r="AN45" i="60"/>
  <c r="X45" i="60"/>
  <c r="AG46" i="60"/>
  <c r="AI48" i="60"/>
  <c r="AV49" i="60"/>
  <c r="AW50" i="60"/>
  <c r="AR115" i="60"/>
  <c r="J115" i="60"/>
  <c r="J85" i="60"/>
  <c r="AS73" i="60"/>
  <c r="BW73" i="60" s="1"/>
  <c r="K51" i="60"/>
  <c r="L85" i="60"/>
  <c r="D35" i="60"/>
  <c r="K145" i="60"/>
  <c r="AQ115" i="60"/>
  <c r="AI84" i="60"/>
  <c r="AP84" i="60" s="1"/>
  <c r="P51" i="60"/>
  <c r="D34" i="60"/>
  <c r="D36" i="60" s="1"/>
  <c r="J145" i="60"/>
  <c r="S51" i="60"/>
  <c r="D3" i="60"/>
  <c r="F4" i="60" s="1"/>
  <c r="I4" i="60" s="1"/>
  <c r="AB52" i="60"/>
  <c r="BH48" i="60"/>
  <c r="AJ51" i="60"/>
  <c r="AR50" i="60"/>
  <c r="BP47" i="60"/>
  <c r="BX46" i="60"/>
  <c r="L55" i="60"/>
  <c r="AB56" i="60"/>
  <c r="AJ55" i="60"/>
  <c r="AR54" i="60"/>
  <c r="AR123" i="60"/>
  <c r="J123" i="60"/>
  <c r="J93" i="60"/>
  <c r="AI82" i="60"/>
  <c r="BQ73" i="60"/>
  <c r="K59" i="60"/>
  <c r="D27" i="60"/>
  <c r="O27" i="60" s="1"/>
  <c r="K153" i="60"/>
  <c r="AQ123" i="60"/>
  <c r="AI92" i="60"/>
  <c r="AP92" i="60" s="1"/>
  <c r="P59" i="60"/>
  <c r="X58" i="60" s="1"/>
  <c r="J153" i="60"/>
  <c r="L93" i="60"/>
  <c r="S59" i="60"/>
  <c r="AA58" i="60" s="1"/>
  <c r="AN84" i="60"/>
  <c r="E34" i="60"/>
  <c r="E36" i="60" s="1"/>
  <c r="E5" i="60"/>
  <c r="P5" i="60" s="1"/>
  <c r="L4" i="60"/>
  <c r="AU125" i="60"/>
  <c r="E35" i="60"/>
  <c r="L155" i="60"/>
  <c r="AU74" i="60"/>
  <c r="AN74" i="60"/>
  <c r="AR127" i="60"/>
  <c r="J127" i="60"/>
  <c r="J97" i="60"/>
  <c r="AL86" i="60"/>
  <c r="AQ86" i="60" s="1"/>
  <c r="Q63" i="60"/>
  <c r="K63" i="60"/>
  <c r="T63" i="60"/>
  <c r="E9" i="60"/>
  <c r="P9" i="60" s="1"/>
  <c r="L97" i="60"/>
  <c r="K157" i="60"/>
  <c r="AQ127" i="60"/>
  <c r="AL76" i="60"/>
  <c r="J157" i="60"/>
  <c r="AY74" i="60"/>
  <c r="AR131" i="60"/>
  <c r="J131" i="60"/>
  <c r="J101" i="60"/>
  <c r="AL90" i="60"/>
  <c r="AQ90" i="60" s="1"/>
  <c r="Q67" i="60"/>
  <c r="K67" i="60"/>
  <c r="L22" i="60"/>
  <c r="E21" i="60"/>
  <c r="P21" i="60" s="1"/>
  <c r="K161" i="60"/>
  <c r="AQ131" i="60"/>
  <c r="AL80" i="60"/>
  <c r="T67" i="60"/>
  <c r="J161" i="60"/>
  <c r="L101" i="60"/>
  <c r="BK74" i="60"/>
  <c r="AN92" i="60"/>
  <c r="E29" i="60"/>
  <c r="P29" i="60" s="1"/>
  <c r="AU133" i="60"/>
  <c r="L163" i="60"/>
  <c r="BS74" i="60"/>
  <c r="L28" i="60"/>
  <c r="AF80" i="60"/>
  <c r="K85" i="60"/>
  <c r="AS119" i="60"/>
  <c r="AS127" i="60"/>
  <c r="L136" i="60"/>
  <c r="C41" i="78"/>
  <c r="G10" i="78"/>
  <c r="N18" i="78"/>
  <c r="F19" i="78"/>
  <c r="I19" i="78" s="1"/>
  <c r="AY41" i="78"/>
  <c r="L106" i="78"/>
  <c r="AW72" i="78"/>
  <c r="AG85" i="78"/>
  <c r="AT106" i="78"/>
  <c r="AG75" i="78"/>
  <c r="G7" i="78"/>
  <c r="C7" i="78"/>
  <c r="N7" i="78" s="1"/>
  <c r="J7" i="78"/>
  <c r="AU42" i="78"/>
  <c r="BS43" i="78"/>
  <c r="BC43" i="78"/>
  <c r="AM43" i="78"/>
  <c r="W43" i="78"/>
  <c r="BK43" i="78"/>
  <c r="AY44" i="78"/>
  <c r="AY45" i="78"/>
  <c r="AH89" i="78"/>
  <c r="AH79" i="78"/>
  <c r="BJ72" i="78"/>
  <c r="C20" i="78"/>
  <c r="N20" i="78" s="1"/>
  <c r="G19" i="78"/>
  <c r="AU110" i="78"/>
  <c r="J19" i="78"/>
  <c r="L140" i="78"/>
  <c r="AG47" i="78"/>
  <c r="AE49" i="78"/>
  <c r="AM48" i="78"/>
  <c r="BC46" i="78"/>
  <c r="AU47" i="78"/>
  <c r="BS44" i="78"/>
  <c r="W50" i="78"/>
  <c r="AR49" i="78"/>
  <c r="BX45" i="78"/>
  <c r="AJ50" i="78"/>
  <c r="BH47" i="78"/>
  <c r="CF44" i="78"/>
  <c r="AZ48" i="78"/>
  <c r="AB51" i="78"/>
  <c r="AI53" i="78"/>
  <c r="L150" i="78"/>
  <c r="AU120" i="78"/>
  <c r="AK79" i="78"/>
  <c r="AK89" i="78"/>
  <c r="BJ73" i="78"/>
  <c r="K19" i="78"/>
  <c r="W56" i="78"/>
  <c r="AE55" i="78"/>
  <c r="AM54" i="78"/>
  <c r="AA56" i="78"/>
  <c r="AQ54" i="78"/>
  <c r="AI55" i="78"/>
  <c r="T64" i="78"/>
  <c r="K164" i="78"/>
  <c r="AR134" i="78"/>
  <c r="J134" i="78"/>
  <c r="J164" i="78"/>
  <c r="AQ134" i="78"/>
  <c r="J104" i="78"/>
  <c r="AL93" i="78"/>
  <c r="AQ93" i="78" s="1"/>
  <c r="AL83" i="78"/>
  <c r="BT74" i="78"/>
  <c r="K128" i="78"/>
  <c r="CC41" i="60"/>
  <c r="AG44" i="60"/>
  <c r="AW44" i="60"/>
  <c r="AW45" i="60"/>
  <c r="AF48" i="60"/>
  <c r="R50" i="60"/>
  <c r="L70" i="60"/>
  <c r="AG80" i="60"/>
  <c r="AK85" i="60"/>
  <c r="AI91" i="60"/>
  <c r="AP91" i="60" s="1"/>
  <c r="J110" i="60"/>
  <c r="AR110" i="60"/>
  <c r="L115" i="60"/>
  <c r="AT115" i="60"/>
  <c r="L119" i="60"/>
  <c r="L123" i="60"/>
  <c r="L127" i="60"/>
  <c r="AT127" i="60"/>
  <c r="E2" i="66"/>
  <c r="E6" i="66"/>
  <c r="L957" i="66"/>
  <c r="L973" i="66"/>
  <c r="L989" i="66"/>
  <c r="L1005" i="66"/>
  <c r="L1021" i="66"/>
  <c r="L1037" i="66"/>
  <c r="L1053" i="66"/>
  <c r="L1069" i="66"/>
  <c r="BS74" i="78"/>
  <c r="BM42" i="60"/>
  <c r="CC42" i="60"/>
  <c r="AG43" i="60"/>
  <c r="AW43" i="60"/>
  <c r="BM44" i="60"/>
  <c r="AG45" i="60"/>
  <c r="L46" i="60"/>
  <c r="AI47" i="60"/>
  <c r="AJ48" i="60"/>
  <c r="L62" i="60"/>
  <c r="AJ74" i="60"/>
  <c r="AK75" i="60"/>
  <c r="AK79" i="60"/>
  <c r="AK83" i="60"/>
  <c r="AK93" i="60"/>
  <c r="AT119" i="60"/>
  <c r="AT123" i="60"/>
  <c r="L131" i="60"/>
  <c r="AT131" i="60"/>
  <c r="L10" i="78"/>
  <c r="E22" i="78"/>
  <c r="P22" i="78" s="1"/>
  <c r="AJ41" i="78"/>
  <c r="AV41" i="78"/>
  <c r="BL41" i="78"/>
  <c r="CF41" i="78"/>
  <c r="AF42" i="78"/>
  <c r="AV42" i="78"/>
  <c r="BP42" i="78"/>
  <c r="L137" i="78"/>
  <c r="AH76" i="78"/>
  <c r="AZ43" i="78"/>
  <c r="BP43" i="78"/>
  <c r="AH78" i="78"/>
  <c r="BG72" i="78"/>
  <c r="AG46" i="78"/>
  <c r="AW46" i="78"/>
  <c r="K141" i="78"/>
  <c r="AR111" i="78"/>
  <c r="K111" i="78"/>
  <c r="J81" i="78"/>
  <c r="BK72" i="78"/>
  <c r="X53" i="78"/>
  <c r="BD49" i="78"/>
  <c r="BC54" i="78"/>
  <c r="AY55" i="78"/>
  <c r="AU57" i="78"/>
  <c r="AU122" i="78"/>
  <c r="BP73" i="78"/>
  <c r="AA63" i="78"/>
  <c r="K160" i="78"/>
  <c r="AR130" i="78"/>
  <c r="J130" i="78"/>
  <c r="J160" i="78"/>
  <c r="AQ130" i="78"/>
  <c r="J100" i="78"/>
  <c r="AL89" i="78"/>
  <c r="AQ89" i="78" s="1"/>
  <c r="AL79" i="78"/>
  <c r="BH74" i="78"/>
  <c r="AE80" i="78"/>
  <c r="J98" i="78"/>
  <c r="K102" i="78"/>
  <c r="AU105" i="78"/>
  <c r="AU108" i="78"/>
  <c r="AU109" i="78"/>
  <c r="AT121" i="78"/>
  <c r="L128" i="78"/>
  <c r="AS130" i="78"/>
  <c r="AT131" i="78"/>
  <c r="D8" i="60"/>
  <c r="O8" i="60" s="1"/>
  <c r="K13" i="60"/>
  <c r="D24" i="60"/>
  <c r="O24" i="60" s="1"/>
  <c r="L31" i="60"/>
  <c r="L41" i="60"/>
  <c r="R44" i="60"/>
  <c r="BT45" i="60"/>
  <c r="AI46" i="60"/>
  <c r="AM48" i="60"/>
  <c r="L49" i="60"/>
  <c r="R49" i="60"/>
  <c r="Z49" i="60" s="1"/>
  <c r="AR49" i="60"/>
  <c r="AO50" i="60"/>
  <c r="AN53" i="60"/>
  <c r="AO54" i="60"/>
  <c r="L57" i="60"/>
  <c r="S58" i="60"/>
  <c r="L61" i="60"/>
  <c r="L69" i="60"/>
  <c r="AY72" i="60"/>
  <c r="AK74" i="60"/>
  <c r="AO74" i="60"/>
  <c r="AV74" i="60"/>
  <c r="AZ74" i="60"/>
  <c r="BD74" i="60"/>
  <c r="BH74" i="60"/>
  <c r="BL74" i="60"/>
  <c r="BP74" i="60"/>
  <c r="BT74" i="60"/>
  <c r="J75" i="60"/>
  <c r="AL75" i="60"/>
  <c r="J76" i="60"/>
  <c r="J77" i="60"/>
  <c r="J78" i="60"/>
  <c r="AL78" i="60"/>
  <c r="J79" i="60"/>
  <c r="AL79" i="60"/>
  <c r="J80" i="60"/>
  <c r="AH80" i="60"/>
  <c r="AH81" i="60"/>
  <c r="AL82" i="60"/>
  <c r="J83" i="60"/>
  <c r="AL83" i="60"/>
  <c r="J84" i="60"/>
  <c r="AL85" i="60"/>
  <c r="AQ85" i="60" s="1"/>
  <c r="K87" i="60"/>
  <c r="AF87" i="60"/>
  <c r="AO87" i="60" s="1"/>
  <c r="AJ87" i="60"/>
  <c r="AN87" i="60"/>
  <c r="J88" i="60"/>
  <c r="AL89" i="60"/>
  <c r="AQ89" i="60" s="1"/>
  <c r="AG90" i="60"/>
  <c r="K91" i="60"/>
  <c r="AN91" i="60"/>
  <c r="J92" i="60"/>
  <c r="AL93" i="60"/>
  <c r="AQ93" i="60" s="1"/>
  <c r="K95" i="60"/>
  <c r="J96" i="60"/>
  <c r="K99" i="60"/>
  <c r="J100" i="60"/>
  <c r="K103" i="60"/>
  <c r="J104" i="60"/>
  <c r="K105" i="60"/>
  <c r="AS105" i="60"/>
  <c r="K106" i="60"/>
  <c r="AS106" i="60"/>
  <c r="K107" i="60"/>
  <c r="AS107" i="60"/>
  <c r="K108" i="60"/>
  <c r="Y108" i="60"/>
  <c r="AS108" i="60"/>
  <c r="K109" i="60"/>
  <c r="Y109" i="60"/>
  <c r="AS109" i="60"/>
  <c r="K110" i="60"/>
  <c r="Y110" i="60"/>
  <c r="AS110" i="60"/>
  <c r="Y111" i="60"/>
  <c r="X112" i="60"/>
  <c r="AU112" i="60"/>
  <c r="AQ113" i="60"/>
  <c r="AQ114" i="60"/>
  <c r="AU115" i="60"/>
  <c r="AU116" i="60"/>
  <c r="AQ117" i="60"/>
  <c r="AQ118" i="60"/>
  <c r="AU119" i="60"/>
  <c r="AU120" i="60"/>
  <c r="AQ121" i="60"/>
  <c r="AQ122" i="60"/>
  <c r="AU123" i="60"/>
  <c r="AU124" i="60"/>
  <c r="AQ125" i="60"/>
  <c r="AQ126" i="60"/>
  <c r="AU127" i="60"/>
  <c r="AU128" i="60"/>
  <c r="AQ129" i="60"/>
  <c r="AQ130" i="60"/>
  <c r="AU131" i="60"/>
  <c r="AU132" i="60"/>
  <c r="AQ133" i="60"/>
  <c r="AQ134" i="60"/>
  <c r="J136" i="60"/>
  <c r="X136" i="60"/>
  <c r="K137" i="60"/>
  <c r="Y137" i="60"/>
  <c r="J140" i="60"/>
  <c r="L142" i="60"/>
  <c r="J144" i="60"/>
  <c r="J148" i="60"/>
  <c r="L150" i="60"/>
  <c r="J152" i="60"/>
  <c r="L154" i="60"/>
  <c r="J156" i="60"/>
  <c r="L158" i="60"/>
  <c r="J160" i="60"/>
  <c r="L162" i="60"/>
  <c r="J164" i="60"/>
  <c r="E6" i="78"/>
  <c r="P6" i="78" s="1"/>
  <c r="C8" i="78"/>
  <c r="N8" i="78" s="1"/>
  <c r="E10" i="78"/>
  <c r="P10" i="78" s="1"/>
  <c r="D11" i="78"/>
  <c r="O11" i="78" s="1"/>
  <c r="E12" i="78"/>
  <c r="P12" i="78" s="1"/>
  <c r="D14" i="78"/>
  <c r="O14" i="78" s="1"/>
  <c r="D16" i="78"/>
  <c r="O16" i="78" s="1"/>
  <c r="L16" i="78"/>
  <c r="C17" i="78"/>
  <c r="N17" i="78" s="1"/>
  <c r="E18" i="78"/>
  <c r="P18" i="78" s="1"/>
  <c r="J22" i="78"/>
  <c r="D26" i="78"/>
  <c r="O26" i="78" s="1"/>
  <c r="L28" i="78"/>
  <c r="E30" i="78"/>
  <c r="P30" i="78" s="1"/>
  <c r="G31" i="78"/>
  <c r="AG41" i="78"/>
  <c r="AW41" i="78"/>
  <c r="BM41" i="78"/>
  <c r="AG42" i="78"/>
  <c r="AW42" i="78"/>
  <c r="BM42" i="78"/>
  <c r="AG43" i="78"/>
  <c r="AW43" i="78"/>
  <c r="CC43" i="78"/>
  <c r="AG44" i="78"/>
  <c r="AW44" i="78"/>
  <c r="AG45" i="78"/>
  <c r="BM45" i="78"/>
  <c r="K140" i="78"/>
  <c r="J140" i="78"/>
  <c r="AS110" i="78"/>
  <c r="K110" i="78"/>
  <c r="J80" i="78"/>
  <c r="L46" i="78"/>
  <c r="R46" i="78"/>
  <c r="CD46" i="78"/>
  <c r="O47" i="78"/>
  <c r="L142" i="78"/>
  <c r="AU112" i="78"/>
  <c r="AH81" i="78"/>
  <c r="BL48" i="78"/>
  <c r="AW49" i="78"/>
  <c r="BK49" i="78"/>
  <c r="BO49" i="78"/>
  <c r="BK51" i="78"/>
  <c r="BO51" i="78"/>
  <c r="Y52" i="78"/>
  <c r="AF52" i="78"/>
  <c r="BE52" i="78"/>
  <c r="BK52" i="78"/>
  <c r="AU53" i="78"/>
  <c r="AY53" i="78"/>
  <c r="AG52" i="78"/>
  <c r="BM48" i="78"/>
  <c r="AR54" i="78"/>
  <c r="AX54" i="78"/>
  <c r="BD54" i="78"/>
  <c r="Y54" i="78"/>
  <c r="BE50" i="78"/>
  <c r="BC55" i="78"/>
  <c r="BG55" i="78"/>
  <c r="AQ120" i="78"/>
  <c r="L90" i="78"/>
  <c r="BH73" i="78"/>
  <c r="K56" i="78"/>
  <c r="S56" i="78"/>
  <c r="AU121" i="78"/>
  <c r="AK90" i="78"/>
  <c r="AE57" i="78"/>
  <c r="AI57" i="78"/>
  <c r="AV57" i="78"/>
  <c r="AZ57" i="78"/>
  <c r="L154" i="78"/>
  <c r="AU124" i="78"/>
  <c r="AM61" i="78"/>
  <c r="AQ61" i="78"/>
  <c r="X63" i="78"/>
  <c r="AB63" i="78"/>
  <c r="L158" i="78"/>
  <c r="AU128" i="78"/>
  <c r="AN87" i="78"/>
  <c r="BD74" i="78"/>
  <c r="AI64" i="78"/>
  <c r="W65" i="78"/>
  <c r="AA65" i="78"/>
  <c r="T70" i="78"/>
  <c r="AX72" i="78"/>
  <c r="BU73" i="78"/>
  <c r="BF74" i="78"/>
  <c r="BV74" i="78"/>
  <c r="AN78" i="78"/>
  <c r="L80" i="78"/>
  <c r="AF80" i="78"/>
  <c r="AK80" i="78"/>
  <c r="K81" i="78"/>
  <c r="AN82" i="78"/>
  <c r="AH86" i="78"/>
  <c r="AM86" i="78"/>
  <c r="AH88" i="78"/>
  <c r="AN88" i="78"/>
  <c r="AF89" i="78"/>
  <c r="AO89" i="78" s="1"/>
  <c r="AG91" i="78"/>
  <c r="AL91" i="78"/>
  <c r="AQ91" i="78" s="1"/>
  <c r="K104" i="78"/>
  <c r="J110" i="78"/>
  <c r="AQ110" i="78"/>
  <c r="J111" i="78"/>
  <c r="N135" i="78"/>
  <c r="N134" i="78"/>
  <c r="N133" i="78"/>
  <c r="N132" i="78"/>
  <c r="N131" i="78"/>
  <c r="N130" i="78"/>
  <c r="N129" i="78"/>
  <c r="N128" i="78"/>
  <c r="N127" i="78"/>
  <c r="N126" i="78"/>
  <c r="N125" i="78"/>
  <c r="N124" i="78"/>
  <c r="N123" i="78"/>
  <c r="N122" i="78"/>
  <c r="N121" i="78"/>
  <c r="N120" i="78"/>
  <c r="N119" i="78"/>
  <c r="N118" i="78"/>
  <c r="N117" i="78"/>
  <c r="N116" i="78"/>
  <c r="N115" i="78"/>
  <c r="N114" i="78"/>
  <c r="N113" i="78"/>
  <c r="N101" i="78"/>
  <c r="N97" i="78"/>
  <c r="N93" i="78"/>
  <c r="N89" i="78"/>
  <c r="N85" i="78"/>
  <c r="N74" i="78"/>
  <c r="AT112" i="78"/>
  <c r="L124" i="78"/>
  <c r="AT124" i="78"/>
  <c r="J126" i="78"/>
  <c r="K134" i="78"/>
  <c r="L135" i="78"/>
  <c r="G14" i="65"/>
  <c r="Z61" i="65"/>
  <c r="L520" i="66"/>
  <c r="L535" i="66"/>
  <c r="L537" i="66"/>
  <c r="L552" i="66"/>
  <c r="L567" i="66"/>
  <c r="L569" i="66"/>
  <c r="L584" i="66"/>
  <c r="L599" i="66"/>
  <c r="L601" i="66"/>
  <c r="L616" i="66"/>
  <c r="L631" i="66"/>
  <c r="L633" i="66"/>
  <c r="L648" i="66"/>
  <c r="L663" i="66"/>
  <c r="L665" i="66"/>
  <c r="L680" i="66"/>
  <c r="L695" i="66"/>
  <c r="L697" i="66"/>
  <c r="L708" i="66"/>
  <c r="L724" i="66"/>
  <c r="L740" i="66"/>
  <c r="L756" i="66"/>
  <c r="L772" i="66"/>
  <c r="L788" i="66"/>
  <c r="L804" i="66"/>
  <c r="L820" i="66"/>
  <c r="L836" i="66"/>
  <c r="L852" i="66"/>
  <c r="L868" i="66"/>
  <c r="L884" i="66"/>
  <c r="L900" i="66"/>
  <c r="L916" i="66"/>
  <c r="L932" i="66"/>
  <c r="L948" i="66"/>
  <c r="L964" i="66"/>
  <c r="L980" i="66"/>
  <c r="L996" i="66"/>
  <c r="L1012" i="66"/>
  <c r="L1028" i="66"/>
  <c r="L1044" i="66"/>
  <c r="L1060" i="66"/>
  <c r="H40" i="71"/>
  <c r="I40" i="71" s="1"/>
  <c r="C403" i="71"/>
  <c r="D406" i="71"/>
  <c r="C419" i="71"/>
  <c r="D422" i="71"/>
  <c r="C435" i="71"/>
  <c r="D438" i="71"/>
  <c r="C451" i="71"/>
  <c r="D454" i="71"/>
  <c r="C467" i="71"/>
  <c r="D470" i="71"/>
  <c r="C483" i="71"/>
  <c r="D486" i="71"/>
  <c r="C499" i="71"/>
  <c r="D502" i="71"/>
  <c r="C515" i="71"/>
  <c r="D518" i="71"/>
  <c r="C531" i="71"/>
  <c r="D534" i="71"/>
  <c r="C547" i="71"/>
  <c r="D550" i="71"/>
  <c r="C563" i="71"/>
  <c r="D566" i="71"/>
  <c r="C579" i="71"/>
  <c r="D582" i="71"/>
  <c r="C595" i="71"/>
  <c r="D598" i="71"/>
  <c r="C611" i="71"/>
  <c r="D614" i="71"/>
  <c r="C627" i="71"/>
  <c r="D630" i="71"/>
  <c r="D670" i="71"/>
  <c r="C683" i="71"/>
  <c r="D734" i="71"/>
  <c r="C747" i="71"/>
  <c r="D798" i="71"/>
  <c r="C811" i="71"/>
  <c r="D862" i="71"/>
  <c r="C875" i="71"/>
  <c r="D926" i="71"/>
  <c r="C939" i="71"/>
  <c r="D990" i="71"/>
  <c r="C1003" i="71"/>
  <c r="AR128" i="78"/>
  <c r="J128" i="78"/>
  <c r="AQ128" i="78"/>
  <c r="L98" i="78"/>
  <c r="AL77" i="78"/>
  <c r="Q64" i="78"/>
  <c r="K64" i="78"/>
  <c r="L70" i="78"/>
  <c r="L131" i="78"/>
  <c r="K158" i="78"/>
  <c r="H48" i="71"/>
  <c r="I48" i="71" s="1"/>
  <c r="AG41" i="60"/>
  <c r="AW41" i="60"/>
  <c r="BM41" i="60"/>
  <c r="AG42" i="60"/>
  <c r="AW42" i="60"/>
  <c r="BM43" i="60"/>
  <c r="R46" i="60"/>
  <c r="L50" i="60"/>
  <c r="L54" i="60"/>
  <c r="L58" i="60"/>
  <c r="L66" i="60"/>
  <c r="AO79" i="60"/>
  <c r="AO83" i="60"/>
  <c r="AI87" i="60"/>
  <c r="AP87" i="60" s="1"/>
  <c r="AK89" i="60"/>
  <c r="AF41" i="78"/>
  <c r="AZ41" i="78"/>
  <c r="BP41" i="78"/>
  <c r="CB41" i="78"/>
  <c r="AH85" i="78"/>
  <c r="AH75" i="78"/>
  <c r="AJ42" i="78"/>
  <c r="AZ42" i="78"/>
  <c r="BL42" i="78"/>
  <c r="CB42" i="78"/>
  <c r="CF42" i="78"/>
  <c r="AF43" i="78"/>
  <c r="AJ43" i="78"/>
  <c r="AV43" i="78"/>
  <c r="BL43" i="78"/>
  <c r="L138" i="78"/>
  <c r="AH77" i="78"/>
  <c r="AF44" i="78"/>
  <c r="AJ44" i="78"/>
  <c r="AV44" i="78"/>
  <c r="AZ44" i="78"/>
  <c r="BL44" i="78"/>
  <c r="BP44" i="78"/>
  <c r="AF45" i="78"/>
  <c r="AJ45" i="78"/>
  <c r="AV45" i="78"/>
  <c r="AZ45" i="78"/>
  <c r="CC46" i="78"/>
  <c r="L47" i="78"/>
  <c r="R47" i="78"/>
  <c r="AI48" i="78"/>
  <c r="AU114" i="78"/>
  <c r="AH93" i="78"/>
  <c r="AH83" i="78"/>
  <c r="L146" i="78"/>
  <c r="AU116" i="78"/>
  <c r="AU117" i="78"/>
  <c r="AK86" i="78"/>
  <c r="AU118" i="78"/>
  <c r="BD73" i="78"/>
  <c r="AW54" i="78"/>
  <c r="AU55" i="78"/>
  <c r="K156" i="78"/>
  <c r="J156" i="78"/>
  <c r="AQ126" i="78"/>
  <c r="J96" i="78"/>
  <c r="AL85" i="78"/>
  <c r="AQ85" i="78" s="1"/>
  <c r="AL75" i="78"/>
  <c r="AV74" i="78"/>
  <c r="L62" i="78"/>
  <c r="L66" i="78"/>
  <c r="AR132" i="78"/>
  <c r="J132" i="78"/>
  <c r="AQ132" i="78"/>
  <c r="L102" i="78"/>
  <c r="AL81" i="78"/>
  <c r="Q68" i="78"/>
  <c r="K68" i="78"/>
  <c r="T68" i="78"/>
  <c r="AH74" i="78"/>
  <c r="AK75" i="78"/>
  <c r="AM78" i="78"/>
  <c r="AJ80" i="78"/>
  <c r="AM90" i="78"/>
  <c r="AK91" i="78"/>
  <c r="AN92" i="78"/>
  <c r="L96" i="78"/>
  <c r="AU107" i="78"/>
  <c r="L121" i="78"/>
  <c r="AS128" i="78"/>
  <c r="L129" i="78"/>
  <c r="L7" i="60"/>
  <c r="H19" i="60"/>
  <c r="L19" i="60"/>
  <c r="C22" i="60"/>
  <c r="N22" i="60" s="1"/>
  <c r="H31" i="60"/>
  <c r="R41" i="60"/>
  <c r="L42" i="60"/>
  <c r="R42" i="60"/>
  <c r="L43" i="60"/>
  <c r="R43" i="60"/>
  <c r="L44" i="60"/>
  <c r="L45" i="60"/>
  <c r="R45" i="60"/>
  <c r="BX45" i="60"/>
  <c r="O46" i="60"/>
  <c r="BU46" i="60"/>
  <c r="AN49" i="60"/>
  <c r="O50" i="60"/>
  <c r="AP51" i="60"/>
  <c r="AM52" i="60"/>
  <c r="L53" i="60"/>
  <c r="AR53" i="60"/>
  <c r="S54" i="60"/>
  <c r="L65" i="60"/>
  <c r="E15" i="57"/>
  <c r="I15" i="57"/>
  <c r="F16" i="57"/>
  <c r="J16" i="57"/>
  <c r="D20" i="57"/>
  <c r="H20" i="57"/>
  <c r="L20" i="57"/>
  <c r="E21" i="57"/>
  <c r="I21" i="57"/>
  <c r="C25" i="57"/>
  <c r="N25" i="57" s="1"/>
  <c r="K6" i="57" s="1"/>
  <c r="G25" i="57"/>
  <c r="K25" i="57"/>
  <c r="D26" i="57"/>
  <c r="H26" i="57"/>
  <c r="L26" i="57"/>
  <c r="F73" i="57"/>
  <c r="C74" i="57"/>
  <c r="K79" i="57" s="1"/>
  <c r="J4" i="60"/>
  <c r="C6" i="60"/>
  <c r="E7" i="60"/>
  <c r="P7" i="60" s="1"/>
  <c r="G10" i="60"/>
  <c r="K10" i="60"/>
  <c r="C12" i="60"/>
  <c r="H13" i="60"/>
  <c r="J16" i="60"/>
  <c r="C18" i="60"/>
  <c r="E19" i="60"/>
  <c r="P19" i="60" s="1"/>
  <c r="C23" i="60"/>
  <c r="N23" i="60" s="1"/>
  <c r="K25" i="60"/>
  <c r="J28" i="60"/>
  <c r="C30" i="60"/>
  <c r="E31" i="60"/>
  <c r="P31" i="60" s="1"/>
  <c r="C39" i="60"/>
  <c r="O41" i="60"/>
  <c r="Y41" i="60"/>
  <c r="AI41" i="60"/>
  <c r="AO41" i="60"/>
  <c r="AY41" i="60"/>
  <c r="BE41" i="60"/>
  <c r="BO41" i="60"/>
  <c r="O42" i="60"/>
  <c r="Y42" i="60"/>
  <c r="AI42" i="60"/>
  <c r="AO42" i="60"/>
  <c r="AY42" i="60"/>
  <c r="BE42" i="60"/>
  <c r="BO42" i="60"/>
  <c r="O43" i="60"/>
  <c r="Y43" i="60"/>
  <c r="AI43" i="60"/>
  <c r="AO43" i="60"/>
  <c r="AY43" i="60"/>
  <c r="BE43" i="60"/>
  <c r="CA43" i="60"/>
  <c r="O44" i="60"/>
  <c r="Y44" i="60"/>
  <c r="AI44" i="60"/>
  <c r="AO44" i="60"/>
  <c r="AY44" i="60"/>
  <c r="O45" i="60"/>
  <c r="Y45" i="60"/>
  <c r="AI45" i="60"/>
  <c r="AO45" i="60"/>
  <c r="BK45" i="60"/>
  <c r="BU45" i="60"/>
  <c r="AF46" i="60"/>
  <c r="AJ46" i="60"/>
  <c r="BL46" i="60"/>
  <c r="BP46" i="60"/>
  <c r="BV46" i="60"/>
  <c r="AA47" i="60"/>
  <c r="BM47" i="60"/>
  <c r="L48" i="60"/>
  <c r="R48" i="60"/>
  <c r="BN48" i="60"/>
  <c r="O49" i="60"/>
  <c r="W49" i="60" s="1"/>
  <c r="L52" i="60"/>
  <c r="S53" i="60"/>
  <c r="P54" i="60"/>
  <c r="L56" i="60"/>
  <c r="S57" i="60"/>
  <c r="P58" i="60"/>
  <c r="L60" i="60"/>
  <c r="T62" i="60"/>
  <c r="L64" i="60"/>
  <c r="T66" i="60"/>
  <c r="L68" i="60"/>
  <c r="T70" i="60"/>
  <c r="AV72" i="60"/>
  <c r="AZ72" i="60"/>
  <c r="BH72" i="60"/>
  <c r="BL72" i="60"/>
  <c r="BT72" i="60"/>
  <c r="AL74" i="60"/>
  <c r="AS74" i="60"/>
  <c r="BW74" i="60" s="1"/>
  <c r="AW74" i="60"/>
  <c r="BA74" i="60"/>
  <c r="BE74" i="60"/>
  <c r="BI74" i="60"/>
  <c r="BM74" i="60"/>
  <c r="BQ74" i="60"/>
  <c r="BU74" i="60"/>
  <c r="K75" i="60"/>
  <c r="AE75" i="60"/>
  <c r="AI75" i="60"/>
  <c r="AM75" i="60"/>
  <c r="K76" i="60"/>
  <c r="AE76" i="60"/>
  <c r="AI76" i="60"/>
  <c r="AE77" i="60"/>
  <c r="AI77" i="60"/>
  <c r="AE78" i="60"/>
  <c r="K79" i="60"/>
  <c r="AE79" i="60"/>
  <c r="AI79" i="60"/>
  <c r="AM79" i="60"/>
  <c r="K80" i="60"/>
  <c r="AI80" i="60"/>
  <c r="AE81" i="60"/>
  <c r="AI81" i="60"/>
  <c r="K82" i="60"/>
  <c r="AE82" i="60"/>
  <c r="K83" i="60"/>
  <c r="AE83" i="60"/>
  <c r="AI83" i="60"/>
  <c r="AM83" i="60"/>
  <c r="K84" i="60"/>
  <c r="AF84" i="60"/>
  <c r="AO84" i="60" s="1"/>
  <c r="AI85" i="60"/>
  <c r="AP85" i="60" s="1"/>
  <c r="L87" i="60"/>
  <c r="AG87" i="60"/>
  <c r="K88" i="60"/>
  <c r="AF88" i="60"/>
  <c r="AO88" i="60" s="1"/>
  <c r="AI89" i="60"/>
  <c r="AP89" i="60" s="1"/>
  <c r="AH90" i="60"/>
  <c r="L91" i="60"/>
  <c r="K92" i="60"/>
  <c r="AF92" i="60"/>
  <c r="AO92" i="60" s="1"/>
  <c r="AI93" i="60"/>
  <c r="AP93" i="60" s="1"/>
  <c r="L95" i="60"/>
  <c r="K96" i="60"/>
  <c r="L99" i="60"/>
  <c r="K100" i="60"/>
  <c r="L103" i="60"/>
  <c r="K104" i="60"/>
  <c r="L105" i="60"/>
  <c r="L106" i="60"/>
  <c r="L107" i="60"/>
  <c r="L108" i="60"/>
  <c r="Z108" i="60"/>
  <c r="L109" i="60"/>
  <c r="Z109" i="60"/>
  <c r="L110" i="60"/>
  <c r="Z110" i="60"/>
  <c r="Z111" i="60"/>
  <c r="K112" i="60"/>
  <c r="Y112" i="60"/>
  <c r="J113" i="60"/>
  <c r="X113" i="60"/>
  <c r="AR113" i="60"/>
  <c r="J114" i="60"/>
  <c r="X114" i="60"/>
  <c r="AR114" i="60"/>
  <c r="X115" i="60"/>
  <c r="J116" i="60"/>
  <c r="X116" i="60"/>
  <c r="J117" i="60"/>
  <c r="X117" i="60"/>
  <c r="AR117" i="60"/>
  <c r="J118" i="60"/>
  <c r="X118" i="60"/>
  <c r="AR118" i="60"/>
  <c r="X119" i="60"/>
  <c r="J120" i="60"/>
  <c r="X120" i="60"/>
  <c r="J121" i="60"/>
  <c r="X121" i="60"/>
  <c r="AR121" i="60"/>
  <c r="J122" i="60"/>
  <c r="X122" i="60"/>
  <c r="AR122" i="60"/>
  <c r="X123" i="60"/>
  <c r="J124" i="60"/>
  <c r="X124" i="60"/>
  <c r="J125" i="60"/>
  <c r="X125" i="60"/>
  <c r="AR125" i="60"/>
  <c r="J126" i="60"/>
  <c r="X126" i="60"/>
  <c r="AR126" i="60"/>
  <c r="X127" i="60"/>
  <c r="J128" i="60"/>
  <c r="X128" i="60"/>
  <c r="J129" i="60"/>
  <c r="X129" i="60"/>
  <c r="AR129" i="60"/>
  <c r="J130" i="60"/>
  <c r="X130" i="60"/>
  <c r="AR130" i="60"/>
  <c r="X131" i="60"/>
  <c r="J132" i="60"/>
  <c r="X132" i="60"/>
  <c r="J133" i="60"/>
  <c r="X133" i="60"/>
  <c r="AR133" i="60"/>
  <c r="J134" i="60"/>
  <c r="X134" i="60"/>
  <c r="AR134" i="60"/>
  <c r="X135" i="60"/>
  <c r="Y136" i="60"/>
  <c r="E4" i="78"/>
  <c r="P4" i="78" s="1"/>
  <c r="L7" i="78"/>
  <c r="D8" i="78"/>
  <c r="O8" i="78" s="1"/>
  <c r="K13" i="78"/>
  <c r="K35" i="78" s="1"/>
  <c r="E14" i="78"/>
  <c r="P14" i="78" s="1"/>
  <c r="E16" i="78"/>
  <c r="P16" i="78" s="1"/>
  <c r="H19" i="78"/>
  <c r="L19" i="78"/>
  <c r="C22" i="78"/>
  <c r="N22" i="78" s="1"/>
  <c r="G22" i="78"/>
  <c r="K22" i="78"/>
  <c r="L31" i="78"/>
  <c r="C32" i="78"/>
  <c r="N32" i="78" s="1"/>
  <c r="E34" i="78"/>
  <c r="E36" i="78" s="1"/>
  <c r="E35" i="78"/>
  <c r="J135" i="78"/>
  <c r="AS105" i="78"/>
  <c r="K105" i="78"/>
  <c r="J75" i="78"/>
  <c r="L41" i="78"/>
  <c r="L71" i="78" s="1"/>
  <c r="R41" i="78"/>
  <c r="X41" i="78"/>
  <c r="AB41" i="78"/>
  <c r="AN41" i="78"/>
  <c r="AR41" i="78"/>
  <c r="BD41" i="78"/>
  <c r="BH41" i="78"/>
  <c r="K136" i="78"/>
  <c r="J136" i="78"/>
  <c r="AS106" i="78"/>
  <c r="K106" i="78"/>
  <c r="J76" i="78"/>
  <c r="L42" i="78"/>
  <c r="R42" i="78"/>
  <c r="X42" i="78"/>
  <c r="AB42" i="78"/>
  <c r="AN42" i="78"/>
  <c r="AR42" i="78"/>
  <c r="BD42" i="78"/>
  <c r="BH42" i="78"/>
  <c r="K137" i="78"/>
  <c r="AS107" i="78"/>
  <c r="K107" i="78"/>
  <c r="J77" i="78"/>
  <c r="AY72" i="78"/>
  <c r="L43" i="78"/>
  <c r="R43" i="78"/>
  <c r="X43" i="78"/>
  <c r="AB43" i="78"/>
  <c r="AN43" i="78"/>
  <c r="AR43" i="78"/>
  <c r="BD43" i="78"/>
  <c r="BH43" i="78"/>
  <c r="CD43" i="78"/>
  <c r="AS108" i="78"/>
  <c r="K108" i="78"/>
  <c r="AF87" i="78"/>
  <c r="AO87" i="78" s="1"/>
  <c r="J78" i="78"/>
  <c r="L44" i="78"/>
  <c r="R44" i="78"/>
  <c r="X44" i="78"/>
  <c r="AB44" i="78"/>
  <c r="AN44" i="78"/>
  <c r="AR44" i="78"/>
  <c r="CD44" i="78"/>
  <c r="J139" i="78"/>
  <c r="AS109" i="78"/>
  <c r="K109" i="78"/>
  <c r="J79" i="78"/>
  <c r="L45" i="78"/>
  <c r="R45" i="78"/>
  <c r="X45" i="78"/>
  <c r="AB45" i="78"/>
  <c r="AN45" i="78"/>
  <c r="AR45" i="78"/>
  <c r="BN45" i="78"/>
  <c r="O46" i="78"/>
  <c r="Y46" i="78"/>
  <c r="AI46" i="78"/>
  <c r="BE46" i="78"/>
  <c r="BU46" i="78"/>
  <c r="L141" i="78"/>
  <c r="AH80" i="78"/>
  <c r="BF47" i="78"/>
  <c r="BE49" i="78"/>
  <c r="BL49" i="78"/>
  <c r="BP49" i="78"/>
  <c r="K144" i="78"/>
  <c r="J144" i="78"/>
  <c r="AQ114" i="78"/>
  <c r="J84" i="78"/>
  <c r="O50" i="78"/>
  <c r="L50" i="78"/>
  <c r="Z50" i="78"/>
  <c r="BM50" i="78"/>
  <c r="K145" i="78"/>
  <c r="AQ115" i="78"/>
  <c r="AI84" i="78"/>
  <c r="AP84" i="78" s="1"/>
  <c r="P51" i="78"/>
  <c r="L51" i="78"/>
  <c r="S51" i="78"/>
  <c r="AG51" i="78"/>
  <c r="AN51" i="78"/>
  <c r="AU51" i="78"/>
  <c r="AQ116" i="78"/>
  <c r="L86" i="78"/>
  <c r="AV73" i="78"/>
  <c r="K52" i="78"/>
  <c r="S52" i="78"/>
  <c r="AO52" i="78"/>
  <c r="AG53" i="78"/>
  <c r="AV53" i="78"/>
  <c r="AZ53" i="78"/>
  <c r="K148" i="78"/>
  <c r="J148" i="78"/>
  <c r="AQ118" i="78"/>
  <c r="J88" i="78"/>
  <c r="S54" i="78"/>
  <c r="L54" i="78"/>
  <c r="AN54" i="78"/>
  <c r="P56" i="78"/>
  <c r="AB56" i="78"/>
  <c r="Y57" i="78"/>
  <c r="AW57" i="78"/>
  <c r="K152" i="78"/>
  <c r="J152" i="78"/>
  <c r="AQ122" i="78"/>
  <c r="J92" i="78"/>
  <c r="S58" i="78"/>
  <c r="L58" i="78"/>
  <c r="AW58" i="78"/>
  <c r="K153" i="78"/>
  <c r="AQ123" i="78"/>
  <c r="AI92" i="78"/>
  <c r="AP92" i="78" s="1"/>
  <c r="P59" i="78"/>
  <c r="X58" i="78" s="1"/>
  <c r="L59" i="78"/>
  <c r="S59" i="78"/>
  <c r="AA58" i="78" s="1"/>
  <c r="AE59" i="78"/>
  <c r="AI59" i="78"/>
  <c r="AO60" i="78"/>
  <c r="T62" i="78"/>
  <c r="AG62" i="78"/>
  <c r="K157" i="78"/>
  <c r="AQ127" i="78"/>
  <c r="AL76" i="78"/>
  <c r="T63" i="78"/>
  <c r="L63" i="78"/>
  <c r="L64" i="78"/>
  <c r="T66" i="78"/>
  <c r="AR131" i="78"/>
  <c r="J131" i="78"/>
  <c r="K161" i="78"/>
  <c r="AQ131" i="78"/>
  <c r="AL80" i="78"/>
  <c r="T67" i="78"/>
  <c r="L67" i="78"/>
  <c r="L162" i="78"/>
  <c r="AU132" i="78"/>
  <c r="AN91" i="78"/>
  <c r="BP74" i="78"/>
  <c r="K70" i="78"/>
  <c r="Q70" i="78"/>
  <c r="BE72" i="78"/>
  <c r="BP72" i="78"/>
  <c r="BA73" i="78"/>
  <c r="BF73" i="78"/>
  <c r="BQ73" i="78"/>
  <c r="BV73" i="78"/>
  <c r="AE74" i="78"/>
  <c r="BB74" i="78"/>
  <c r="BG74" i="78"/>
  <c r="BR74" i="78"/>
  <c r="AI75" i="78"/>
  <c r="AN75" i="78"/>
  <c r="N76" i="78"/>
  <c r="AM76" i="78"/>
  <c r="L77" i="78"/>
  <c r="AF77" i="78"/>
  <c r="AK77" i="78"/>
  <c r="K78" i="78"/>
  <c r="AE78" i="78"/>
  <c r="AJ78" i="78"/>
  <c r="AI79" i="78"/>
  <c r="AN79" i="78"/>
  <c r="N80" i="78"/>
  <c r="AG80" i="78"/>
  <c r="AM80" i="78"/>
  <c r="L81" i="78"/>
  <c r="AK81" i="78"/>
  <c r="AN83" i="78"/>
  <c r="N84" i="78"/>
  <c r="AH84" i="78"/>
  <c r="AN84" i="78"/>
  <c r="K85" i="78"/>
  <c r="AF85" i="78"/>
  <c r="AO85" i="78" s="1"/>
  <c r="AK85" i="78"/>
  <c r="AL87" i="78"/>
  <c r="AQ87" i="78" s="1"/>
  <c r="AJ88" i="78"/>
  <c r="AG89" i="78"/>
  <c r="J90" i="78"/>
  <c r="AJ90" i="78"/>
  <c r="N91" i="78"/>
  <c r="AH91" i="78"/>
  <c r="AM91" i="78"/>
  <c r="K92" i="78"/>
  <c r="AN93" i="78"/>
  <c r="N98" i="78"/>
  <c r="K100" i="78"/>
  <c r="J101" i="78"/>
  <c r="N103" i="78"/>
  <c r="L104" i="78"/>
  <c r="AR105" i="78"/>
  <c r="AU106" i="78"/>
  <c r="AR107" i="78"/>
  <c r="AR108" i="78"/>
  <c r="AR109" i="78"/>
  <c r="AR110" i="78"/>
  <c r="L111" i="78"/>
  <c r="AQ111" i="78"/>
  <c r="Q137" i="78"/>
  <c r="T136" i="78"/>
  <c r="P136" i="78"/>
  <c r="S135" i="78"/>
  <c r="O135" i="78"/>
  <c r="S134" i="78"/>
  <c r="O134" i="78"/>
  <c r="S133" i="78"/>
  <c r="O133" i="78"/>
  <c r="S132" i="78"/>
  <c r="O132" i="78"/>
  <c r="S131" i="78"/>
  <c r="O131" i="78"/>
  <c r="S130" i="78"/>
  <c r="O130" i="78"/>
  <c r="S129" i="78"/>
  <c r="O129" i="78"/>
  <c r="S128" i="78"/>
  <c r="O128" i="78"/>
  <c r="T137" i="78"/>
  <c r="P137" i="78"/>
  <c r="S136" i="78"/>
  <c r="O136" i="78"/>
  <c r="R135" i="78"/>
  <c r="R134" i="78"/>
  <c r="R133" i="78"/>
  <c r="R132" i="78"/>
  <c r="R131" i="78"/>
  <c r="R130" i="78"/>
  <c r="R129" i="78"/>
  <c r="R128" i="78"/>
  <c r="R127" i="78"/>
  <c r="R126" i="78"/>
  <c r="R125" i="78"/>
  <c r="R124" i="78"/>
  <c r="R123" i="78"/>
  <c r="R122" i="78"/>
  <c r="R121" i="78"/>
  <c r="R120" i="78"/>
  <c r="R119" i="78"/>
  <c r="R118" i="78"/>
  <c r="R117" i="78"/>
  <c r="R116" i="78"/>
  <c r="R115" i="78"/>
  <c r="R114" i="78"/>
  <c r="R113" i="78"/>
  <c r="S112" i="78"/>
  <c r="O112" i="78"/>
  <c r="T111" i="78"/>
  <c r="P111" i="78"/>
  <c r="T110" i="78"/>
  <c r="P110" i="78"/>
  <c r="T109" i="78"/>
  <c r="P109" i="78"/>
  <c r="T108" i="78"/>
  <c r="P108" i="78"/>
  <c r="Y103" i="78"/>
  <c r="T103" i="78"/>
  <c r="P103" i="78"/>
  <c r="Z102" i="78"/>
  <c r="V102" i="78"/>
  <c r="Q102" i="78"/>
  <c r="AA101" i="78"/>
  <c r="W101" i="78"/>
  <c r="R101" i="78"/>
  <c r="AB100" i="78"/>
  <c r="X100" i="78"/>
  <c r="S100" i="78"/>
  <c r="O100" i="78"/>
  <c r="Y99" i="78"/>
  <c r="T99" i="78"/>
  <c r="P99" i="78"/>
  <c r="Z98" i="78"/>
  <c r="V98" i="78"/>
  <c r="Q98" i="78"/>
  <c r="AA97" i="78"/>
  <c r="W97" i="78"/>
  <c r="R97" i="78"/>
  <c r="AB96" i="78"/>
  <c r="X96" i="78"/>
  <c r="S96" i="78"/>
  <c r="O96" i="78"/>
  <c r="Y95" i="78"/>
  <c r="T95" i="78"/>
  <c r="P95" i="78"/>
  <c r="Z94" i="78"/>
  <c r="V94" i="78"/>
  <c r="Q94" i="78"/>
  <c r="AA93" i="78"/>
  <c r="W93" i="78"/>
  <c r="R93" i="78"/>
  <c r="AB92" i="78"/>
  <c r="X92" i="78"/>
  <c r="S92" i="78"/>
  <c r="O92" i="78"/>
  <c r="Y91" i="78"/>
  <c r="T91" i="78"/>
  <c r="P91" i="78"/>
  <c r="Z90" i="78"/>
  <c r="V90" i="78"/>
  <c r="Q90" i="78"/>
  <c r="AA89" i="78"/>
  <c r="W89" i="78"/>
  <c r="R89" i="78"/>
  <c r="AB88" i="78"/>
  <c r="X88" i="78"/>
  <c r="S88" i="78"/>
  <c r="O88" i="78"/>
  <c r="Y87" i="78"/>
  <c r="T87" i="78"/>
  <c r="P87" i="78"/>
  <c r="Z86" i="78"/>
  <c r="V86" i="78"/>
  <c r="Q86" i="78"/>
  <c r="AA85" i="78"/>
  <c r="W85" i="78"/>
  <c r="R85" i="78"/>
  <c r="AB84" i="78"/>
  <c r="X84" i="78"/>
  <c r="S84" i="78"/>
  <c r="O84" i="78"/>
  <c r="AB83" i="78"/>
  <c r="X83" i="78"/>
  <c r="S83" i="78"/>
  <c r="O83" i="78"/>
  <c r="AB82" i="78"/>
  <c r="X82" i="78"/>
  <c r="S82" i="78"/>
  <c r="O82" i="78"/>
  <c r="AB81" i="78"/>
  <c r="X81" i="78"/>
  <c r="S81" i="78"/>
  <c r="O81" i="78"/>
  <c r="AB80" i="78"/>
  <c r="X80" i="78"/>
  <c r="S80" i="78"/>
  <c r="O80" i="78"/>
  <c r="AB79" i="78"/>
  <c r="X79" i="78"/>
  <c r="S79" i="78"/>
  <c r="O79" i="78"/>
  <c r="AB78" i="78"/>
  <c r="X78" i="78"/>
  <c r="S78" i="78"/>
  <c r="O78" i="78"/>
  <c r="AB77" i="78"/>
  <c r="X77" i="78"/>
  <c r="S77" i="78"/>
  <c r="O77" i="78"/>
  <c r="AB76" i="78"/>
  <c r="X76" i="78"/>
  <c r="S76" i="78"/>
  <c r="O76" i="78"/>
  <c r="AB75" i="78"/>
  <c r="X75" i="78"/>
  <c r="S75" i="78"/>
  <c r="O75" i="78"/>
  <c r="AA74" i="78"/>
  <c r="W74" i="78"/>
  <c r="R74" i="78"/>
  <c r="O71" i="78"/>
  <c r="P113" i="78"/>
  <c r="K114" i="78"/>
  <c r="Q114" i="78"/>
  <c r="AS114" i="78"/>
  <c r="S115" i="78"/>
  <c r="O116" i="78"/>
  <c r="T116" i="78"/>
  <c r="P117" i="78"/>
  <c r="K118" i="78"/>
  <c r="Q118" i="78"/>
  <c r="AS118" i="78"/>
  <c r="L119" i="78"/>
  <c r="S119" i="78"/>
  <c r="O120" i="78"/>
  <c r="T120" i="78"/>
  <c r="P121" i="78"/>
  <c r="K122" i="78"/>
  <c r="Q122" i="78"/>
  <c r="AS122" i="78"/>
  <c r="S123" i="78"/>
  <c r="O124" i="78"/>
  <c r="T124" i="78"/>
  <c r="P125" i="78"/>
  <c r="K126" i="78"/>
  <c r="Q126" i="78"/>
  <c r="AS126" i="78"/>
  <c r="L127" i="78"/>
  <c r="S127" i="78"/>
  <c r="AT127" i="78"/>
  <c r="Q128" i="78"/>
  <c r="Q129" i="78"/>
  <c r="AT129" i="78"/>
  <c r="Q130" i="78"/>
  <c r="K131" i="78"/>
  <c r="T131" i="78"/>
  <c r="AS132" i="78"/>
  <c r="L133" i="78"/>
  <c r="AS134" i="78"/>
  <c r="P135" i="78"/>
  <c r="N136" i="78"/>
  <c r="J137" i="78"/>
  <c r="S137" i="78"/>
  <c r="L139" i="78"/>
  <c r="J145" i="78"/>
  <c r="L147" i="78"/>
  <c r="J150" i="78"/>
  <c r="L151" i="78"/>
  <c r="L155" i="78"/>
  <c r="J158" i="78"/>
  <c r="L159" i="78"/>
  <c r="J162" i="78"/>
  <c r="L163" i="78"/>
  <c r="AA61" i="65"/>
  <c r="L1079" i="66"/>
  <c r="L1075" i="66"/>
  <c r="L1071" i="66"/>
  <c r="L1067" i="66"/>
  <c r="L1063" i="66"/>
  <c r="L1059" i="66"/>
  <c r="L1055" i="66"/>
  <c r="L1051" i="66"/>
  <c r="L1047" i="66"/>
  <c r="L1043" i="66"/>
  <c r="L1039" i="66"/>
  <c r="L1035" i="66"/>
  <c r="L1031" i="66"/>
  <c r="L1027" i="66"/>
  <c r="L1023" i="66"/>
  <c r="L1019" i="66"/>
  <c r="L1015" i="66"/>
  <c r="L1011" i="66"/>
  <c r="L1007" i="66"/>
  <c r="L1003" i="66"/>
  <c r="L999" i="66"/>
  <c r="L995" i="66"/>
  <c r="L991" i="66"/>
  <c r="L987" i="66"/>
  <c r="L983" i="66"/>
  <c r="L979" i="66"/>
  <c r="L975" i="66"/>
  <c r="L971" i="66"/>
  <c r="L967" i="66"/>
  <c r="L963" i="66"/>
  <c r="L959" i="66"/>
  <c r="L955" i="66"/>
  <c r="L951" i="66"/>
  <c r="L947" i="66"/>
  <c r="L943" i="66"/>
  <c r="L939" i="66"/>
  <c r="L935" i="66"/>
  <c r="L931" i="66"/>
  <c r="L927" i="66"/>
  <c r="L923" i="66"/>
  <c r="L919" i="66"/>
  <c r="L915" i="66"/>
  <c r="L911" i="66"/>
  <c r="L907" i="66"/>
  <c r="L903" i="66"/>
  <c r="L899" i="66"/>
  <c r="L895" i="66"/>
  <c r="L891" i="66"/>
  <c r="L887" i="66"/>
  <c r="L883" i="66"/>
  <c r="L879" i="66"/>
  <c r="L875" i="66"/>
  <c r="L871" i="66"/>
  <c r="L867" i="66"/>
  <c r="L863" i="66"/>
  <c r="L859" i="66"/>
  <c r="L855" i="66"/>
  <c r="L851" i="66"/>
  <c r="L847" i="66"/>
  <c r="L843" i="66"/>
  <c r="L839" i="66"/>
  <c r="L835" i="66"/>
  <c r="L831" i="66"/>
  <c r="L827" i="66"/>
  <c r="L823" i="66"/>
  <c r="L819" i="66"/>
  <c r="L815" i="66"/>
  <c r="L811" i="66"/>
  <c r="L807" i="66"/>
  <c r="L803" i="66"/>
  <c r="L799" i="66"/>
  <c r="L795" i="66"/>
  <c r="L791" i="66"/>
  <c r="L787" i="66"/>
  <c r="L783" i="66"/>
  <c r="L779" i="66"/>
  <c r="L775" i="66"/>
  <c r="L771" i="66"/>
  <c r="L767" i="66"/>
  <c r="L763" i="66"/>
  <c r="L759" i="66"/>
  <c r="L755" i="66"/>
  <c r="L751" i="66"/>
  <c r="L747" i="66"/>
  <c r="L743" i="66"/>
  <c r="L739" i="66"/>
  <c r="L735" i="66"/>
  <c r="L731" i="66"/>
  <c r="L727" i="66"/>
  <c r="L723" i="66"/>
  <c r="L719" i="66"/>
  <c r="L715" i="66"/>
  <c r="L711" i="66"/>
  <c r="L1078" i="66"/>
  <c r="L1074" i="66"/>
  <c r="L1070" i="66"/>
  <c r="L1066" i="66"/>
  <c r="L1062" i="66"/>
  <c r="L1058" i="66"/>
  <c r="L1054" i="66"/>
  <c r="L1050" i="66"/>
  <c r="L1046" i="66"/>
  <c r="L1042" i="66"/>
  <c r="L1038" i="66"/>
  <c r="L1034" i="66"/>
  <c r="L1030" i="66"/>
  <c r="L1026" i="66"/>
  <c r="L1022" i="66"/>
  <c r="L1018" i="66"/>
  <c r="L1014" i="66"/>
  <c r="L1010" i="66"/>
  <c r="L1006" i="66"/>
  <c r="L1002" i="66"/>
  <c r="L998" i="66"/>
  <c r="L994" i="66"/>
  <c r="L990" i="66"/>
  <c r="L986" i="66"/>
  <c r="L982" i="66"/>
  <c r="L978" i="66"/>
  <c r="L974" i="66"/>
  <c r="L970" i="66"/>
  <c r="L966" i="66"/>
  <c r="L962" i="66"/>
  <c r="L958" i="66"/>
  <c r="L954" i="66"/>
  <c r="L950" i="66"/>
  <c r="L946" i="66"/>
  <c r="L942" i="66"/>
  <c r="L938" i="66"/>
  <c r="L934" i="66"/>
  <c r="L930" i="66"/>
  <c r="L926" i="66"/>
  <c r="L922" i="66"/>
  <c r="L918" i="66"/>
  <c r="L914" i="66"/>
  <c r="L910" i="66"/>
  <c r="L906" i="66"/>
  <c r="L902" i="66"/>
  <c r="L898" i="66"/>
  <c r="L894" i="66"/>
  <c r="L890" i="66"/>
  <c r="L886" i="66"/>
  <c r="L882" i="66"/>
  <c r="L878" i="66"/>
  <c r="L874" i="66"/>
  <c r="L870" i="66"/>
  <c r="L866" i="66"/>
  <c r="L862" i="66"/>
  <c r="L858" i="66"/>
  <c r="L854" i="66"/>
  <c r="L850" i="66"/>
  <c r="L846" i="66"/>
  <c r="L842" i="66"/>
  <c r="L838" i="66"/>
  <c r="L834" i="66"/>
  <c r="L830" i="66"/>
  <c r="L826" i="66"/>
  <c r="L822" i="66"/>
  <c r="L818" i="66"/>
  <c r="L814" i="66"/>
  <c r="L810" i="66"/>
  <c r="L806" i="66"/>
  <c r="L802" i="66"/>
  <c r="L798" i="66"/>
  <c r="L794" i="66"/>
  <c r="L790" i="66"/>
  <c r="L786" i="66"/>
  <c r="L782" i="66"/>
  <c r="L778" i="66"/>
  <c r="L774" i="66"/>
  <c r="L770" i="66"/>
  <c r="L766" i="66"/>
  <c r="L762" i="66"/>
  <c r="L758" i="66"/>
  <c r="L754" i="66"/>
  <c r="L750" i="66"/>
  <c r="L746" i="66"/>
  <c r="L742" i="66"/>
  <c r="L738" i="66"/>
  <c r="L734" i="66"/>
  <c r="L730" i="66"/>
  <c r="L726" i="66"/>
  <c r="L722" i="66"/>
  <c r="L718" i="66"/>
  <c r="L714" i="66"/>
  <c r="L710" i="66"/>
  <c r="L706" i="66"/>
  <c r="L702" i="66"/>
  <c r="L698" i="66"/>
  <c r="L694" i="66"/>
  <c r="L690" i="66"/>
  <c r="L686" i="66"/>
  <c r="L682" i="66"/>
  <c r="L678" i="66"/>
  <c r="L674" i="66"/>
  <c r="L670" i="66"/>
  <c r="L666" i="66"/>
  <c r="L662" i="66"/>
  <c r="L658" i="66"/>
  <c r="L654" i="66"/>
  <c r="L650" i="66"/>
  <c r="L646" i="66"/>
  <c r="L642" i="66"/>
  <c r="L638" i="66"/>
  <c r="L634" i="66"/>
  <c r="L630" i="66"/>
  <c r="L626" i="66"/>
  <c r="L622" i="66"/>
  <c r="L618" i="66"/>
  <c r="L614" i="66"/>
  <c r="L610" i="66"/>
  <c r="L606" i="66"/>
  <c r="L602" i="66"/>
  <c r="L598" i="66"/>
  <c r="L594" i="66"/>
  <c r="L590" i="66"/>
  <c r="L586" i="66"/>
  <c r="L582" i="66"/>
  <c r="L578" i="66"/>
  <c r="L574" i="66"/>
  <c r="L570" i="66"/>
  <c r="L566" i="66"/>
  <c r="L562" i="66"/>
  <c r="L558" i="66"/>
  <c r="L554" i="66"/>
  <c r="L550" i="66"/>
  <c r="L546" i="66"/>
  <c r="L542" i="66"/>
  <c r="L538" i="66"/>
  <c r="L534" i="66"/>
  <c r="L530" i="66"/>
  <c r="L526" i="66"/>
  <c r="L522" i="66"/>
  <c r="L518" i="66"/>
  <c r="L514" i="66"/>
  <c r="L510" i="66"/>
  <c r="L506" i="66"/>
  <c r="L502" i="66"/>
  <c r="L498" i="66"/>
  <c r="L494" i="66"/>
  <c r="L490" i="66"/>
  <c r="L486" i="66"/>
  <c r="L1080" i="66"/>
  <c r="L1072" i="66"/>
  <c r="L1064" i="66"/>
  <c r="L1056" i="66"/>
  <c r="L1048" i="66"/>
  <c r="L1040" i="66"/>
  <c r="L1032" i="66"/>
  <c r="L1024" i="66"/>
  <c r="L1016" i="66"/>
  <c r="L1008" i="66"/>
  <c r="L1000" i="66"/>
  <c r="L992" i="66"/>
  <c r="L984" i="66"/>
  <c r="L976" i="66"/>
  <c r="L968" i="66"/>
  <c r="L960" i="66"/>
  <c r="L952" i="66"/>
  <c r="L944" i="66"/>
  <c r="L936" i="66"/>
  <c r="L928" i="66"/>
  <c r="L920" i="66"/>
  <c r="L912" i="66"/>
  <c r="L904" i="66"/>
  <c r="L896" i="66"/>
  <c r="L888" i="66"/>
  <c r="L880" i="66"/>
  <c r="L872" i="66"/>
  <c r="L864" i="66"/>
  <c r="L856" i="66"/>
  <c r="L848" i="66"/>
  <c r="L840" i="66"/>
  <c r="L832" i="66"/>
  <c r="L824" i="66"/>
  <c r="L816" i="66"/>
  <c r="L808" i="66"/>
  <c r="L800" i="66"/>
  <c r="L792" i="66"/>
  <c r="L784" i="66"/>
  <c r="L776" i="66"/>
  <c r="L768" i="66"/>
  <c r="L760" i="66"/>
  <c r="L752" i="66"/>
  <c r="L744" i="66"/>
  <c r="L736" i="66"/>
  <c r="L728" i="66"/>
  <c r="L720" i="66"/>
  <c r="L712" i="66"/>
  <c r="L705" i="66"/>
  <c r="L704" i="66"/>
  <c r="L703" i="66"/>
  <c r="L689" i="66"/>
  <c r="L688" i="66"/>
  <c r="L687" i="66"/>
  <c r="L673" i="66"/>
  <c r="L672" i="66"/>
  <c r="L671" i="66"/>
  <c r="L657" i="66"/>
  <c r="L656" i="66"/>
  <c r="L655" i="66"/>
  <c r="L641" i="66"/>
  <c r="L640" i="66"/>
  <c r="L639" i="66"/>
  <c r="L625" i="66"/>
  <c r="L624" i="66"/>
  <c r="L623" i="66"/>
  <c r="L609" i="66"/>
  <c r="L608" i="66"/>
  <c r="L607" i="66"/>
  <c r="L593" i="66"/>
  <c r="L592" i="66"/>
  <c r="L591" i="66"/>
  <c r="L577" i="66"/>
  <c r="L576" i="66"/>
  <c r="L575" i="66"/>
  <c r="L561" i="66"/>
  <c r="L560" i="66"/>
  <c r="L559" i="66"/>
  <c r="L545" i="66"/>
  <c r="L544" i="66"/>
  <c r="L543" i="66"/>
  <c r="L529" i="66"/>
  <c r="L528" i="66"/>
  <c r="L527" i="66"/>
  <c r="L513" i="66"/>
  <c r="L512" i="66"/>
  <c r="L511" i="66"/>
  <c r="L497" i="66"/>
  <c r="L496" i="66"/>
  <c r="L495" i="66"/>
  <c r="L482" i="66"/>
  <c r="L478" i="66"/>
  <c r="L474" i="66"/>
  <c r="L470" i="66"/>
  <c r="L466" i="66"/>
  <c r="L462" i="66"/>
  <c r="L458" i="66"/>
  <c r="L454" i="66"/>
  <c r="L450" i="66"/>
  <c r="L446" i="66"/>
  <c r="L442" i="66"/>
  <c r="L438" i="66"/>
  <c r="L434" i="66"/>
  <c r="L430" i="66"/>
  <c r="L426" i="66"/>
  <c r="L422" i="66"/>
  <c r="L418" i="66"/>
  <c r="L414" i="66"/>
  <c r="L410" i="66"/>
  <c r="L406" i="66"/>
  <c r="L402" i="66"/>
  <c r="L398" i="66"/>
  <c r="L394" i="66"/>
  <c r="L390" i="66"/>
  <c r="L386" i="66"/>
  <c r="L382" i="66"/>
  <c r="L378" i="66"/>
  <c r="L374" i="66"/>
  <c r="L370" i="66"/>
  <c r="L366" i="66"/>
  <c r="L362" i="66"/>
  <c r="L358" i="66"/>
  <c r="L354" i="66"/>
  <c r="L350" i="66"/>
  <c r="L346" i="66"/>
  <c r="L342" i="66"/>
  <c r="L338" i="66"/>
  <c r="L334" i="66"/>
  <c r="L330" i="66"/>
  <c r="L326" i="66"/>
  <c r="L322" i="66"/>
  <c r="L318" i="66"/>
  <c r="L314" i="66"/>
  <c r="L310" i="66"/>
  <c r="L306" i="66"/>
  <c r="L302" i="66"/>
  <c r="L298" i="66"/>
  <c r="L294" i="66"/>
  <c r="L290" i="66"/>
  <c r="L286" i="66"/>
  <c r="L282" i="66"/>
  <c r="L278" i="66"/>
  <c r="L274" i="66"/>
  <c r="L270" i="66"/>
  <c r="L266" i="66"/>
  <c r="L262" i="66"/>
  <c r="L258" i="66"/>
  <c r="L254" i="66"/>
  <c r="L250" i="66"/>
  <c r="L246" i="66"/>
  <c r="L242" i="66"/>
  <c r="L238" i="66"/>
  <c r="L234" i="66"/>
  <c r="L230" i="66"/>
  <c r="L226" i="66"/>
  <c r="L222" i="66"/>
  <c r="L218" i="66"/>
  <c r="L214" i="66"/>
  <c r="L210" i="66"/>
  <c r="L206" i="66"/>
  <c r="L202" i="66"/>
  <c r="L198" i="66"/>
  <c r="L194" i="66"/>
  <c r="L190" i="66"/>
  <c r="L186" i="66"/>
  <c r="L182" i="66"/>
  <c r="L178" i="66"/>
  <c r="L174" i="66"/>
  <c r="L170" i="66"/>
  <c r="L166" i="66"/>
  <c r="L162" i="66"/>
  <c r="L158" i="66"/>
  <c r="L154" i="66"/>
  <c r="L150" i="66"/>
  <c r="L146" i="66"/>
  <c r="L142" i="66"/>
  <c r="L138" i="66"/>
  <c r="L134" i="66"/>
  <c r="L130" i="66"/>
  <c r="L126" i="66"/>
  <c r="L122" i="66"/>
  <c r="L118" i="66"/>
  <c r="L114" i="66"/>
  <c r="L110" i="66"/>
  <c r="L106" i="66"/>
  <c r="L102" i="66"/>
  <c r="L98" i="66"/>
  <c r="L94" i="66"/>
  <c r="L90" i="66"/>
  <c r="L86" i="66"/>
  <c r="L82" i="66"/>
  <c r="AG45" i="65"/>
  <c r="AG36" i="65"/>
  <c r="AH36" i="65" s="1"/>
  <c r="AI36" i="65" s="1"/>
  <c r="AJ36" i="65" s="1"/>
  <c r="L1073" i="66"/>
  <c r="L1065" i="66"/>
  <c r="L1057" i="66"/>
  <c r="L1049" i="66"/>
  <c r="L1041" i="66"/>
  <c r="L1033" i="66"/>
  <c r="L1025" i="66"/>
  <c r="L1017" i="66"/>
  <c r="L1009" i="66"/>
  <c r="L1001" i="66"/>
  <c r="L993" i="66"/>
  <c r="L985" i="66"/>
  <c r="L977" i="66"/>
  <c r="L969" i="66"/>
  <c r="L961" i="66"/>
  <c r="L953" i="66"/>
  <c r="L945" i="66"/>
  <c r="L937" i="66"/>
  <c r="L929" i="66"/>
  <c r="L921" i="66"/>
  <c r="L913" i="66"/>
  <c r="L905" i="66"/>
  <c r="L897" i="66"/>
  <c r="L889" i="66"/>
  <c r="L881" i="66"/>
  <c r="L873" i="66"/>
  <c r="L865" i="66"/>
  <c r="L857" i="66"/>
  <c r="L849" i="66"/>
  <c r="L841" i="66"/>
  <c r="L833" i="66"/>
  <c r="L825" i="66"/>
  <c r="L817" i="66"/>
  <c r="L809" i="66"/>
  <c r="L801" i="66"/>
  <c r="L793" i="66"/>
  <c r="L785" i="66"/>
  <c r="L777" i="66"/>
  <c r="L769" i="66"/>
  <c r="L761" i="66"/>
  <c r="L753" i="66"/>
  <c r="L745" i="66"/>
  <c r="L737" i="66"/>
  <c r="L729" i="66"/>
  <c r="L721" i="66"/>
  <c r="L713" i="66"/>
  <c r="L707" i="66"/>
  <c r="L693" i="66"/>
  <c r="L692" i="66"/>
  <c r="L691" i="66"/>
  <c r="L677" i="66"/>
  <c r="L676" i="66"/>
  <c r="L675" i="66"/>
  <c r="L661" i="66"/>
  <c r="L660" i="66"/>
  <c r="L659" i="66"/>
  <c r="L645" i="66"/>
  <c r="L644" i="66"/>
  <c r="L643" i="66"/>
  <c r="L629" i="66"/>
  <c r="L628" i="66"/>
  <c r="L627" i="66"/>
  <c r="L613" i="66"/>
  <c r="L612" i="66"/>
  <c r="L611" i="66"/>
  <c r="L597" i="66"/>
  <c r="L596" i="66"/>
  <c r="L595" i="66"/>
  <c r="L581" i="66"/>
  <c r="L580" i="66"/>
  <c r="L579" i="66"/>
  <c r="L565" i="66"/>
  <c r="L564" i="66"/>
  <c r="L563" i="66"/>
  <c r="L549" i="66"/>
  <c r="L548" i="66"/>
  <c r="L547" i="66"/>
  <c r="L533" i="66"/>
  <c r="L532" i="66"/>
  <c r="L531" i="66"/>
  <c r="L517" i="66"/>
  <c r="L516" i="66"/>
  <c r="L515" i="66"/>
  <c r="L501" i="66"/>
  <c r="L500" i="66"/>
  <c r="L499" i="66"/>
  <c r="L485" i="66"/>
  <c r="L481" i="66"/>
  <c r="L477" i="66"/>
  <c r="L473" i="66"/>
  <c r="L469" i="66"/>
  <c r="L465" i="66"/>
  <c r="L461" i="66"/>
  <c r="L457" i="66"/>
  <c r="L453" i="66"/>
  <c r="L449" i="66"/>
  <c r="L445" i="66"/>
  <c r="L441" i="66"/>
  <c r="L437" i="66"/>
  <c r="L433" i="66"/>
  <c r="L429" i="66"/>
  <c r="L425" i="66"/>
  <c r="L421" i="66"/>
  <c r="L417" i="66"/>
  <c r="L413" i="66"/>
  <c r="L409" i="66"/>
  <c r="L405" i="66"/>
  <c r="L401" i="66"/>
  <c r="L397" i="66"/>
  <c r="L393" i="66"/>
  <c r="L389" i="66"/>
  <c r="L385" i="66"/>
  <c r="L381" i="66"/>
  <c r="L377" i="66"/>
  <c r="L373" i="66"/>
  <c r="L369" i="66"/>
  <c r="L365" i="66"/>
  <c r="L361" i="66"/>
  <c r="L357" i="66"/>
  <c r="L353" i="66"/>
  <c r="L349" i="66"/>
  <c r="L345" i="66"/>
  <c r="L341" i="66"/>
  <c r="L337" i="66"/>
  <c r="L333" i="66"/>
  <c r="L329" i="66"/>
  <c r="L325" i="66"/>
  <c r="L321" i="66"/>
  <c r="L317" i="66"/>
  <c r="L313" i="66"/>
  <c r="L309" i="66"/>
  <c r="L305" i="66"/>
  <c r="L301" i="66"/>
  <c r="L297" i="66"/>
  <c r="L293" i="66"/>
  <c r="L289" i="66"/>
  <c r="L285" i="66"/>
  <c r="L281" i="66"/>
  <c r="L277" i="66"/>
  <c r="L273" i="66"/>
  <c r="L269" i="66"/>
  <c r="L265" i="66"/>
  <c r="L261" i="66"/>
  <c r="L257" i="66"/>
  <c r="L253" i="66"/>
  <c r="L249" i="66"/>
  <c r="L245" i="66"/>
  <c r="L241" i="66"/>
  <c r="L237" i="66"/>
  <c r="L233" i="66"/>
  <c r="L229" i="66"/>
  <c r="L225" i="66"/>
  <c r="L221" i="66"/>
  <c r="L217" i="66"/>
  <c r="L213" i="66"/>
  <c r="L209" i="66"/>
  <c r="L205" i="66"/>
  <c r="L201" i="66"/>
  <c r="L197" i="66"/>
  <c r="L193" i="66"/>
  <c r="L189" i="66"/>
  <c r="L185" i="66"/>
  <c r="L181" i="66"/>
  <c r="L177" i="66"/>
  <c r="L173" i="66"/>
  <c r="L169" i="66"/>
  <c r="L165" i="66"/>
  <c r="L161" i="66"/>
  <c r="L157" i="66"/>
  <c r="L153" i="66"/>
  <c r="L149" i="66"/>
  <c r="L145" i="66"/>
  <c r="L141" i="66"/>
  <c r="L137" i="66"/>
  <c r="L133" i="66"/>
  <c r="L129" i="66"/>
  <c r="L125" i="66"/>
  <c r="L121" i="66"/>
  <c r="L117" i="66"/>
  <c r="L113" i="66"/>
  <c r="L109" i="66"/>
  <c r="L105" i="66"/>
  <c r="L101" i="66"/>
  <c r="L97" i="66"/>
  <c r="L93" i="66"/>
  <c r="L89" i="66"/>
  <c r="L85" i="66"/>
  <c r="L81" i="66"/>
  <c r="Z51" i="65"/>
  <c r="L83" i="66"/>
  <c r="L91" i="66"/>
  <c r="L99" i="66"/>
  <c r="L107" i="66"/>
  <c r="L115" i="66"/>
  <c r="L123" i="66"/>
  <c r="L131" i="66"/>
  <c r="L139" i="66"/>
  <c r="L147" i="66"/>
  <c r="L155" i="66"/>
  <c r="L163" i="66"/>
  <c r="L171" i="66"/>
  <c r="L179" i="66"/>
  <c r="L187" i="66"/>
  <c r="L195" i="66"/>
  <c r="L203" i="66"/>
  <c r="L211" i="66"/>
  <c r="L219" i="66"/>
  <c r="L227" i="66"/>
  <c r="L235" i="66"/>
  <c r="L243" i="66"/>
  <c r="L251" i="66"/>
  <c r="L259" i="66"/>
  <c r="L267" i="66"/>
  <c r="L275" i="66"/>
  <c r="L283" i="66"/>
  <c r="L291" i="66"/>
  <c r="L299" i="66"/>
  <c r="L307" i="66"/>
  <c r="L315" i="66"/>
  <c r="L323" i="66"/>
  <c r="L331" i="66"/>
  <c r="L339" i="66"/>
  <c r="L347" i="66"/>
  <c r="L355" i="66"/>
  <c r="L363" i="66"/>
  <c r="L371" i="66"/>
  <c r="L379" i="66"/>
  <c r="L387" i="66"/>
  <c r="L395" i="66"/>
  <c r="L403" i="66"/>
  <c r="L411" i="66"/>
  <c r="L419" i="66"/>
  <c r="L427" i="66"/>
  <c r="L435" i="66"/>
  <c r="L443" i="66"/>
  <c r="L451" i="66"/>
  <c r="L459" i="66"/>
  <c r="L467" i="66"/>
  <c r="L475" i="66"/>
  <c r="L483" i="66"/>
  <c r="L491" i="66"/>
  <c r="L493" i="66"/>
  <c r="L508" i="66"/>
  <c r="L523" i="66"/>
  <c r="L525" i="66"/>
  <c r="L540" i="66"/>
  <c r="L555" i="66"/>
  <c r="L557" i="66"/>
  <c r="L572" i="66"/>
  <c r="L587" i="66"/>
  <c r="L589" i="66"/>
  <c r="L604" i="66"/>
  <c r="L619" i="66"/>
  <c r="L621" i="66"/>
  <c r="L636" i="66"/>
  <c r="L651" i="66"/>
  <c r="L653" i="66"/>
  <c r="L668" i="66"/>
  <c r="L683" i="66"/>
  <c r="L685" i="66"/>
  <c r="L700" i="66"/>
  <c r="L709" i="66"/>
  <c r="L725" i="66"/>
  <c r="L741" i="66"/>
  <c r="L757" i="66"/>
  <c r="L773" i="66"/>
  <c r="L789" i="66"/>
  <c r="L805" i="66"/>
  <c r="L821" i="66"/>
  <c r="L837" i="66"/>
  <c r="L853" i="66"/>
  <c r="L869" i="66"/>
  <c r="L885" i="66"/>
  <c r="L901" i="66"/>
  <c r="L917" i="66"/>
  <c r="L933" i="66"/>
  <c r="L949" i="66"/>
  <c r="L965" i="66"/>
  <c r="L981" i="66"/>
  <c r="L997" i="66"/>
  <c r="L1013" i="66"/>
  <c r="L1029" i="66"/>
  <c r="L1045" i="66"/>
  <c r="L1061" i="66"/>
  <c r="L1077" i="66"/>
  <c r="B1080" i="71"/>
  <c r="C1079" i="71"/>
  <c r="D1078" i="71"/>
  <c r="B1076" i="71"/>
  <c r="C1075" i="71"/>
  <c r="D1074" i="71"/>
  <c r="B1072" i="71"/>
  <c r="C1071" i="71"/>
  <c r="D1070" i="71"/>
  <c r="B1068" i="71"/>
  <c r="C1067" i="71"/>
  <c r="D1066" i="71"/>
  <c r="B1064" i="71"/>
  <c r="C1063" i="71"/>
  <c r="D1062" i="71"/>
  <c r="B1060" i="71"/>
  <c r="C1059" i="71"/>
  <c r="D1058" i="71"/>
  <c r="B1056" i="71"/>
  <c r="C1055" i="71"/>
  <c r="D1054" i="71"/>
  <c r="B1052" i="71"/>
  <c r="C1051" i="71"/>
  <c r="D1050" i="71"/>
  <c r="B1048" i="71"/>
  <c r="C1047" i="71"/>
  <c r="D1046" i="71"/>
  <c r="B1044" i="71"/>
  <c r="C1043" i="71"/>
  <c r="D1042" i="71"/>
  <c r="B1040" i="71"/>
  <c r="C1039" i="71"/>
  <c r="D1038" i="71"/>
  <c r="B1036" i="71"/>
  <c r="C1035" i="71"/>
  <c r="D1034" i="71"/>
  <c r="B1032" i="71"/>
  <c r="C1031" i="71"/>
  <c r="D1030" i="71"/>
  <c r="B1028" i="71"/>
  <c r="C1027" i="71"/>
  <c r="D1026" i="71"/>
  <c r="B1024" i="71"/>
  <c r="C1023" i="71"/>
  <c r="D1022" i="71"/>
  <c r="C1080" i="71"/>
  <c r="B1079" i="71"/>
  <c r="B1078" i="71"/>
  <c r="B1077" i="71"/>
  <c r="D1069" i="71"/>
  <c r="D1068" i="71"/>
  <c r="D1067" i="71"/>
  <c r="C1066" i="71"/>
  <c r="C1065" i="71"/>
  <c r="C1064" i="71"/>
  <c r="B1063" i="71"/>
  <c r="B1062" i="71"/>
  <c r="B1061" i="71"/>
  <c r="D1053" i="71"/>
  <c r="D1052" i="71"/>
  <c r="D1051" i="71"/>
  <c r="C1050" i="71"/>
  <c r="C1049" i="71"/>
  <c r="C1048" i="71"/>
  <c r="B1047" i="71"/>
  <c r="B1046" i="71"/>
  <c r="B1045" i="71"/>
  <c r="D1037" i="71"/>
  <c r="D1036" i="71"/>
  <c r="D1035" i="71"/>
  <c r="C1034" i="71"/>
  <c r="C1033" i="71"/>
  <c r="C1032" i="71"/>
  <c r="B1031" i="71"/>
  <c r="B1030" i="71"/>
  <c r="B1029" i="71"/>
  <c r="D1021" i="71"/>
  <c r="B1019" i="71"/>
  <c r="C1018" i="71"/>
  <c r="D1017" i="71"/>
  <c r="B1015" i="71"/>
  <c r="C1014" i="71"/>
  <c r="D1013" i="71"/>
  <c r="B1011" i="71"/>
  <c r="C1010" i="71"/>
  <c r="D1009" i="71"/>
  <c r="B1007" i="71"/>
  <c r="C1006" i="71"/>
  <c r="D1005" i="71"/>
  <c r="B1003" i="71"/>
  <c r="C1002" i="71"/>
  <c r="D1001" i="71"/>
  <c r="B999" i="71"/>
  <c r="C998" i="71"/>
  <c r="D997" i="71"/>
  <c r="B995" i="71"/>
  <c r="C994" i="71"/>
  <c r="D993" i="71"/>
  <c r="B991" i="71"/>
  <c r="C990" i="71"/>
  <c r="D989" i="71"/>
  <c r="B987" i="71"/>
  <c r="C986" i="71"/>
  <c r="D985" i="71"/>
  <c r="B983" i="71"/>
  <c r="C982" i="71"/>
  <c r="D981" i="71"/>
  <c r="B979" i="71"/>
  <c r="C978" i="71"/>
  <c r="D977" i="71"/>
  <c r="B975" i="71"/>
  <c r="C974" i="71"/>
  <c r="D973" i="71"/>
  <c r="B971" i="71"/>
  <c r="C970" i="71"/>
  <c r="D969" i="71"/>
  <c r="B967" i="71"/>
  <c r="C966" i="71"/>
  <c r="D965" i="71"/>
  <c r="B963" i="71"/>
  <c r="C962" i="71"/>
  <c r="D961" i="71"/>
  <c r="B959" i="71"/>
  <c r="C958" i="71"/>
  <c r="D957" i="71"/>
  <c r="B955" i="71"/>
  <c r="C954" i="71"/>
  <c r="D953" i="71"/>
  <c r="B951" i="71"/>
  <c r="C950" i="71"/>
  <c r="D949" i="71"/>
  <c r="B947" i="71"/>
  <c r="C946" i="71"/>
  <c r="D945" i="71"/>
  <c r="B943" i="71"/>
  <c r="C942" i="71"/>
  <c r="D941" i="71"/>
  <c r="B939" i="71"/>
  <c r="C938" i="71"/>
  <c r="D937" i="71"/>
  <c r="B935" i="71"/>
  <c r="C934" i="71"/>
  <c r="D933" i="71"/>
  <c r="B931" i="71"/>
  <c r="C930" i="71"/>
  <c r="D929" i="71"/>
  <c r="B927" i="71"/>
  <c r="C926" i="71"/>
  <c r="D925" i="71"/>
  <c r="B923" i="71"/>
  <c r="C922" i="71"/>
  <c r="D921" i="71"/>
  <c r="B919" i="71"/>
  <c r="C918" i="71"/>
  <c r="D917" i="71"/>
  <c r="B915" i="71"/>
  <c r="C914" i="71"/>
  <c r="D913" i="71"/>
  <c r="B911" i="71"/>
  <c r="C910" i="71"/>
  <c r="D909" i="71"/>
  <c r="B907" i="71"/>
  <c r="C906" i="71"/>
  <c r="D905" i="71"/>
  <c r="B903" i="71"/>
  <c r="C902" i="71"/>
  <c r="D901" i="71"/>
  <c r="B899" i="71"/>
  <c r="C898" i="71"/>
  <c r="D897" i="71"/>
  <c r="B895" i="71"/>
  <c r="C894" i="71"/>
  <c r="D893" i="71"/>
  <c r="B891" i="71"/>
  <c r="C890" i="71"/>
  <c r="D889" i="71"/>
  <c r="B887" i="71"/>
  <c r="C886" i="71"/>
  <c r="D885" i="71"/>
  <c r="B883" i="71"/>
  <c r="C882" i="71"/>
  <c r="D881" i="71"/>
  <c r="B879" i="71"/>
  <c r="C878" i="71"/>
  <c r="D877" i="71"/>
  <c r="B875" i="71"/>
  <c r="C874" i="71"/>
  <c r="D873" i="71"/>
  <c r="B871" i="71"/>
  <c r="C870" i="71"/>
  <c r="D869" i="71"/>
  <c r="B867" i="71"/>
  <c r="C866" i="71"/>
  <c r="D865" i="71"/>
  <c r="B863" i="71"/>
  <c r="C862" i="71"/>
  <c r="D861" i="71"/>
  <c r="B859" i="71"/>
  <c r="C858" i="71"/>
  <c r="D857" i="71"/>
  <c r="B855" i="71"/>
  <c r="C854" i="71"/>
  <c r="D853" i="71"/>
  <c r="B851" i="71"/>
  <c r="C850" i="71"/>
  <c r="D849" i="71"/>
  <c r="B847" i="71"/>
  <c r="C846" i="71"/>
  <c r="D845" i="71"/>
  <c r="B843" i="71"/>
  <c r="C842" i="71"/>
  <c r="D841" i="71"/>
  <c r="B839" i="71"/>
  <c r="C838" i="71"/>
  <c r="D837" i="71"/>
  <c r="B835" i="71"/>
  <c r="C834" i="71"/>
  <c r="D833" i="71"/>
  <c r="B831" i="71"/>
  <c r="C830" i="71"/>
  <c r="D829" i="71"/>
  <c r="B827" i="71"/>
  <c r="C826" i="71"/>
  <c r="D825" i="71"/>
  <c r="B823" i="71"/>
  <c r="C822" i="71"/>
  <c r="D821" i="71"/>
  <c r="B819" i="71"/>
  <c r="C818" i="71"/>
  <c r="D817" i="71"/>
  <c r="B815" i="71"/>
  <c r="C814" i="71"/>
  <c r="D813" i="71"/>
  <c r="B811" i="71"/>
  <c r="C810" i="71"/>
  <c r="D809" i="71"/>
  <c r="B807" i="71"/>
  <c r="C806" i="71"/>
  <c r="D805" i="71"/>
  <c r="B803" i="71"/>
  <c r="C802" i="71"/>
  <c r="D801" i="71"/>
  <c r="B799" i="71"/>
  <c r="C798" i="71"/>
  <c r="D797" i="71"/>
  <c r="B795" i="71"/>
  <c r="C794" i="71"/>
  <c r="D793" i="71"/>
  <c r="B791" i="71"/>
  <c r="C790" i="71"/>
  <c r="D789" i="71"/>
  <c r="B787" i="71"/>
  <c r="C786" i="71"/>
  <c r="D785" i="71"/>
  <c r="B783" i="71"/>
  <c r="C782" i="71"/>
  <c r="D781" i="71"/>
  <c r="B779" i="71"/>
  <c r="C778" i="71"/>
  <c r="D777" i="71"/>
  <c r="B775" i="71"/>
  <c r="C774" i="71"/>
  <c r="D773" i="71"/>
  <c r="B771" i="71"/>
  <c r="C770" i="71"/>
  <c r="D769" i="71"/>
  <c r="B767" i="71"/>
  <c r="C766" i="71"/>
  <c r="D765" i="71"/>
  <c r="B763" i="71"/>
  <c r="C762" i="71"/>
  <c r="D761" i="71"/>
  <c r="B759" i="71"/>
  <c r="C758" i="71"/>
  <c r="D757" i="71"/>
  <c r="B755" i="71"/>
  <c r="C754" i="71"/>
  <c r="D753" i="71"/>
  <c r="B751" i="71"/>
  <c r="C750" i="71"/>
  <c r="D749" i="71"/>
  <c r="B747" i="71"/>
  <c r="C746" i="71"/>
  <c r="D745" i="71"/>
  <c r="B743" i="71"/>
  <c r="C742" i="71"/>
  <c r="D741" i="71"/>
  <c r="B739" i="71"/>
  <c r="C738" i="71"/>
  <c r="D737" i="71"/>
  <c r="B735" i="71"/>
  <c r="C734" i="71"/>
  <c r="D733" i="71"/>
  <c r="B731" i="71"/>
  <c r="C730" i="71"/>
  <c r="D729" i="71"/>
  <c r="B727" i="71"/>
  <c r="C726" i="71"/>
  <c r="D725" i="71"/>
  <c r="B723" i="71"/>
  <c r="C722" i="71"/>
  <c r="D721" i="71"/>
  <c r="B719" i="71"/>
  <c r="C718" i="71"/>
  <c r="D717" i="71"/>
  <c r="B715" i="71"/>
  <c r="C714" i="71"/>
  <c r="D713" i="71"/>
  <c r="B711" i="71"/>
  <c r="C710" i="71"/>
  <c r="D709" i="71"/>
  <c r="B707" i="71"/>
  <c r="C706" i="71"/>
  <c r="D705" i="71"/>
  <c r="B703" i="71"/>
  <c r="C702" i="71"/>
  <c r="D701" i="71"/>
  <c r="B699" i="71"/>
  <c r="C698" i="71"/>
  <c r="D697" i="71"/>
  <c r="B695" i="71"/>
  <c r="C694" i="71"/>
  <c r="D693" i="71"/>
  <c r="B691" i="71"/>
  <c r="C690" i="71"/>
  <c r="D689" i="71"/>
  <c r="B687" i="71"/>
  <c r="C686" i="71"/>
  <c r="D685" i="71"/>
  <c r="B683" i="71"/>
  <c r="C682" i="71"/>
  <c r="D681" i="71"/>
  <c r="B679" i="71"/>
  <c r="C678" i="71"/>
  <c r="D677" i="71"/>
  <c r="B675" i="71"/>
  <c r="C674" i="71"/>
  <c r="D673" i="71"/>
  <c r="B671" i="71"/>
  <c r="C670" i="71"/>
  <c r="D669" i="71"/>
  <c r="B667" i="71"/>
  <c r="C666" i="71"/>
  <c r="D665" i="71"/>
  <c r="B663" i="71"/>
  <c r="C662" i="71"/>
  <c r="D661" i="71"/>
  <c r="B659" i="71"/>
  <c r="C658" i="71"/>
  <c r="D657" i="71"/>
  <c r="B655" i="71"/>
  <c r="C654" i="71"/>
  <c r="D653" i="71"/>
  <c r="B651" i="71"/>
  <c r="C650" i="71"/>
  <c r="D649" i="71"/>
  <c r="B647" i="71"/>
  <c r="C646" i="71"/>
  <c r="D645" i="71"/>
  <c r="B643" i="71"/>
  <c r="C642" i="71"/>
  <c r="D641" i="71"/>
  <c r="B639" i="71"/>
  <c r="D1073" i="71"/>
  <c r="D1072" i="71"/>
  <c r="D1071" i="71"/>
  <c r="C1070" i="71"/>
  <c r="C1069" i="71"/>
  <c r="C1068" i="71"/>
  <c r="B1067" i="71"/>
  <c r="B1066" i="71"/>
  <c r="B1065" i="71"/>
  <c r="D1057" i="71"/>
  <c r="D1056" i="71"/>
  <c r="D1055" i="71"/>
  <c r="C1054" i="71"/>
  <c r="C1053" i="71"/>
  <c r="C1052" i="71"/>
  <c r="B1051" i="71"/>
  <c r="B1050" i="71"/>
  <c r="B1049" i="71"/>
  <c r="D1041" i="71"/>
  <c r="D1040" i="71"/>
  <c r="D1039" i="71"/>
  <c r="C1038" i="71"/>
  <c r="C1037" i="71"/>
  <c r="C1036" i="71"/>
  <c r="B1035" i="71"/>
  <c r="B1034" i="71"/>
  <c r="B1033" i="71"/>
  <c r="D1025" i="71"/>
  <c r="D1024" i="71"/>
  <c r="D1023" i="71"/>
  <c r="C1022" i="71"/>
  <c r="C1021" i="71"/>
  <c r="D1020" i="71"/>
  <c r="B1018" i="71"/>
  <c r="C1017" i="71"/>
  <c r="D1016" i="71"/>
  <c r="B1014" i="71"/>
  <c r="C1013" i="71"/>
  <c r="D1012" i="71"/>
  <c r="B1010" i="71"/>
  <c r="C1009" i="71"/>
  <c r="D1008" i="71"/>
  <c r="B1006" i="71"/>
  <c r="C1005" i="71"/>
  <c r="D1004" i="71"/>
  <c r="B1002" i="71"/>
  <c r="C1001" i="71"/>
  <c r="D1000" i="71"/>
  <c r="B998" i="71"/>
  <c r="C997" i="71"/>
  <c r="D996" i="71"/>
  <c r="B994" i="71"/>
  <c r="C993" i="71"/>
  <c r="D992" i="71"/>
  <c r="B990" i="71"/>
  <c r="C989" i="71"/>
  <c r="D988" i="71"/>
  <c r="B986" i="71"/>
  <c r="C985" i="71"/>
  <c r="D984" i="71"/>
  <c r="B982" i="71"/>
  <c r="C981" i="71"/>
  <c r="D980" i="71"/>
  <c r="B978" i="71"/>
  <c r="C977" i="71"/>
  <c r="D976" i="71"/>
  <c r="B974" i="71"/>
  <c r="C973" i="71"/>
  <c r="D972" i="71"/>
  <c r="B970" i="71"/>
  <c r="C969" i="71"/>
  <c r="D968" i="71"/>
  <c r="B966" i="71"/>
  <c r="C965" i="71"/>
  <c r="D964" i="71"/>
  <c r="B962" i="71"/>
  <c r="C961" i="71"/>
  <c r="D960" i="71"/>
  <c r="B958" i="71"/>
  <c r="C957" i="71"/>
  <c r="D956" i="71"/>
  <c r="B954" i="71"/>
  <c r="C953" i="71"/>
  <c r="D952" i="71"/>
  <c r="B950" i="71"/>
  <c r="C949" i="71"/>
  <c r="D948" i="71"/>
  <c r="B946" i="71"/>
  <c r="C945" i="71"/>
  <c r="D944" i="71"/>
  <c r="B942" i="71"/>
  <c r="C941" i="71"/>
  <c r="D940" i="71"/>
  <c r="B938" i="71"/>
  <c r="C937" i="71"/>
  <c r="D936" i="71"/>
  <c r="B934" i="71"/>
  <c r="C933" i="71"/>
  <c r="D932" i="71"/>
  <c r="B930" i="71"/>
  <c r="C929" i="71"/>
  <c r="D928" i="71"/>
  <c r="B926" i="71"/>
  <c r="C925" i="71"/>
  <c r="D924" i="71"/>
  <c r="B922" i="71"/>
  <c r="C921" i="71"/>
  <c r="D920" i="71"/>
  <c r="B918" i="71"/>
  <c r="C917" i="71"/>
  <c r="D916" i="71"/>
  <c r="B914" i="71"/>
  <c r="C913" i="71"/>
  <c r="D912" i="71"/>
  <c r="B910" i="71"/>
  <c r="C909" i="71"/>
  <c r="D908" i="71"/>
  <c r="B906" i="71"/>
  <c r="C905" i="71"/>
  <c r="D904" i="71"/>
  <c r="B902" i="71"/>
  <c r="C901" i="71"/>
  <c r="D900" i="71"/>
  <c r="B898" i="71"/>
  <c r="C897" i="71"/>
  <c r="D896" i="71"/>
  <c r="B894" i="71"/>
  <c r="C893" i="71"/>
  <c r="D892" i="71"/>
  <c r="B890" i="71"/>
  <c r="C889" i="71"/>
  <c r="D888" i="71"/>
  <c r="B886" i="71"/>
  <c r="C885" i="71"/>
  <c r="D884" i="71"/>
  <c r="B882" i="71"/>
  <c r="C881" i="71"/>
  <c r="D880" i="71"/>
  <c r="B878" i="71"/>
  <c r="C877" i="71"/>
  <c r="D876" i="71"/>
  <c r="B874" i="71"/>
  <c r="C873" i="71"/>
  <c r="D872" i="71"/>
  <c r="B870" i="71"/>
  <c r="C869" i="71"/>
  <c r="D868" i="71"/>
  <c r="B866" i="71"/>
  <c r="C865" i="71"/>
  <c r="D864" i="71"/>
  <c r="B862" i="71"/>
  <c r="C861" i="71"/>
  <c r="D860" i="71"/>
  <c r="B858" i="71"/>
  <c r="C857" i="71"/>
  <c r="D856" i="71"/>
  <c r="B854" i="71"/>
  <c r="C853" i="71"/>
  <c r="D852" i="71"/>
  <c r="B850" i="71"/>
  <c r="C849" i="71"/>
  <c r="D848" i="71"/>
  <c r="B846" i="71"/>
  <c r="C845" i="71"/>
  <c r="D844" i="71"/>
  <c r="B842" i="71"/>
  <c r="C841" i="71"/>
  <c r="D840" i="71"/>
  <c r="B838" i="71"/>
  <c r="C837" i="71"/>
  <c r="D836" i="71"/>
  <c r="B834" i="71"/>
  <c r="C833" i="71"/>
  <c r="D832" i="71"/>
  <c r="B830" i="71"/>
  <c r="C829" i="71"/>
  <c r="D828" i="71"/>
  <c r="B826" i="71"/>
  <c r="C825" i="71"/>
  <c r="D824" i="71"/>
  <c r="B822" i="71"/>
  <c r="C821" i="71"/>
  <c r="D820" i="71"/>
  <c r="B818" i="71"/>
  <c r="C817" i="71"/>
  <c r="D816" i="71"/>
  <c r="B814" i="71"/>
  <c r="C813" i="71"/>
  <c r="D812" i="71"/>
  <c r="B810" i="71"/>
  <c r="C809" i="71"/>
  <c r="D808" i="71"/>
  <c r="B806" i="71"/>
  <c r="C805" i="71"/>
  <c r="D804" i="71"/>
  <c r="B802" i="71"/>
  <c r="C801" i="71"/>
  <c r="D800" i="71"/>
  <c r="B798" i="71"/>
  <c r="C797" i="71"/>
  <c r="D796" i="71"/>
  <c r="B794" i="71"/>
  <c r="C793" i="71"/>
  <c r="D792" i="71"/>
  <c r="B790" i="71"/>
  <c r="C789" i="71"/>
  <c r="D788" i="71"/>
  <c r="B786" i="71"/>
  <c r="C785" i="71"/>
  <c r="D784" i="71"/>
  <c r="B782" i="71"/>
  <c r="C781" i="71"/>
  <c r="D780" i="71"/>
  <c r="B778" i="71"/>
  <c r="C777" i="71"/>
  <c r="D776" i="71"/>
  <c r="B774" i="71"/>
  <c r="C773" i="71"/>
  <c r="D772" i="71"/>
  <c r="B770" i="71"/>
  <c r="C769" i="71"/>
  <c r="D768" i="71"/>
  <c r="B766" i="71"/>
  <c r="C765" i="71"/>
  <c r="D764" i="71"/>
  <c r="B762" i="71"/>
  <c r="C761" i="71"/>
  <c r="D760" i="71"/>
  <c r="B758" i="71"/>
  <c r="C757" i="71"/>
  <c r="D756" i="71"/>
  <c r="B754" i="71"/>
  <c r="C753" i="71"/>
  <c r="D752" i="71"/>
  <c r="B750" i="71"/>
  <c r="C749" i="71"/>
  <c r="D748" i="71"/>
  <c r="B746" i="71"/>
  <c r="C745" i="71"/>
  <c r="D744" i="71"/>
  <c r="B742" i="71"/>
  <c r="C741" i="71"/>
  <c r="D740" i="71"/>
  <c r="B738" i="71"/>
  <c r="C737" i="71"/>
  <c r="D736" i="71"/>
  <c r="B734" i="71"/>
  <c r="C733" i="71"/>
  <c r="D732" i="71"/>
  <c r="B730" i="71"/>
  <c r="C729" i="71"/>
  <c r="D728" i="71"/>
  <c r="B726" i="71"/>
  <c r="C725" i="71"/>
  <c r="D724" i="71"/>
  <c r="B722" i="71"/>
  <c r="C721" i="71"/>
  <c r="D720" i="71"/>
  <c r="B718" i="71"/>
  <c r="C717" i="71"/>
  <c r="D716" i="71"/>
  <c r="B714" i="71"/>
  <c r="C713" i="71"/>
  <c r="D712" i="71"/>
  <c r="B710" i="71"/>
  <c r="C709" i="71"/>
  <c r="D708" i="71"/>
  <c r="B706" i="71"/>
  <c r="C705" i="71"/>
  <c r="D704" i="71"/>
  <c r="B702" i="71"/>
  <c r="C701" i="71"/>
  <c r="D700" i="71"/>
  <c r="B698" i="71"/>
  <c r="C697" i="71"/>
  <c r="D696" i="71"/>
  <c r="B694" i="71"/>
  <c r="C693" i="71"/>
  <c r="D692" i="71"/>
  <c r="B690" i="71"/>
  <c r="C689" i="71"/>
  <c r="D688" i="71"/>
  <c r="B686" i="71"/>
  <c r="C685" i="71"/>
  <c r="D684" i="71"/>
  <c r="B682" i="71"/>
  <c r="C681" i="71"/>
  <c r="D680" i="71"/>
  <c r="B678" i="71"/>
  <c r="C677" i="71"/>
  <c r="D676" i="71"/>
  <c r="B674" i="71"/>
  <c r="C673" i="71"/>
  <c r="D672" i="71"/>
  <c r="B670" i="71"/>
  <c r="C669" i="71"/>
  <c r="D668" i="71"/>
  <c r="B666" i="71"/>
  <c r="C665" i="71"/>
  <c r="D664" i="71"/>
  <c r="B662" i="71"/>
  <c r="C661" i="71"/>
  <c r="D660" i="71"/>
  <c r="B658" i="71"/>
  <c r="C657" i="71"/>
  <c r="D656" i="71"/>
  <c r="B654" i="71"/>
  <c r="C653" i="71"/>
  <c r="D652" i="71"/>
  <c r="B650" i="71"/>
  <c r="C649" i="71"/>
  <c r="D648" i="71"/>
  <c r="B646" i="71"/>
  <c r="C645" i="71"/>
  <c r="D644" i="71"/>
  <c r="D1077" i="71"/>
  <c r="D1076" i="71"/>
  <c r="D1075" i="71"/>
  <c r="C1074" i="71"/>
  <c r="C1073" i="71"/>
  <c r="C1072" i="71"/>
  <c r="B1071" i="71"/>
  <c r="B1070" i="71"/>
  <c r="B1069" i="71"/>
  <c r="D1061" i="71"/>
  <c r="D1060" i="71"/>
  <c r="D1059" i="71"/>
  <c r="C1058" i="71"/>
  <c r="C1057" i="71"/>
  <c r="C1056" i="71"/>
  <c r="B1055" i="71"/>
  <c r="B1054" i="71"/>
  <c r="B1053" i="71"/>
  <c r="D1045" i="71"/>
  <c r="D1044" i="71"/>
  <c r="D1043" i="71"/>
  <c r="C1042" i="71"/>
  <c r="C1041" i="71"/>
  <c r="C1040" i="71"/>
  <c r="B1039" i="71"/>
  <c r="B1038" i="71"/>
  <c r="B1037" i="71"/>
  <c r="D1029" i="71"/>
  <c r="D1028" i="71"/>
  <c r="D1027" i="71"/>
  <c r="C1026" i="71"/>
  <c r="C1025" i="71"/>
  <c r="C1024" i="71"/>
  <c r="B1023" i="71"/>
  <c r="B1022" i="71"/>
  <c r="B1021" i="71"/>
  <c r="C1020" i="71"/>
  <c r="D1019" i="71"/>
  <c r="B1017" i="71"/>
  <c r="C1016" i="71"/>
  <c r="D1015" i="71"/>
  <c r="B1013" i="71"/>
  <c r="C1012" i="71"/>
  <c r="D1011" i="71"/>
  <c r="B1009" i="71"/>
  <c r="C1008" i="71"/>
  <c r="D1007" i="71"/>
  <c r="B1005" i="71"/>
  <c r="C1004" i="71"/>
  <c r="D1003" i="71"/>
  <c r="B1001" i="71"/>
  <c r="C1000" i="71"/>
  <c r="D999" i="71"/>
  <c r="B997" i="71"/>
  <c r="C996" i="71"/>
  <c r="D995" i="71"/>
  <c r="B993" i="71"/>
  <c r="C992" i="71"/>
  <c r="D991" i="71"/>
  <c r="B989" i="71"/>
  <c r="C988" i="71"/>
  <c r="D987" i="71"/>
  <c r="B985" i="71"/>
  <c r="C984" i="71"/>
  <c r="D983" i="71"/>
  <c r="B981" i="71"/>
  <c r="C980" i="71"/>
  <c r="D979" i="71"/>
  <c r="B977" i="71"/>
  <c r="C976" i="71"/>
  <c r="D975" i="71"/>
  <c r="B973" i="71"/>
  <c r="C972" i="71"/>
  <c r="D971" i="71"/>
  <c r="B969" i="71"/>
  <c r="C968" i="71"/>
  <c r="D967" i="71"/>
  <c r="B965" i="71"/>
  <c r="C964" i="71"/>
  <c r="D963" i="71"/>
  <c r="B961" i="71"/>
  <c r="C960" i="71"/>
  <c r="D959" i="71"/>
  <c r="B957" i="71"/>
  <c r="C956" i="71"/>
  <c r="D955" i="71"/>
  <c r="B953" i="71"/>
  <c r="C952" i="71"/>
  <c r="D951" i="71"/>
  <c r="B949" i="71"/>
  <c r="C948" i="71"/>
  <c r="D947" i="71"/>
  <c r="B945" i="71"/>
  <c r="C944" i="71"/>
  <c r="D943" i="71"/>
  <c r="B941" i="71"/>
  <c r="C940" i="71"/>
  <c r="D939" i="71"/>
  <c r="B937" i="71"/>
  <c r="C936" i="71"/>
  <c r="D935" i="71"/>
  <c r="B933" i="71"/>
  <c r="C932" i="71"/>
  <c r="D931" i="71"/>
  <c r="B929" i="71"/>
  <c r="C928" i="71"/>
  <c r="D927" i="71"/>
  <c r="B925" i="71"/>
  <c r="C924" i="71"/>
  <c r="D923" i="71"/>
  <c r="B921" i="71"/>
  <c r="C920" i="71"/>
  <c r="D919" i="71"/>
  <c r="B917" i="71"/>
  <c r="C916" i="71"/>
  <c r="D915" i="71"/>
  <c r="B913" i="71"/>
  <c r="C912" i="71"/>
  <c r="D911" i="71"/>
  <c r="B909" i="71"/>
  <c r="C908" i="71"/>
  <c r="D907" i="71"/>
  <c r="B905" i="71"/>
  <c r="C904" i="71"/>
  <c r="D903" i="71"/>
  <c r="B901" i="71"/>
  <c r="C900" i="71"/>
  <c r="D899" i="71"/>
  <c r="B897" i="71"/>
  <c r="C896" i="71"/>
  <c r="D895" i="71"/>
  <c r="B893" i="71"/>
  <c r="C892" i="71"/>
  <c r="D891" i="71"/>
  <c r="B889" i="71"/>
  <c r="C888" i="71"/>
  <c r="D887" i="71"/>
  <c r="B885" i="71"/>
  <c r="C884" i="71"/>
  <c r="D883" i="71"/>
  <c r="B881" i="71"/>
  <c r="C880" i="71"/>
  <c r="D879" i="71"/>
  <c r="B877" i="71"/>
  <c r="C876" i="71"/>
  <c r="D875" i="71"/>
  <c r="B873" i="71"/>
  <c r="C872" i="71"/>
  <c r="D871" i="71"/>
  <c r="B869" i="71"/>
  <c r="C868" i="71"/>
  <c r="D867" i="71"/>
  <c r="B865" i="71"/>
  <c r="C864" i="71"/>
  <c r="D863" i="71"/>
  <c r="B861" i="71"/>
  <c r="C860" i="71"/>
  <c r="D859" i="71"/>
  <c r="B857" i="71"/>
  <c r="C856" i="71"/>
  <c r="D855" i="71"/>
  <c r="B853" i="71"/>
  <c r="C852" i="71"/>
  <c r="D851" i="71"/>
  <c r="B849" i="71"/>
  <c r="C848" i="71"/>
  <c r="D847" i="71"/>
  <c r="B845" i="71"/>
  <c r="C844" i="71"/>
  <c r="D843" i="71"/>
  <c r="B841" i="71"/>
  <c r="C840" i="71"/>
  <c r="D839" i="71"/>
  <c r="B837" i="71"/>
  <c r="C836" i="71"/>
  <c r="D835" i="71"/>
  <c r="B833" i="71"/>
  <c r="C832" i="71"/>
  <c r="D831" i="71"/>
  <c r="B829" i="71"/>
  <c r="C828" i="71"/>
  <c r="D827" i="71"/>
  <c r="B825" i="71"/>
  <c r="C824" i="71"/>
  <c r="D823" i="71"/>
  <c r="B821" i="71"/>
  <c r="C820" i="71"/>
  <c r="D819" i="71"/>
  <c r="B817" i="71"/>
  <c r="C816" i="71"/>
  <c r="D815" i="71"/>
  <c r="B813" i="71"/>
  <c r="C812" i="71"/>
  <c r="D811" i="71"/>
  <c r="B809" i="71"/>
  <c r="C808" i="71"/>
  <c r="D807" i="71"/>
  <c r="B805" i="71"/>
  <c r="C804" i="71"/>
  <c r="D803" i="71"/>
  <c r="B801" i="71"/>
  <c r="C800" i="71"/>
  <c r="D799" i="71"/>
  <c r="B797" i="71"/>
  <c r="C796" i="71"/>
  <c r="D795" i="71"/>
  <c r="B793" i="71"/>
  <c r="C792" i="71"/>
  <c r="D791" i="71"/>
  <c r="B789" i="71"/>
  <c r="C788" i="71"/>
  <c r="D787" i="71"/>
  <c r="B785" i="71"/>
  <c r="C784" i="71"/>
  <c r="D783" i="71"/>
  <c r="B781" i="71"/>
  <c r="C780" i="71"/>
  <c r="D779" i="71"/>
  <c r="B777" i="71"/>
  <c r="C776" i="71"/>
  <c r="D775" i="71"/>
  <c r="B773" i="71"/>
  <c r="C772" i="71"/>
  <c r="D771" i="71"/>
  <c r="B769" i="71"/>
  <c r="C768" i="71"/>
  <c r="D767" i="71"/>
  <c r="B765" i="71"/>
  <c r="C764" i="71"/>
  <c r="D763" i="71"/>
  <c r="B761" i="71"/>
  <c r="C760" i="71"/>
  <c r="D759" i="71"/>
  <c r="B757" i="71"/>
  <c r="C756" i="71"/>
  <c r="D755" i="71"/>
  <c r="B753" i="71"/>
  <c r="C752" i="71"/>
  <c r="D751" i="71"/>
  <c r="B749" i="71"/>
  <c r="C748" i="71"/>
  <c r="D747" i="71"/>
  <c r="B745" i="71"/>
  <c r="C744" i="71"/>
  <c r="D743" i="71"/>
  <c r="B741" i="71"/>
  <c r="C740" i="71"/>
  <c r="D739" i="71"/>
  <c r="B737" i="71"/>
  <c r="C736" i="71"/>
  <c r="D735" i="71"/>
  <c r="B733" i="71"/>
  <c r="C732" i="71"/>
  <c r="D731" i="71"/>
  <c r="B729" i="71"/>
  <c r="C728" i="71"/>
  <c r="D727" i="71"/>
  <c r="B725" i="71"/>
  <c r="C724" i="71"/>
  <c r="D723" i="71"/>
  <c r="B721" i="71"/>
  <c r="C720" i="71"/>
  <c r="D719" i="71"/>
  <c r="B717" i="71"/>
  <c r="C716" i="71"/>
  <c r="D715" i="71"/>
  <c r="B713" i="71"/>
  <c r="C712" i="71"/>
  <c r="D711" i="71"/>
  <c r="B709" i="71"/>
  <c r="C708" i="71"/>
  <c r="D707" i="71"/>
  <c r="B705" i="71"/>
  <c r="C704" i="71"/>
  <c r="D703" i="71"/>
  <c r="B701" i="71"/>
  <c r="C700" i="71"/>
  <c r="D699" i="71"/>
  <c r="B697" i="71"/>
  <c r="C696" i="71"/>
  <c r="D695" i="71"/>
  <c r="B693" i="71"/>
  <c r="C692" i="71"/>
  <c r="D691" i="71"/>
  <c r="B689" i="71"/>
  <c r="C688" i="71"/>
  <c r="D687" i="71"/>
  <c r="B685" i="71"/>
  <c r="C684" i="71"/>
  <c r="D683" i="71"/>
  <c r="B681" i="71"/>
  <c r="C680" i="71"/>
  <c r="D679" i="71"/>
  <c r="B677" i="71"/>
  <c r="C676" i="71"/>
  <c r="D675" i="71"/>
  <c r="B673" i="71"/>
  <c r="C672" i="71"/>
  <c r="D671" i="71"/>
  <c r="B669" i="71"/>
  <c r="C668" i="71"/>
  <c r="D667" i="71"/>
  <c r="B665" i="71"/>
  <c r="C664" i="71"/>
  <c r="D663" i="71"/>
  <c r="B661" i="71"/>
  <c r="C660" i="71"/>
  <c r="D659" i="71"/>
  <c r="B657" i="71"/>
  <c r="C656" i="71"/>
  <c r="D655" i="71"/>
  <c r="B653" i="71"/>
  <c r="C652" i="71"/>
  <c r="D651" i="71"/>
  <c r="B649" i="71"/>
  <c r="C648" i="71"/>
  <c r="D647" i="71"/>
  <c r="B645" i="71"/>
  <c r="C644" i="71"/>
  <c r="D643" i="71"/>
  <c r="C1077" i="71"/>
  <c r="B1073" i="71"/>
  <c r="D1064" i="71"/>
  <c r="C1060" i="71"/>
  <c r="D1047" i="71"/>
  <c r="B1043" i="71"/>
  <c r="C1030" i="71"/>
  <c r="B1026" i="71"/>
  <c r="D1018" i="71"/>
  <c r="C1015" i="71"/>
  <c r="B1012" i="71"/>
  <c r="D1002" i="71"/>
  <c r="C999" i="71"/>
  <c r="B996" i="71"/>
  <c r="D986" i="71"/>
  <c r="C983" i="71"/>
  <c r="B980" i="71"/>
  <c r="D970" i="71"/>
  <c r="C967" i="71"/>
  <c r="B964" i="71"/>
  <c r="D954" i="71"/>
  <c r="C951" i="71"/>
  <c r="B948" i="71"/>
  <c r="D938" i="71"/>
  <c r="C935" i="71"/>
  <c r="B932" i="71"/>
  <c r="D922" i="71"/>
  <c r="C919" i="71"/>
  <c r="B916" i="71"/>
  <c r="D906" i="71"/>
  <c r="C903" i="71"/>
  <c r="B900" i="71"/>
  <c r="D890" i="71"/>
  <c r="C887" i="71"/>
  <c r="B884" i="71"/>
  <c r="D874" i="71"/>
  <c r="C871" i="71"/>
  <c r="B868" i="71"/>
  <c r="D858" i="71"/>
  <c r="C855" i="71"/>
  <c r="B852" i="71"/>
  <c r="D842" i="71"/>
  <c r="C839" i="71"/>
  <c r="B836" i="71"/>
  <c r="D826" i="71"/>
  <c r="C823" i="71"/>
  <c r="B820" i="71"/>
  <c r="D810" i="71"/>
  <c r="C807" i="71"/>
  <c r="B804" i="71"/>
  <c r="D794" i="71"/>
  <c r="C791" i="71"/>
  <c r="B788" i="71"/>
  <c r="D778" i="71"/>
  <c r="C775" i="71"/>
  <c r="B772" i="71"/>
  <c r="D762" i="71"/>
  <c r="C759" i="71"/>
  <c r="B756" i="71"/>
  <c r="D746" i="71"/>
  <c r="C743" i="71"/>
  <c r="B740" i="71"/>
  <c r="D730" i="71"/>
  <c r="C727" i="71"/>
  <c r="B724" i="71"/>
  <c r="D714" i="71"/>
  <c r="C711" i="71"/>
  <c r="B708" i="71"/>
  <c r="D698" i="71"/>
  <c r="C695" i="71"/>
  <c r="B692" i="71"/>
  <c r="D682" i="71"/>
  <c r="C679" i="71"/>
  <c r="B676" i="71"/>
  <c r="D666" i="71"/>
  <c r="C663" i="71"/>
  <c r="B660" i="71"/>
  <c r="D650" i="71"/>
  <c r="C647" i="71"/>
  <c r="B644" i="71"/>
  <c r="B642" i="71"/>
  <c r="B641" i="71"/>
  <c r="B640" i="71"/>
  <c r="B638" i="71"/>
  <c r="C637" i="71"/>
  <c r="D636" i="71"/>
  <c r="B634" i="71"/>
  <c r="C633" i="71"/>
  <c r="D632" i="71"/>
  <c r="B630" i="71"/>
  <c r="C629" i="71"/>
  <c r="D628" i="71"/>
  <c r="B626" i="71"/>
  <c r="C625" i="71"/>
  <c r="D624" i="71"/>
  <c r="B622" i="71"/>
  <c r="C621" i="71"/>
  <c r="D620" i="71"/>
  <c r="B618" i="71"/>
  <c r="C617" i="71"/>
  <c r="D616" i="71"/>
  <c r="B614" i="71"/>
  <c r="C613" i="71"/>
  <c r="D612" i="71"/>
  <c r="B610" i="71"/>
  <c r="C609" i="71"/>
  <c r="D608" i="71"/>
  <c r="B606" i="71"/>
  <c r="C605" i="71"/>
  <c r="D604" i="71"/>
  <c r="B602" i="71"/>
  <c r="C601" i="71"/>
  <c r="D600" i="71"/>
  <c r="B598" i="71"/>
  <c r="C597" i="71"/>
  <c r="D596" i="71"/>
  <c r="B594" i="71"/>
  <c r="C593" i="71"/>
  <c r="D592" i="71"/>
  <c r="B590" i="71"/>
  <c r="C589" i="71"/>
  <c r="D588" i="71"/>
  <c r="B586" i="71"/>
  <c r="C585" i="71"/>
  <c r="D584" i="71"/>
  <c r="B582" i="71"/>
  <c r="C581" i="71"/>
  <c r="D580" i="71"/>
  <c r="B578" i="71"/>
  <c r="C577" i="71"/>
  <c r="D576" i="71"/>
  <c r="B574" i="71"/>
  <c r="C573" i="71"/>
  <c r="D572" i="71"/>
  <c r="B570" i="71"/>
  <c r="C569" i="71"/>
  <c r="D568" i="71"/>
  <c r="B566" i="71"/>
  <c r="C565" i="71"/>
  <c r="D564" i="71"/>
  <c r="B562" i="71"/>
  <c r="C561" i="71"/>
  <c r="D560" i="71"/>
  <c r="B558" i="71"/>
  <c r="C557" i="71"/>
  <c r="D556" i="71"/>
  <c r="B554" i="71"/>
  <c r="C553" i="71"/>
  <c r="D552" i="71"/>
  <c r="B550" i="71"/>
  <c r="C549" i="71"/>
  <c r="D548" i="71"/>
  <c r="B546" i="71"/>
  <c r="C545" i="71"/>
  <c r="D544" i="71"/>
  <c r="B542" i="71"/>
  <c r="C541" i="71"/>
  <c r="D540" i="71"/>
  <c r="B538" i="71"/>
  <c r="C537" i="71"/>
  <c r="D536" i="71"/>
  <c r="B534" i="71"/>
  <c r="C533" i="71"/>
  <c r="D532" i="71"/>
  <c r="B530" i="71"/>
  <c r="C529" i="71"/>
  <c r="D528" i="71"/>
  <c r="B526" i="71"/>
  <c r="C525" i="71"/>
  <c r="D524" i="71"/>
  <c r="B522" i="71"/>
  <c r="C521" i="71"/>
  <c r="D520" i="71"/>
  <c r="B518" i="71"/>
  <c r="C517" i="71"/>
  <c r="D516" i="71"/>
  <c r="B514" i="71"/>
  <c r="C513" i="71"/>
  <c r="D512" i="71"/>
  <c r="B510" i="71"/>
  <c r="C509" i="71"/>
  <c r="D508" i="71"/>
  <c r="B506" i="71"/>
  <c r="C505" i="71"/>
  <c r="D504" i="71"/>
  <c r="B502" i="71"/>
  <c r="C501" i="71"/>
  <c r="D500" i="71"/>
  <c r="B498" i="71"/>
  <c r="C497" i="71"/>
  <c r="D496" i="71"/>
  <c r="B494" i="71"/>
  <c r="C493" i="71"/>
  <c r="D492" i="71"/>
  <c r="B490" i="71"/>
  <c r="C489" i="71"/>
  <c r="D488" i="71"/>
  <c r="B486" i="71"/>
  <c r="C485" i="71"/>
  <c r="D484" i="71"/>
  <c r="B482" i="71"/>
  <c r="C481" i="71"/>
  <c r="D480" i="71"/>
  <c r="B478" i="71"/>
  <c r="C477" i="71"/>
  <c r="D476" i="71"/>
  <c r="B474" i="71"/>
  <c r="C473" i="71"/>
  <c r="D472" i="71"/>
  <c r="B470" i="71"/>
  <c r="C469" i="71"/>
  <c r="D468" i="71"/>
  <c r="B466" i="71"/>
  <c r="C465" i="71"/>
  <c r="D464" i="71"/>
  <c r="B462" i="71"/>
  <c r="C461" i="71"/>
  <c r="D460" i="71"/>
  <c r="B458" i="71"/>
  <c r="C457" i="71"/>
  <c r="D456" i="71"/>
  <c r="B454" i="71"/>
  <c r="C453" i="71"/>
  <c r="D452" i="71"/>
  <c r="B450" i="71"/>
  <c r="C449" i="71"/>
  <c r="D448" i="71"/>
  <c r="B446" i="71"/>
  <c r="C445" i="71"/>
  <c r="D444" i="71"/>
  <c r="B442" i="71"/>
  <c r="C441" i="71"/>
  <c r="D440" i="71"/>
  <c r="B438" i="71"/>
  <c r="C437" i="71"/>
  <c r="D436" i="71"/>
  <c r="B434" i="71"/>
  <c r="C433" i="71"/>
  <c r="D432" i="71"/>
  <c r="B430" i="71"/>
  <c r="C429" i="71"/>
  <c r="D428" i="71"/>
  <c r="B426" i="71"/>
  <c r="C425" i="71"/>
  <c r="D424" i="71"/>
  <c r="B422" i="71"/>
  <c r="C421" i="71"/>
  <c r="D420" i="71"/>
  <c r="B418" i="71"/>
  <c r="C417" i="71"/>
  <c r="D416" i="71"/>
  <c r="B414" i="71"/>
  <c r="C413" i="71"/>
  <c r="D412" i="71"/>
  <c r="B410" i="71"/>
  <c r="C409" i="71"/>
  <c r="D408" i="71"/>
  <c r="B406" i="71"/>
  <c r="C405" i="71"/>
  <c r="D404" i="71"/>
  <c r="B402" i="71"/>
  <c r="C401" i="71"/>
  <c r="D400" i="71"/>
  <c r="B398" i="71"/>
  <c r="C397" i="71"/>
  <c r="D396" i="71"/>
  <c r="B394" i="71"/>
  <c r="C393" i="71"/>
  <c r="D392" i="71"/>
  <c r="B390" i="71"/>
  <c r="C389" i="71"/>
  <c r="D388" i="71"/>
  <c r="B386" i="71"/>
  <c r="C385" i="71"/>
  <c r="D384" i="71"/>
  <c r="B382" i="71"/>
  <c r="C381" i="71"/>
  <c r="D1080" i="71"/>
  <c r="C1076" i="71"/>
  <c r="D1063" i="71"/>
  <c r="B1059" i="71"/>
  <c r="C1046" i="71"/>
  <c r="B1042" i="71"/>
  <c r="D1033" i="71"/>
  <c r="C1029" i="71"/>
  <c r="B1025" i="71"/>
  <c r="D1014" i="71"/>
  <c r="C1011" i="71"/>
  <c r="B1008" i="71"/>
  <c r="D998" i="71"/>
  <c r="C995" i="71"/>
  <c r="B992" i="71"/>
  <c r="D982" i="71"/>
  <c r="C979" i="71"/>
  <c r="B976" i="71"/>
  <c r="D966" i="71"/>
  <c r="C963" i="71"/>
  <c r="B960" i="71"/>
  <c r="D950" i="71"/>
  <c r="C947" i="71"/>
  <c r="B944" i="71"/>
  <c r="D934" i="71"/>
  <c r="C931" i="71"/>
  <c r="B928" i="71"/>
  <c r="D918" i="71"/>
  <c r="C915" i="71"/>
  <c r="B912" i="71"/>
  <c r="D902" i="71"/>
  <c r="C899" i="71"/>
  <c r="B896" i="71"/>
  <c r="D886" i="71"/>
  <c r="C883" i="71"/>
  <c r="B880" i="71"/>
  <c r="D870" i="71"/>
  <c r="C867" i="71"/>
  <c r="B864" i="71"/>
  <c r="D854" i="71"/>
  <c r="C851" i="71"/>
  <c r="B848" i="71"/>
  <c r="D838" i="71"/>
  <c r="C835" i="71"/>
  <c r="B832" i="71"/>
  <c r="D822" i="71"/>
  <c r="C819" i="71"/>
  <c r="B816" i="71"/>
  <c r="D806" i="71"/>
  <c r="C803" i="71"/>
  <c r="B800" i="71"/>
  <c r="D790" i="71"/>
  <c r="C787" i="71"/>
  <c r="B784" i="71"/>
  <c r="D774" i="71"/>
  <c r="C771" i="71"/>
  <c r="B768" i="71"/>
  <c r="D758" i="71"/>
  <c r="C755" i="71"/>
  <c r="B752" i="71"/>
  <c r="D742" i="71"/>
  <c r="C739" i="71"/>
  <c r="B736" i="71"/>
  <c r="D726" i="71"/>
  <c r="C723" i="71"/>
  <c r="B720" i="71"/>
  <c r="D710" i="71"/>
  <c r="C707" i="71"/>
  <c r="B704" i="71"/>
  <c r="D694" i="71"/>
  <c r="C691" i="71"/>
  <c r="B688" i="71"/>
  <c r="D678" i="71"/>
  <c r="C675" i="71"/>
  <c r="B672" i="71"/>
  <c r="D662" i="71"/>
  <c r="C659" i="71"/>
  <c r="B656" i="71"/>
  <c r="D646" i="71"/>
  <c r="C643" i="71"/>
  <c r="B637" i="71"/>
  <c r="C636" i="71"/>
  <c r="D635" i="71"/>
  <c r="B633" i="71"/>
  <c r="C632" i="71"/>
  <c r="D631" i="71"/>
  <c r="B629" i="71"/>
  <c r="C628" i="71"/>
  <c r="D627" i="71"/>
  <c r="B625" i="71"/>
  <c r="C624" i="71"/>
  <c r="D623" i="71"/>
  <c r="B621" i="71"/>
  <c r="C620" i="71"/>
  <c r="D619" i="71"/>
  <c r="B617" i="71"/>
  <c r="C616" i="71"/>
  <c r="D615" i="71"/>
  <c r="B613" i="71"/>
  <c r="C612" i="71"/>
  <c r="D611" i="71"/>
  <c r="B609" i="71"/>
  <c r="C608" i="71"/>
  <c r="D607" i="71"/>
  <c r="B605" i="71"/>
  <c r="C604" i="71"/>
  <c r="D603" i="71"/>
  <c r="B601" i="71"/>
  <c r="C600" i="71"/>
  <c r="D599" i="71"/>
  <c r="B597" i="71"/>
  <c r="C596" i="71"/>
  <c r="D595" i="71"/>
  <c r="B593" i="71"/>
  <c r="C592" i="71"/>
  <c r="D591" i="71"/>
  <c r="B589" i="71"/>
  <c r="C588" i="71"/>
  <c r="D587" i="71"/>
  <c r="B585" i="71"/>
  <c r="C584" i="71"/>
  <c r="D583" i="71"/>
  <c r="B581" i="71"/>
  <c r="C580" i="71"/>
  <c r="D579" i="71"/>
  <c r="B577" i="71"/>
  <c r="C576" i="71"/>
  <c r="D575" i="71"/>
  <c r="B573" i="71"/>
  <c r="C572" i="71"/>
  <c r="D571" i="71"/>
  <c r="B569" i="71"/>
  <c r="C568" i="71"/>
  <c r="D567" i="71"/>
  <c r="B565" i="71"/>
  <c r="C564" i="71"/>
  <c r="D563" i="71"/>
  <c r="B561" i="71"/>
  <c r="C560" i="71"/>
  <c r="D559" i="71"/>
  <c r="B557" i="71"/>
  <c r="C556" i="71"/>
  <c r="D555" i="71"/>
  <c r="B553" i="71"/>
  <c r="C552" i="71"/>
  <c r="D551" i="71"/>
  <c r="B549" i="71"/>
  <c r="C548" i="71"/>
  <c r="D547" i="71"/>
  <c r="B545" i="71"/>
  <c r="C544" i="71"/>
  <c r="D543" i="71"/>
  <c r="B541" i="71"/>
  <c r="C540" i="71"/>
  <c r="D539" i="71"/>
  <c r="B537" i="71"/>
  <c r="C536" i="71"/>
  <c r="D535" i="71"/>
  <c r="B533" i="71"/>
  <c r="C532" i="71"/>
  <c r="D531" i="71"/>
  <c r="B529" i="71"/>
  <c r="C528" i="71"/>
  <c r="D527" i="71"/>
  <c r="B525" i="71"/>
  <c r="C524" i="71"/>
  <c r="D523" i="71"/>
  <c r="B521" i="71"/>
  <c r="C520" i="71"/>
  <c r="D519" i="71"/>
  <c r="B517" i="71"/>
  <c r="C516" i="71"/>
  <c r="D515" i="71"/>
  <c r="B513" i="71"/>
  <c r="C512" i="71"/>
  <c r="D511" i="71"/>
  <c r="B509" i="71"/>
  <c r="C508" i="71"/>
  <c r="D507" i="71"/>
  <c r="B505" i="71"/>
  <c r="C504" i="71"/>
  <c r="D503" i="71"/>
  <c r="B501" i="71"/>
  <c r="C500" i="71"/>
  <c r="D499" i="71"/>
  <c r="B497" i="71"/>
  <c r="C496" i="71"/>
  <c r="D495" i="71"/>
  <c r="B493" i="71"/>
  <c r="C492" i="71"/>
  <c r="D491" i="71"/>
  <c r="B489" i="71"/>
  <c r="C488" i="71"/>
  <c r="D487" i="71"/>
  <c r="B485" i="71"/>
  <c r="C484" i="71"/>
  <c r="D483" i="71"/>
  <c r="B481" i="71"/>
  <c r="C480" i="71"/>
  <c r="D479" i="71"/>
  <c r="B477" i="71"/>
  <c r="C476" i="71"/>
  <c r="D475" i="71"/>
  <c r="B473" i="71"/>
  <c r="C472" i="71"/>
  <c r="D471" i="71"/>
  <c r="B469" i="71"/>
  <c r="C468" i="71"/>
  <c r="D467" i="71"/>
  <c r="B465" i="71"/>
  <c r="C464" i="71"/>
  <c r="D463" i="71"/>
  <c r="B461" i="71"/>
  <c r="C460" i="71"/>
  <c r="D459" i="71"/>
  <c r="B457" i="71"/>
  <c r="C456" i="71"/>
  <c r="D455" i="71"/>
  <c r="B453" i="71"/>
  <c r="C452" i="71"/>
  <c r="D451" i="71"/>
  <c r="B449" i="71"/>
  <c r="C448" i="71"/>
  <c r="D447" i="71"/>
  <c r="B445" i="71"/>
  <c r="C444" i="71"/>
  <c r="D443" i="71"/>
  <c r="B441" i="71"/>
  <c r="C440" i="71"/>
  <c r="D439" i="71"/>
  <c r="B437" i="71"/>
  <c r="C436" i="71"/>
  <c r="D435" i="71"/>
  <c r="B433" i="71"/>
  <c r="C432" i="71"/>
  <c r="D431" i="71"/>
  <c r="B429" i="71"/>
  <c r="C428" i="71"/>
  <c r="D427" i="71"/>
  <c r="B425" i="71"/>
  <c r="C424" i="71"/>
  <c r="D423" i="71"/>
  <c r="B421" i="71"/>
  <c r="C420" i="71"/>
  <c r="D419" i="71"/>
  <c r="B417" i="71"/>
  <c r="C416" i="71"/>
  <c r="D415" i="71"/>
  <c r="B413" i="71"/>
  <c r="C412" i="71"/>
  <c r="D411" i="71"/>
  <c r="B409" i="71"/>
  <c r="C408" i="71"/>
  <c r="D407" i="71"/>
  <c r="B405" i="71"/>
  <c r="C404" i="71"/>
  <c r="D403" i="71"/>
  <c r="B401" i="71"/>
  <c r="C400" i="71"/>
  <c r="D399" i="71"/>
  <c r="B397" i="71"/>
  <c r="C396" i="71"/>
  <c r="D395" i="71"/>
  <c r="B393" i="71"/>
  <c r="C392" i="71"/>
  <c r="D391" i="71"/>
  <c r="B389" i="71"/>
  <c r="C388" i="71"/>
  <c r="D387" i="71"/>
  <c r="B385" i="71"/>
  <c r="C384" i="71"/>
  <c r="D383" i="71"/>
  <c r="B381" i="71"/>
  <c r="C380" i="71"/>
  <c r="D379" i="71"/>
  <c r="B377" i="71"/>
  <c r="C376" i="71"/>
  <c r="D375" i="71"/>
  <c r="B373" i="71"/>
  <c r="C372" i="71"/>
  <c r="D371" i="71"/>
  <c r="B369" i="71"/>
  <c r="C368" i="71"/>
  <c r="D367" i="71"/>
  <c r="B365" i="71"/>
  <c r="C364" i="71"/>
  <c r="D363" i="71"/>
  <c r="B361" i="71"/>
  <c r="C360" i="71"/>
  <c r="D359" i="71"/>
  <c r="B357" i="71"/>
  <c r="C356" i="71"/>
  <c r="D355" i="71"/>
  <c r="B353" i="71"/>
  <c r="C352" i="71"/>
  <c r="D351" i="71"/>
  <c r="B349" i="71"/>
  <c r="C348" i="71"/>
  <c r="D347" i="71"/>
  <c r="B345" i="71"/>
  <c r="C344" i="71"/>
  <c r="D343" i="71"/>
  <c r="B341" i="71"/>
  <c r="C340" i="71"/>
  <c r="D339" i="71"/>
  <c r="B337" i="71"/>
  <c r="C336" i="71"/>
  <c r="D335" i="71"/>
  <c r="B333" i="71"/>
  <c r="C332" i="71"/>
  <c r="D331" i="71"/>
  <c r="B329" i="71"/>
  <c r="C328" i="71"/>
  <c r="D327" i="71"/>
  <c r="B325" i="71"/>
  <c r="C324" i="71"/>
  <c r="D323" i="71"/>
  <c r="B321" i="71"/>
  <c r="C320" i="71"/>
  <c r="D319" i="71"/>
  <c r="B317" i="71"/>
  <c r="C316" i="71"/>
  <c r="D315" i="71"/>
  <c r="B313" i="71"/>
  <c r="C312" i="71"/>
  <c r="D311" i="71"/>
  <c r="B309" i="71"/>
  <c r="C308" i="71"/>
  <c r="D307" i="71"/>
  <c r="B305" i="71"/>
  <c r="C304" i="71"/>
  <c r="D303" i="71"/>
  <c r="B301" i="71"/>
  <c r="C300" i="71"/>
  <c r="D299" i="71"/>
  <c r="B297" i="71"/>
  <c r="C296" i="71"/>
  <c r="D295" i="71"/>
  <c r="B293" i="71"/>
  <c r="C292" i="71"/>
  <c r="D291" i="71"/>
  <c r="B289" i="71"/>
  <c r="C288" i="71"/>
  <c r="D287" i="71"/>
  <c r="B285" i="71"/>
  <c r="C284" i="71"/>
  <c r="D283" i="71"/>
  <c r="B281" i="71"/>
  <c r="C280" i="71"/>
  <c r="D279" i="71"/>
  <c r="B277" i="71"/>
  <c r="C276" i="71"/>
  <c r="D275" i="71"/>
  <c r="B273" i="71"/>
  <c r="C272" i="71"/>
  <c r="D271" i="71"/>
  <c r="B269" i="71"/>
  <c r="C268" i="71"/>
  <c r="D267" i="71"/>
  <c r="B265" i="71"/>
  <c r="C264" i="71"/>
  <c r="D263" i="71"/>
  <c r="B261" i="71"/>
  <c r="C260" i="71"/>
  <c r="D259" i="71"/>
  <c r="B257" i="71"/>
  <c r="C256" i="71"/>
  <c r="D255" i="71"/>
  <c r="B253" i="71"/>
  <c r="C252" i="71"/>
  <c r="D251" i="71"/>
  <c r="B249" i="71"/>
  <c r="C248" i="71"/>
  <c r="D247" i="71"/>
  <c r="B245" i="71"/>
  <c r="C244" i="71"/>
  <c r="D243" i="71"/>
  <c r="B241" i="71"/>
  <c r="C240" i="71"/>
  <c r="D239" i="71"/>
  <c r="B237" i="71"/>
  <c r="C236" i="71"/>
  <c r="D235" i="71"/>
  <c r="B233" i="71"/>
  <c r="C232" i="71"/>
  <c r="D231" i="71"/>
  <c r="B229" i="71"/>
  <c r="C228" i="71"/>
  <c r="D227" i="71"/>
  <c r="B225" i="71"/>
  <c r="C224" i="71"/>
  <c r="D223" i="71"/>
  <c r="B221" i="71"/>
  <c r="C220" i="71"/>
  <c r="D219" i="71"/>
  <c r="B217" i="71"/>
  <c r="C216" i="71"/>
  <c r="D215" i="71"/>
  <c r="B213" i="71"/>
  <c r="C212" i="71"/>
  <c r="C1078" i="71"/>
  <c r="C1061" i="71"/>
  <c r="C1044" i="71"/>
  <c r="B1027" i="71"/>
  <c r="C1019" i="71"/>
  <c r="D1006" i="71"/>
  <c r="B1000" i="71"/>
  <c r="C987" i="71"/>
  <c r="D974" i="71"/>
  <c r="B968" i="71"/>
  <c r="C955" i="71"/>
  <c r="D942" i="71"/>
  <c r="B936" i="71"/>
  <c r="C923" i="71"/>
  <c r="D910" i="71"/>
  <c r="B904" i="71"/>
  <c r="C891" i="71"/>
  <c r="D878" i="71"/>
  <c r="B872" i="71"/>
  <c r="C859" i="71"/>
  <c r="D846" i="71"/>
  <c r="B840" i="71"/>
  <c r="C827" i="71"/>
  <c r="D814" i="71"/>
  <c r="B808" i="71"/>
  <c r="C795" i="71"/>
  <c r="D782" i="71"/>
  <c r="B776" i="71"/>
  <c r="C763" i="71"/>
  <c r="D750" i="71"/>
  <c r="B744" i="71"/>
  <c r="C731" i="71"/>
  <c r="D718" i="71"/>
  <c r="B712" i="71"/>
  <c r="C699" i="71"/>
  <c r="D686" i="71"/>
  <c r="B680" i="71"/>
  <c r="C667" i="71"/>
  <c r="D654" i="71"/>
  <c r="B648" i="71"/>
  <c r="D642" i="71"/>
  <c r="C640" i="71"/>
  <c r="C638" i="71"/>
  <c r="B635" i="71"/>
  <c r="D633" i="71"/>
  <c r="C630" i="71"/>
  <c r="B627" i="71"/>
  <c r="D625" i="71"/>
  <c r="C622" i="71"/>
  <c r="B619" i="71"/>
  <c r="D617" i="71"/>
  <c r="C614" i="71"/>
  <c r="B611" i="71"/>
  <c r="D609" i="71"/>
  <c r="C606" i="71"/>
  <c r="B603" i="71"/>
  <c r="D601" i="71"/>
  <c r="C598" i="71"/>
  <c r="B595" i="71"/>
  <c r="D593" i="71"/>
  <c r="C590" i="71"/>
  <c r="B587" i="71"/>
  <c r="D585" i="71"/>
  <c r="C582" i="71"/>
  <c r="B579" i="71"/>
  <c r="D577" i="71"/>
  <c r="C574" i="71"/>
  <c r="B571" i="71"/>
  <c r="D569" i="71"/>
  <c r="C566" i="71"/>
  <c r="B563" i="71"/>
  <c r="D561" i="71"/>
  <c r="C558" i="71"/>
  <c r="B555" i="71"/>
  <c r="D553" i="71"/>
  <c r="C550" i="71"/>
  <c r="B547" i="71"/>
  <c r="D545" i="71"/>
  <c r="C542" i="71"/>
  <c r="B539" i="71"/>
  <c r="D537" i="71"/>
  <c r="C534" i="71"/>
  <c r="B531" i="71"/>
  <c r="D529" i="71"/>
  <c r="C526" i="71"/>
  <c r="B523" i="71"/>
  <c r="D521" i="71"/>
  <c r="C518" i="71"/>
  <c r="B515" i="71"/>
  <c r="D513" i="71"/>
  <c r="C510" i="71"/>
  <c r="B507" i="71"/>
  <c r="D505" i="71"/>
  <c r="C502" i="71"/>
  <c r="B499" i="71"/>
  <c r="D497" i="71"/>
  <c r="C494" i="71"/>
  <c r="B491" i="71"/>
  <c r="D489" i="71"/>
  <c r="C486" i="71"/>
  <c r="B483" i="71"/>
  <c r="D481" i="71"/>
  <c r="C478" i="71"/>
  <c r="B475" i="71"/>
  <c r="D473" i="71"/>
  <c r="C470" i="71"/>
  <c r="B467" i="71"/>
  <c r="D465" i="71"/>
  <c r="C462" i="71"/>
  <c r="B459" i="71"/>
  <c r="D457" i="71"/>
  <c r="C454" i="71"/>
  <c r="B451" i="71"/>
  <c r="D449" i="71"/>
  <c r="C446" i="71"/>
  <c r="B443" i="71"/>
  <c r="D441" i="71"/>
  <c r="C438" i="71"/>
  <c r="B435" i="71"/>
  <c r="D433" i="71"/>
  <c r="C430" i="71"/>
  <c r="B427" i="71"/>
  <c r="D425" i="71"/>
  <c r="C422" i="71"/>
  <c r="B419" i="71"/>
  <c r="D417" i="71"/>
  <c r="C414" i="71"/>
  <c r="B411" i="71"/>
  <c r="D409" i="71"/>
  <c r="C406" i="71"/>
  <c r="B403" i="71"/>
  <c r="D401" i="71"/>
  <c r="C398" i="71"/>
  <c r="B395" i="71"/>
  <c r="D393" i="71"/>
  <c r="C390" i="71"/>
  <c r="B387" i="71"/>
  <c r="D385" i="71"/>
  <c r="C382" i="71"/>
  <c r="D378" i="71"/>
  <c r="D377" i="71"/>
  <c r="D376" i="71"/>
  <c r="C375" i="71"/>
  <c r="C374" i="71"/>
  <c r="C373" i="71"/>
  <c r="B372" i="71"/>
  <c r="B371" i="71"/>
  <c r="B370" i="71"/>
  <c r="D362" i="71"/>
  <c r="D361" i="71"/>
  <c r="D360" i="71"/>
  <c r="C359" i="71"/>
  <c r="C358" i="71"/>
  <c r="C357" i="71"/>
  <c r="B356" i="71"/>
  <c r="B355" i="71"/>
  <c r="B354" i="71"/>
  <c r="D346" i="71"/>
  <c r="D345" i="71"/>
  <c r="D344" i="71"/>
  <c r="C343" i="71"/>
  <c r="C342" i="71"/>
  <c r="C341" i="71"/>
  <c r="B340" i="71"/>
  <c r="B339" i="71"/>
  <c r="B338" i="71"/>
  <c r="D330" i="71"/>
  <c r="D329" i="71"/>
  <c r="D328" i="71"/>
  <c r="C327" i="71"/>
  <c r="C326" i="71"/>
  <c r="C325" i="71"/>
  <c r="B324" i="71"/>
  <c r="B323" i="71"/>
  <c r="B322" i="71"/>
  <c r="D314" i="71"/>
  <c r="D313" i="71"/>
  <c r="D312" i="71"/>
  <c r="C311" i="71"/>
  <c r="C310" i="71"/>
  <c r="C309" i="71"/>
  <c r="B308" i="71"/>
  <c r="B307" i="71"/>
  <c r="B306" i="71"/>
  <c r="D298" i="71"/>
  <c r="D297" i="71"/>
  <c r="D296" i="71"/>
  <c r="C295" i="71"/>
  <c r="C294" i="71"/>
  <c r="C293" i="71"/>
  <c r="B292" i="71"/>
  <c r="B291" i="71"/>
  <c r="B290" i="71"/>
  <c r="D282" i="71"/>
  <c r="D281" i="71"/>
  <c r="D280" i="71"/>
  <c r="C279" i="71"/>
  <c r="C278" i="71"/>
  <c r="C277" i="71"/>
  <c r="B276" i="71"/>
  <c r="B275" i="71"/>
  <c r="B274" i="71"/>
  <c r="D266" i="71"/>
  <c r="D265" i="71"/>
  <c r="D264" i="71"/>
  <c r="C263" i="71"/>
  <c r="C262" i="71"/>
  <c r="C261" i="71"/>
  <c r="B260" i="71"/>
  <c r="B259" i="71"/>
  <c r="B258" i="71"/>
  <c r="D250" i="71"/>
  <c r="D249" i="71"/>
  <c r="D248" i="71"/>
  <c r="C247" i="71"/>
  <c r="C246" i="71"/>
  <c r="C245" i="71"/>
  <c r="B244" i="71"/>
  <c r="B243" i="71"/>
  <c r="B242" i="71"/>
  <c r="D234" i="71"/>
  <c r="D233" i="71"/>
  <c r="D232" i="71"/>
  <c r="C231" i="71"/>
  <c r="C230" i="71"/>
  <c r="C229" i="71"/>
  <c r="B228" i="71"/>
  <c r="B227" i="71"/>
  <c r="B226" i="71"/>
  <c r="D218" i="71"/>
  <c r="D217" i="71"/>
  <c r="D216" i="71"/>
  <c r="C215" i="71"/>
  <c r="C214" i="71"/>
  <c r="C213" i="71"/>
  <c r="B212" i="71"/>
  <c r="C211" i="71"/>
  <c r="D210" i="71"/>
  <c r="B208" i="71"/>
  <c r="C207" i="71"/>
  <c r="D206" i="71"/>
  <c r="B204" i="71"/>
  <c r="C203" i="71"/>
  <c r="D202" i="71"/>
  <c r="B200" i="71"/>
  <c r="C199" i="71"/>
  <c r="D198" i="71"/>
  <c r="B196" i="71"/>
  <c r="C195" i="71"/>
  <c r="D194" i="71"/>
  <c r="B192" i="71"/>
  <c r="C191" i="71"/>
  <c r="D190" i="71"/>
  <c r="B188" i="71"/>
  <c r="C187" i="71"/>
  <c r="D186" i="71"/>
  <c r="B184" i="71"/>
  <c r="C183" i="71"/>
  <c r="D182" i="71"/>
  <c r="B180" i="71"/>
  <c r="C179" i="71"/>
  <c r="D178" i="71"/>
  <c r="B176" i="71"/>
  <c r="C175" i="71"/>
  <c r="D174" i="71"/>
  <c r="B172" i="71"/>
  <c r="C171" i="71"/>
  <c r="D170" i="71"/>
  <c r="B168" i="71"/>
  <c r="C167" i="71"/>
  <c r="D166" i="71"/>
  <c r="B164" i="71"/>
  <c r="C163" i="71"/>
  <c r="D162" i="71"/>
  <c r="B160" i="71"/>
  <c r="C159" i="71"/>
  <c r="D158" i="71"/>
  <c r="B156" i="71"/>
  <c r="C155" i="71"/>
  <c r="D154" i="71"/>
  <c r="B152" i="71"/>
  <c r="C151" i="71"/>
  <c r="D150" i="71"/>
  <c r="B148" i="71"/>
  <c r="C147" i="71"/>
  <c r="D146" i="71"/>
  <c r="B144" i="71"/>
  <c r="C143" i="71"/>
  <c r="D142" i="71"/>
  <c r="B140" i="71"/>
  <c r="C139" i="71"/>
  <c r="D138" i="71"/>
  <c r="B136" i="71"/>
  <c r="C135" i="71"/>
  <c r="D134" i="71"/>
  <c r="B132" i="71"/>
  <c r="C131" i="71"/>
  <c r="D130" i="71"/>
  <c r="B128" i="71"/>
  <c r="C127" i="71"/>
  <c r="D126" i="71"/>
  <c r="B124" i="71"/>
  <c r="C123" i="71"/>
  <c r="D122" i="71"/>
  <c r="B120" i="71"/>
  <c r="C119" i="71"/>
  <c r="D118" i="71"/>
  <c r="B116" i="71"/>
  <c r="C115" i="71"/>
  <c r="D114" i="71"/>
  <c r="B112" i="71"/>
  <c r="C111" i="71"/>
  <c r="D110" i="71"/>
  <c r="B108" i="71"/>
  <c r="C107" i="71"/>
  <c r="D106" i="71"/>
  <c r="B104" i="71"/>
  <c r="C103" i="71"/>
  <c r="D102" i="71"/>
  <c r="B100" i="71"/>
  <c r="C99" i="71"/>
  <c r="D98" i="71"/>
  <c r="B96" i="71"/>
  <c r="C95" i="71"/>
  <c r="D94" i="71"/>
  <c r="B92" i="71"/>
  <c r="C91" i="71"/>
  <c r="D90" i="71"/>
  <c r="B88" i="71"/>
  <c r="C87" i="71"/>
  <c r="D86" i="71"/>
  <c r="B84" i="71"/>
  <c r="C83" i="71"/>
  <c r="D82" i="71"/>
  <c r="E50" i="71"/>
  <c r="H50" i="71" s="1"/>
  <c r="I50" i="71" s="1"/>
  <c r="E46" i="71"/>
  <c r="H46" i="71" s="1"/>
  <c r="I46" i="71" s="1"/>
  <c r="E42" i="71"/>
  <c r="H42" i="71" s="1"/>
  <c r="I42" i="71" s="1"/>
  <c r="E38" i="71"/>
  <c r="H38" i="71" s="1"/>
  <c r="I38" i="71" s="1"/>
  <c r="B1075" i="71"/>
  <c r="B1058" i="71"/>
  <c r="D1049" i="71"/>
  <c r="B1041" i="71"/>
  <c r="D1032" i="71"/>
  <c r="D1010" i="71"/>
  <c r="B1004" i="71"/>
  <c r="C991" i="71"/>
  <c r="D978" i="71"/>
  <c r="B972" i="71"/>
  <c r="C959" i="71"/>
  <c r="D946" i="71"/>
  <c r="B940" i="71"/>
  <c r="C927" i="71"/>
  <c r="D914" i="71"/>
  <c r="B908" i="71"/>
  <c r="C895" i="71"/>
  <c r="D882" i="71"/>
  <c r="B876" i="71"/>
  <c r="C863" i="71"/>
  <c r="D850" i="71"/>
  <c r="B844" i="71"/>
  <c r="C831" i="71"/>
  <c r="D818" i="71"/>
  <c r="B812" i="71"/>
  <c r="C799" i="71"/>
  <c r="D786" i="71"/>
  <c r="B780" i="71"/>
  <c r="C767" i="71"/>
  <c r="D754" i="71"/>
  <c r="B748" i="71"/>
  <c r="C735" i="71"/>
  <c r="D722" i="71"/>
  <c r="B716" i="71"/>
  <c r="C703" i="71"/>
  <c r="D690" i="71"/>
  <c r="B684" i="71"/>
  <c r="C671" i="71"/>
  <c r="D658" i="71"/>
  <c r="B652" i="71"/>
  <c r="D639" i="71"/>
  <c r="B636" i="71"/>
  <c r="D634" i="71"/>
  <c r="C631" i="71"/>
  <c r="B628" i="71"/>
  <c r="D626" i="71"/>
  <c r="C623" i="71"/>
  <c r="B620" i="71"/>
  <c r="D618" i="71"/>
  <c r="C615" i="71"/>
  <c r="B612" i="71"/>
  <c r="D610" i="71"/>
  <c r="C607" i="71"/>
  <c r="B604" i="71"/>
  <c r="D602" i="71"/>
  <c r="C599" i="71"/>
  <c r="B596" i="71"/>
  <c r="D594" i="71"/>
  <c r="C591" i="71"/>
  <c r="B588" i="71"/>
  <c r="D586" i="71"/>
  <c r="C583" i="71"/>
  <c r="B580" i="71"/>
  <c r="D578" i="71"/>
  <c r="C575" i="71"/>
  <c r="B572" i="71"/>
  <c r="D570" i="71"/>
  <c r="C567" i="71"/>
  <c r="B564" i="71"/>
  <c r="D562" i="71"/>
  <c r="C559" i="71"/>
  <c r="B556" i="71"/>
  <c r="D554" i="71"/>
  <c r="C551" i="71"/>
  <c r="B548" i="71"/>
  <c r="D546" i="71"/>
  <c r="C543" i="71"/>
  <c r="B540" i="71"/>
  <c r="D538" i="71"/>
  <c r="C535" i="71"/>
  <c r="B532" i="71"/>
  <c r="D530" i="71"/>
  <c r="C527" i="71"/>
  <c r="B524" i="71"/>
  <c r="D522" i="71"/>
  <c r="C519" i="71"/>
  <c r="B516" i="71"/>
  <c r="D514" i="71"/>
  <c r="C511" i="71"/>
  <c r="B508" i="71"/>
  <c r="D506" i="71"/>
  <c r="C503" i="71"/>
  <c r="B500" i="71"/>
  <c r="D498" i="71"/>
  <c r="C495" i="71"/>
  <c r="B492" i="71"/>
  <c r="D490" i="71"/>
  <c r="C487" i="71"/>
  <c r="B484" i="71"/>
  <c r="D482" i="71"/>
  <c r="C479" i="71"/>
  <c r="B476" i="71"/>
  <c r="D474" i="71"/>
  <c r="C471" i="71"/>
  <c r="B468" i="71"/>
  <c r="D466" i="71"/>
  <c r="C463" i="71"/>
  <c r="B460" i="71"/>
  <c r="D458" i="71"/>
  <c r="C455" i="71"/>
  <c r="B452" i="71"/>
  <c r="D450" i="71"/>
  <c r="C447" i="71"/>
  <c r="B444" i="71"/>
  <c r="D442" i="71"/>
  <c r="C439" i="71"/>
  <c r="B436" i="71"/>
  <c r="D434" i="71"/>
  <c r="C431" i="71"/>
  <c r="B428" i="71"/>
  <c r="D426" i="71"/>
  <c r="C423" i="71"/>
  <c r="B420" i="71"/>
  <c r="D418" i="71"/>
  <c r="C415" i="71"/>
  <c r="B412" i="71"/>
  <c r="D410" i="71"/>
  <c r="C407" i="71"/>
  <c r="B404" i="71"/>
  <c r="D402" i="71"/>
  <c r="C399" i="71"/>
  <c r="B396" i="71"/>
  <c r="D394" i="71"/>
  <c r="C391" i="71"/>
  <c r="B388" i="71"/>
  <c r="D386" i="71"/>
  <c r="C383" i="71"/>
  <c r="D380" i="71"/>
  <c r="C379" i="71"/>
  <c r="C378" i="71"/>
  <c r="C377" i="71"/>
  <c r="B376" i="71"/>
  <c r="B375" i="71"/>
  <c r="B374" i="71"/>
  <c r="D366" i="71"/>
  <c r="D365" i="71"/>
  <c r="D364" i="71"/>
  <c r="C363" i="71"/>
  <c r="C362" i="71"/>
  <c r="C361" i="71"/>
  <c r="B360" i="71"/>
  <c r="B359" i="71"/>
  <c r="B358" i="71"/>
  <c r="D350" i="71"/>
  <c r="D349" i="71"/>
  <c r="D348" i="71"/>
  <c r="C347" i="71"/>
  <c r="C346" i="71"/>
  <c r="C345" i="71"/>
  <c r="B344" i="71"/>
  <c r="B343" i="71"/>
  <c r="B342" i="71"/>
  <c r="D334" i="71"/>
  <c r="D333" i="71"/>
  <c r="D332" i="71"/>
  <c r="C331" i="71"/>
  <c r="C330" i="71"/>
  <c r="C329" i="71"/>
  <c r="B328" i="71"/>
  <c r="B327" i="71"/>
  <c r="B326" i="71"/>
  <c r="D318" i="71"/>
  <c r="D317" i="71"/>
  <c r="D316" i="71"/>
  <c r="C315" i="71"/>
  <c r="C314" i="71"/>
  <c r="C313" i="71"/>
  <c r="B312" i="71"/>
  <c r="B311" i="71"/>
  <c r="B310" i="71"/>
  <c r="D302" i="71"/>
  <c r="D301" i="71"/>
  <c r="D300" i="71"/>
  <c r="C299" i="71"/>
  <c r="C298" i="71"/>
  <c r="C297" i="71"/>
  <c r="B296" i="71"/>
  <c r="B295" i="71"/>
  <c r="B294" i="71"/>
  <c r="D286" i="71"/>
  <c r="D285" i="71"/>
  <c r="D284" i="71"/>
  <c r="C283" i="71"/>
  <c r="C282" i="71"/>
  <c r="C281" i="71"/>
  <c r="B280" i="71"/>
  <c r="B279" i="71"/>
  <c r="B278" i="71"/>
  <c r="D270" i="71"/>
  <c r="D269" i="71"/>
  <c r="D268" i="71"/>
  <c r="C267" i="71"/>
  <c r="C266" i="71"/>
  <c r="C265" i="71"/>
  <c r="B264" i="71"/>
  <c r="B263" i="71"/>
  <c r="B262" i="71"/>
  <c r="D254" i="71"/>
  <c r="D253" i="71"/>
  <c r="D252" i="71"/>
  <c r="C251" i="71"/>
  <c r="C250" i="71"/>
  <c r="C249" i="71"/>
  <c r="B248" i="71"/>
  <c r="B247" i="71"/>
  <c r="B246" i="71"/>
  <c r="D238" i="71"/>
  <c r="D237" i="71"/>
  <c r="D236" i="71"/>
  <c r="C235" i="71"/>
  <c r="C234" i="71"/>
  <c r="C233" i="71"/>
  <c r="B232" i="71"/>
  <c r="B231" i="71"/>
  <c r="B230" i="71"/>
  <c r="D222" i="71"/>
  <c r="D221" i="71"/>
  <c r="D220" i="71"/>
  <c r="C219" i="71"/>
  <c r="C218" i="71"/>
  <c r="C217" i="71"/>
  <c r="B216" i="71"/>
  <c r="B215" i="71"/>
  <c r="B214" i="71"/>
  <c r="B211" i="71"/>
  <c r="C210" i="71"/>
  <c r="D209" i="71"/>
  <c r="B207" i="71"/>
  <c r="C206" i="71"/>
  <c r="D205" i="71"/>
  <c r="B203" i="71"/>
  <c r="C202" i="71"/>
  <c r="D201" i="71"/>
  <c r="B199" i="71"/>
  <c r="C198" i="71"/>
  <c r="D197" i="71"/>
  <c r="B195" i="71"/>
  <c r="C194" i="71"/>
  <c r="D193" i="71"/>
  <c r="B191" i="71"/>
  <c r="C190" i="71"/>
  <c r="D189" i="71"/>
  <c r="B187" i="71"/>
  <c r="C186" i="71"/>
  <c r="D185" i="71"/>
  <c r="B183" i="71"/>
  <c r="C182" i="71"/>
  <c r="D181" i="71"/>
  <c r="B179" i="71"/>
  <c r="C178" i="71"/>
  <c r="D177" i="71"/>
  <c r="B175" i="71"/>
  <c r="C174" i="71"/>
  <c r="D173" i="71"/>
  <c r="B171" i="71"/>
  <c r="C170" i="71"/>
  <c r="D169" i="71"/>
  <c r="B167" i="71"/>
  <c r="C166" i="71"/>
  <c r="D165" i="71"/>
  <c r="B163" i="71"/>
  <c r="C162" i="71"/>
  <c r="D161" i="71"/>
  <c r="B159" i="71"/>
  <c r="C158" i="71"/>
  <c r="D157" i="71"/>
  <c r="B155" i="71"/>
  <c r="C154" i="71"/>
  <c r="D153" i="71"/>
  <c r="B151" i="71"/>
  <c r="C150" i="71"/>
  <c r="D149" i="71"/>
  <c r="B147" i="71"/>
  <c r="C146" i="71"/>
  <c r="D145" i="71"/>
  <c r="B143" i="71"/>
  <c r="C142" i="71"/>
  <c r="D141" i="71"/>
  <c r="B139" i="71"/>
  <c r="C138" i="71"/>
  <c r="D137" i="71"/>
  <c r="B135" i="71"/>
  <c r="C134" i="71"/>
  <c r="D133" i="71"/>
  <c r="B131" i="71"/>
  <c r="C130" i="71"/>
  <c r="D129" i="71"/>
  <c r="B127" i="71"/>
  <c r="C126" i="71"/>
  <c r="D125" i="71"/>
  <c r="B123" i="71"/>
  <c r="C122" i="71"/>
  <c r="D121" i="71"/>
  <c r="B119" i="71"/>
  <c r="C118" i="71"/>
  <c r="D117" i="71"/>
  <c r="B115" i="71"/>
  <c r="C114" i="71"/>
  <c r="D113" i="71"/>
  <c r="B111" i="71"/>
  <c r="C110" i="71"/>
  <c r="D109" i="71"/>
  <c r="B107" i="71"/>
  <c r="C106" i="71"/>
  <c r="D105" i="71"/>
  <c r="B103" i="71"/>
  <c r="C102" i="71"/>
  <c r="D101" i="71"/>
  <c r="B99" i="71"/>
  <c r="C98" i="71"/>
  <c r="D97" i="71"/>
  <c r="B95" i="71"/>
  <c r="C94" i="71"/>
  <c r="D93" i="71"/>
  <c r="B91" i="71"/>
  <c r="C90" i="71"/>
  <c r="D89" i="71"/>
  <c r="B87" i="71"/>
  <c r="C86" i="71"/>
  <c r="D85" i="71"/>
  <c r="B83" i="71"/>
  <c r="C82" i="71"/>
  <c r="D81" i="71"/>
  <c r="E51" i="71"/>
  <c r="H51" i="71" s="1"/>
  <c r="I51" i="71" s="1"/>
  <c r="E47" i="71"/>
  <c r="H47" i="71" s="1"/>
  <c r="I47" i="71" s="1"/>
  <c r="E43" i="71"/>
  <c r="H43" i="71" s="1"/>
  <c r="I43" i="71" s="1"/>
  <c r="E39" i="71"/>
  <c r="H39" i="71" s="1"/>
  <c r="I39" i="71" s="1"/>
  <c r="E3" i="71"/>
  <c r="D1079" i="71"/>
  <c r="C1062" i="71"/>
  <c r="C1045" i="71"/>
  <c r="C1028" i="71"/>
  <c r="B988" i="71"/>
  <c r="C975" i="71"/>
  <c r="D962" i="71"/>
  <c r="B924" i="71"/>
  <c r="C911" i="71"/>
  <c r="D898" i="71"/>
  <c r="B860" i="71"/>
  <c r="C847" i="71"/>
  <c r="D834" i="71"/>
  <c r="B796" i="71"/>
  <c r="C783" i="71"/>
  <c r="D770" i="71"/>
  <c r="B732" i="71"/>
  <c r="C719" i="71"/>
  <c r="D706" i="71"/>
  <c r="B668" i="71"/>
  <c r="C655" i="71"/>
  <c r="D638" i="71"/>
  <c r="C635" i="71"/>
  <c r="B632" i="71"/>
  <c r="D622" i="71"/>
  <c r="C619" i="71"/>
  <c r="B616" i="71"/>
  <c r="D606" i="71"/>
  <c r="C603" i="71"/>
  <c r="B600" i="71"/>
  <c r="D590" i="71"/>
  <c r="C587" i="71"/>
  <c r="B584" i="71"/>
  <c r="D574" i="71"/>
  <c r="C571" i="71"/>
  <c r="B568" i="71"/>
  <c r="D558" i="71"/>
  <c r="C555" i="71"/>
  <c r="B552" i="71"/>
  <c r="D542" i="71"/>
  <c r="C539" i="71"/>
  <c r="B536" i="71"/>
  <c r="D526" i="71"/>
  <c r="C523" i="71"/>
  <c r="B520" i="71"/>
  <c r="D510" i="71"/>
  <c r="C507" i="71"/>
  <c r="B504" i="71"/>
  <c r="D494" i="71"/>
  <c r="C491" i="71"/>
  <c r="B488" i="71"/>
  <c r="D478" i="71"/>
  <c r="C475" i="71"/>
  <c r="B472" i="71"/>
  <c r="D462" i="71"/>
  <c r="C459" i="71"/>
  <c r="B456" i="71"/>
  <c r="D446" i="71"/>
  <c r="C443" i="71"/>
  <c r="B440" i="71"/>
  <c r="D430" i="71"/>
  <c r="C427" i="71"/>
  <c r="B424" i="71"/>
  <c r="D414" i="71"/>
  <c r="C411" i="71"/>
  <c r="B408" i="71"/>
  <c r="D398" i="71"/>
  <c r="C395" i="71"/>
  <c r="B392" i="71"/>
  <c r="D382" i="71"/>
  <c r="D373" i="71"/>
  <c r="C371" i="71"/>
  <c r="C369" i="71"/>
  <c r="B367" i="71"/>
  <c r="D358" i="71"/>
  <c r="D356" i="71"/>
  <c r="C354" i="71"/>
  <c r="B352" i="71"/>
  <c r="B350" i="71"/>
  <c r="D341" i="71"/>
  <c r="C339" i="71"/>
  <c r="C337" i="71"/>
  <c r="B335" i="71"/>
  <c r="D326" i="71"/>
  <c r="D324" i="71"/>
  <c r="C322" i="71"/>
  <c r="B320" i="71"/>
  <c r="B318" i="71"/>
  <c r="D309" i="71"/>
  <c r="C307" i="71"/>
  <c r="C305" i="71"/>
  <c r="B303" i="71"/>
  <c r="D294" i="71"/>
  <c r="D292" i="71"/>
  <c r="C290" i="71"/>
  <c r="B288" i="71"/>
  <c r="B286" i="71"/>
  <c r="D277" i="71"/>
  <c r="C275" i="71"/>
  <c r="C273" i="71"/>
  <c r="B271" i="71"/>
  <c r="D262" i="71"/>
  <c r="D260" i="71"/>
  <c r="C258" i="71"/>
  <c r="B256" i="71"/>
  <c r="B254" i="71"/>
  <c r="D245" i="71"/>
  <c r="C243" i="71"/>
  <c r="C241" i="71"/>
  <c r="B239" i="71"/>
  <c r="D230" i="71"/>
  <c r="D228" i="71"/>
  <c r="C226" i="71"/>
  <c r="B224" i="71"/>
  <c r="B222" i="71"/>
  <c r="D213" i="71"/>
  <c r="D211" i="71"/>
  <c r="C208" i="71"/>
  <c r="B205" i="71"/>
  <c r="D203" i="71"/>
  <c r="C200" i="71"/>
  <c r="B197" i="71"/>
  <c r="D195" i="71"/>
  <c r="C192" i="71"/>
  <c r="B189" i="71"/>
  <c r="D187" i="71"/>
  <c r="C184" i="71"/>
  <c r="B181" i="71"/>
  <c r="D179" i="71"/>
  <c r="C176" i="71"/>
  <c r="B173" i="71"/>
  <c r="D171" i="71"/>
  <c r="C168" i="71"/>
  <c r="B165" i="71"/>
  <c r="D163" i="71"/>
  <c r="C160" i="71"/>
  <c r="B157" i="71"/>
  <c r="D155" i="71"/>
  <c r="C152" i="71"/>
  <c r="B149" i="71"/>
  <c r="D147" i="71"/>
  <c r="C144" i="71"/>
  <c r="B141" i="71"/>
  <c r="D139" i="71"/>
  <c r="C136" i="71"/>
  <c r="B133" i="71"/>
  <c r="D131" i="71"/>
  <c r="C128" i="71"/>
  <c r="B125" i="71"/>
  <c r="D123" i="71"/>
  <c r="C120" i="71"/>
  <c r="B117" i="71"/>
  <c r="B114" i="71"/>
  <c r="D111" i="71"/>
  <c r="D108" i="71"/>
  <c r="C105" i="71"/>
  <c r="C104" i="71"/>
  <c r="B101" i="71"/>
  <c r="B98" i="71"/>
  <c r="D95" i="71"/>
  <c r="D92" i="71"/>
  <c r="C89" i="71"/>
  <c r="C88" i="71"/>
  <c r="B85" i="71"/>
  <c r="B82" i="71"/>
  <c r="E52" i="71"/>
  <c r="H52" i="71" s="1"/>
  <c r="I52" i="71" s="1"/>
  <c r="E44" i="71"/>
  <c r="H44" i="71" s="1"/>
  <c r="I44" i="71" s="1"/>
  <c r="B1074" i="71"/>
  <c r="B1057" i="71"/>
  <c r="B984" i="71"/>
  <c r="C971" i="71"/>
  <c r="D958" i="71"/>
  <c r="B920" i="71"/>
  <c r="C907" i="71"/>
  <c r="D894" i="71"/>
  <c r="B856" i="71"/>
  <c r="C843" i="71"/>
  <c r="D830" i="71"/>
  <c r="B792" i="71"/>
  <c r="C779" i="71"/>
  <c r="D766" i="71"/>
  <c r="B728" i="71"/>
  <c r="C715" i="71"/>
  <c r="D702" i="71"/>
  <c r="B664" i="71"/>
  <c r="C651" i="71"/>
  <c r="C641" i="71"/>
  <c r="D637" i="71"/>
  <c r="C634" i="71"/>
  <c r="B631" i="71"/>
  <c r="D621" i="71"/>
  <c r="C618" i="71"/>
  <c r="B615" i="71"/>
  <c r="D605" i="71"/>
  <c r="C602" i="71"/>
  <c r="B599" i="71"/>
  <c r="D589" i="71"/>
  <c r="C586" i="71"/>
  <c r="B583" i="71"/>
  <c r="D573" i="71"/>
  <c r="C570" i="71"/>
  <c r="B567" i="71"/>
  <c r="D557" i="71"/>
  <c r="C554" i="71"/>
  <c r="B551" i="71"/>
  <c r="D541" i="71"/>
  <c r="C538" i="71"/>
  <c r="B535" i="71"/>
  <c r="D525" i="71"/>
  <c r="C522" i="71"/>
  <c r="B519" i="71"/>
  <c r="D509" i="71"/>
  <c r="C506" i="71"/>
  <c r="B503" i="71"/>
  <c r="D493" i="71"/>
  <c r="C490" i="71"/>
  <c r="B487" i="71"/>
  <c r="D477" i="71"/>
  <c r="C474" i="71"/>
  <c r="B471" i="71"/>
  <c r="D461" i="71"/>
  <c r="C458" i="71"/>
  <c r="B455" i="71"/>
  <c r="D445" i="71"/>
  <c r="C442" i="71"/>
  <c r="B439" i="71"/>
  <c r="D429" i="71"/>
  <c r="C426" i="71"/>
  <c r="B423" i="71"/>
  <c r="D413" i="71"/>
  <c r="C410" i="71"/>
  <c r="B407" i="71"/>
  <c r="D397" i="71"/>
  <c r="C394" i="71"/>
  <c r="B391" i="71"/>
  <c r="D381" i="71"/>
  <c r="B379" i="71"/>
  <c r="D370" i="71"/>
  <c r="D368" i="71"/>
  <c r="C366" i="71"/>
  <c r="B364" i="71"/>
  <c r="B362" i="71"/>
  <c r="D353" i="71"/>
  <c r="C351" i="71"/>
  <c r="C349" i="71"/>
  <c r="B347" i="71"/>
  <c r="D338" i="71"/>
  <c r="D336" i="71"/>
  <c r="C334" i="71"/>
  <c r="B332" i="71"/>
  <c r="B330" i="71"/>
  <c r="D321" i="71"/>
  <c r="C319" i="71"/>
  <c r="C317" i="71"/>
  <c r="B315" i="71"/>
  <c r="D306" i="71"/>
  <c r="D304" i="71"/>
  <c r="C302" i="71"/>
  <c r="B300" i="71"/>
  <c r="B298" i="71"/>
  <c r="D289" i="71"/>
  <c r="C287" i="71"/>
  <c r="C285" i="71"/>
  <c r="B283" i="71"/>
  <c r="D274" i="71"/>
  <c r="D272" i="71"/>
  <c r="C270" i="71"/>
  <c r="B268" i="71"/>
  <c r="B266" i="71"/>
  <c r="D257" i="71"/>
  <c r="C255" i="71"/>
  <c r="C253" i="71"/>
  <c r="B251" i="71"/>
  <c r="D242" i="71"/>
  <c r="D240" i="71"/>
  <c r="C238" i="71"/>
  <c r="B236" i="71"/>
  <c r="B234" i="71"/>
  <c r="D225" i="71"/>
  <c r="C223" i="71"/>
  <c r="C221" i="71"/>
  <c r="B219" i="71"/>
  <c r="C209" i="71"/>
  <c r="B206" i="71"/>
  <c r="D204" i="71"/>
  <c r="C201" i="71"/>
  <c r="B198" i="71"/>
  <c r="D196" i="71"/>
  <c r="C193" i="71"/>
  <c r="B190" i="71"/>
  <c r="D188" i="71"/>
  <c r="C185" i="71"/>
  <c r="B182" i="71"/>
  <c r="D180" i="71"/>
  <c r="C177" i="71"/>
  <c r="B174" i="71"/>
  <c r="D172" i="71"/>
  <c r="C169" i="71"/>
  <c r="B166" i="71"/>
  <c r="D164" i="71"/>
  <c r="C161" i="71"/>
  <c r="B158" i="71"/>
  <c r="D156" i="71"/>
  <c r="C153" i="71"/>
  <c r="B150" i="71"/>
  <c r="D148" i="71"/>
  <c r="C145" i="71"/>
  <c r="B142" i="71"/>
  <c r="D140" i="71"/>
  <c r="C137" i="71"/>
  <c r="B134" i="71"/>
  <c r="D132" i="71"/>
  <c r="C129" i="71"/>
  <c r="B126" i="71"/>
  <c r="D124" i="71"/>
  <c r="C121" i="71"/>
  <c r="B118" i="71"/>
  <c r="D115" i="71"/>
  <c r="D112" i="71"/>
  <c r="C109" i="71"/>
  <c r="C108" i="71"/>
  <c r="B105" i="71"/>
  <c r="B102" i="71"/>
  <c r="D99" i="71"/>
  <c r="D96" i="71"/>
  <c r="C93" i="71"/>
  <c r="C92" i="71"/>
  <c r="B89" i="71"/>
  <c r="B86" i="71"/>
  <c r="D83" i="71"/>
  <c r="E49" i="71"/>
  <c r="H49" i="71" s="1"/>
  <c r="I49" i="71" s="1"/>
  <c r="E41" i="71"/>
  <c r="H41" i="71" s="1"/>
  <c r="I41" i="71" s="1"/>
  <c r="C84" i="71"/>
  <c r="D88" i="71"/>
  <c r="B93" i="71"/>
  <c r="B97" i="71"/>
  <c r="B110" i="71"/>
  <c r="C112" i="71"/>
  <c r="C116" i="71"/>
  <c r="D120" i="71"/>
  <c r="C125" i="71"/>
  <c r="D127" i="71"/>
  <c r="B130" i="71"/>
  <c r="C132" i="71"/>
  <c r="B145" i="71"/>
  <c r="D152" i="71"/>
  <c r="C157" i="71"/>
  <c r="D159" i="71"/>
  <c r="B162" i="71"/>
  <c r="C164" i="71"/>
  <c r="D167" i="71"/>
  <c r="B170" i="71"/>
  <c r="C172" i="71"/>
  <c r="D175" i="71"/>
  <c r="B178" i="71"/>
  <c r="C180" i="71"/>
  <c r="D183" i="71"/>
  <c r="B186" i="71"/>
  <c r="C188" i="71"/>
  <c r="D191" i="71"/>
  <c r="B194" i="71"/>
  <c r="C196" i="71"/>
  <c r="D199" i="71"/>
  <c r="B202" i="71"/>
  <c r="C204" i="71"/>
  <c r="D207" i="71"/>
  <c r="B210" i="71"/>
  <c r="D212" i="71"/>
  <c r="C222" i="71"/>
  <c r="D226" i="71"/>
  <c r="B240" i="71"/>
  <c r="D244" i="71"/>
  <c r="C254" i="71"/>
  <c r="D258" i="71"/>
  <c r="B272" i="71"/>
  <c r="D276" i="71"/>
  <c r="C286" i="71"/>
  <c r="D290" i="71"/>
  <c r="B304" i="71"/>
  <c r="D308" i="71"/>
  <c r="C318" i="71"/>
  <c r="D322" i="71"/>
  <c r="B336" i="71"/>
  <c r="D340" i="71"/>
  <c r="C350" i="71"/>
  <c r="D354" i="71"/>
  <c r="B368" i="71"/>
  <c r="D372" i="71"/>
  <c r="B383" i="71"/>
  <c r="B399" i="71"/>
  <c r="B415" i="71"/>
  <c r="B431" i="71"/>
  <c r="B447" i="71"/>
  <c r="B463" i="71"/>
  <c r="B479" i="71"/>
  <c r="B495" i="71"/>
  <c r="B511" i="71"/>
  <c r="B527" i="71"/>
  <c r="B543" i="71"/>
  <c r="B559" i="71"/>
  <c r="B575" i="71"/>
  <c r="B591" i="71"/>
  <c r="B607" i="71"/>
  <c r="B623" i="71"/>
  <c r="C639" i="71"/>
  <c r="D674" i="71"/>
  <c r="C687" i="71"/>
  <c r="D738" i="71"/>
  <c r="C751" i="71"/>
  <c r="D802" i="71"/>
  <c r="C815" i="71"/>
  <c r="D866" i="71"/>
  <c r="C879" i="71"/>
  <c r="D930" i="71"/>
  <c r="C943" i="71"/>
  <c r="D994" i="71"/>
  <c r="C1007" i="71"/>
  <c r="D1031" i="71"/>
  <c r="L49" i="78"/>
  <c r="R49" i="78"/>
  <c r="Z49" i="78" s="1"/>
  <c r="L53" i="78"/>
  <c r="L57" i="78"/>
  <c r="L61" i="78"/>
  <c r="L65" i="78"/>
  <c r="L69" i="78"/>
  <c r="AK74" i="78"/>
  <c r="AL78" i="78"/>
  <c r="AL82" i="78"/>
  <c r="J83" i="78"/>
  <c r="K87" i="78"/>
  <c r="K91" i="78"/>
  <c r="K95" i="78"/>
  <c r="K99" i="78"/>
  <c r="K103" i="78"/>
  <c r="AQ113" i="78"/>
  <c r="AU115" i="78"/>
  <c r="AQ117" i="78"/>
  <c r="K82" i="66"/>
  <c r="K86" i="66"/>
  <c r="K90" i="66"/>
  <c r="K94" i="66"/>
  <c r="K98" i="66"/>
  <c r="K102" i="66"/>
  <c r="K106" i="66"/>
  <c r="K110" i="66"/>
  <c r="K114" i="66"/>
  <c r="K118" i="66"/>
  <c r="K122" i="66"/>
  <c r="K126" i="66"/>
  <c r="K130" i="66"/>
  <c r="K134" i="66"/>
  <c r="K138" i="66"/>
  <c r="K142" i="66"/>
  <c r="K146" i="66"/>
  <c r="K150" i="66"/>
  <c r="K154" i="66"/>
  <c r="K158" i="66"/>
  <c r="K162" i="66"/>
  <c r="K166" i="66"/>
  <c r="K170" i="66"/>
  <c r="K174" i="66"/>
  <c r="K178" i="66"/>
  <c r="K182" i="66"/>
  <c r="K186" i="66"/>
  <c r="K190" i="66"/>
  <c r="K194" i="66"/>
  <c r="K198" i="66"/>
  <c r="K202" i="66"/>
  <c r="K206" i="66"/>
  <c r="K210" i="66"/>
  <c r="K214" i="66"/>
  <c r="K218" i="66"/>
  <c r="K222" i="66"/>
  <c r="K226" i="66"/>
  <c r="K230" i="66"/>
  <c r="K234" i="66"/>
  <c r="K238" i="66"/>
  <c r="K242" i="66"/>
  <c r="K246" i="66"/>
  <c r="K250" i="66"/>
  <c r="K254" i="66"/>
  <c r="K258" i="66"/>
  <c r="K262" i="66"/>
  <c r="K266" i="66"/>
  <c r="K270" i="66"/>
  <c r="K274" i="66"/>
  <c r="K278" i="66"/>
  <c r="K282" i="66"/>
  <c r="K286" i="66"/>
  <c r="K290" i="66"/>
  <c r="K294" i="66"/>
  <c r="K298" i="66"/>
  <c r="K302" i="66"/>
  <c r="K306" i="66"/>
  <c r="K310" i="66"/>
  <c r="K314" i="66"/>
  <c r="K318" i="66"/>
  <c r="K322" i="66"/>
  <c r="K326" i="66"/>
  <c r="K330" i="66"/>
  <c r="K334" i="66"/>
  <c r="K338" i="66"/>
  <c r="K342" i="66"/>
  <c r="K346" i="66"/>
  <c r="K350" i="66"/>
  <c r="K354" i="66"/>
  <c r="K358" i="66"/>
  <c r="K362" i="66"/>
  <c r="K366" i="66"/>
  <c r="K370" i="66"/>
  <c r="K374" i="66"/>
  <c r="K378" i="66"/>
  <c r="K382" i="66"/>
  <c r="K386" i="66"/>
  <c r="K390" i="66"/>
  <c r="K394" i="66"/>
  <c r="K398" i="66"/>
  <c r="K402" i="66"/>
  <c r="K406" i="66"/>
  <c r="K410" i="66"/>
  <c r="K414" i="66"/>
  <c r="K418" i="66"/>
  <c r="K422" i="66"/>
  <c r="K426" i="66"/>
  <c r="K430" i="66"/>
  <c r="K434" i="66"/>
  <c r="K438" i="66"/>
  <c r="K442" i="66"/>
  <c r="K446" i="66"/>
  <c r="K450" i="66"/>
  <c r="K454" i="66"/>
  <c r="K458" i="66"/>
  <c r="K462" i="66"/>
  <c r="K466" i="66"/>
  <c r="K470" i="66"/>
  <c r="K474" i="66"/>
  <c r="K478" i="66"/>
  <c r="K482" i="66"/>
  <c r="K496" i="66"/>
  <c r="K497" i="66"/>
  <c r="K498" i="66"/>
  <c r="K512" i="66"/>
  <c r="K513" i="66"/>
  <c r="K514" i="66"/>
  <c r="K528" i="66"/>
  <c r="K529" i="66"/>
  <c r="K530" i="66"/>
  <c r="K544" i="66"/>
  <c r="K545" i="66"/>
  <c r="K546" i="66"/>
  <c r="K560" i="66"/>
  <c r="K561" i="66"/>
  <c r="K562" i="66"/>
  <c r="K576" i="66"/>
  <c r="K577" i="66"/>
  <c r="K578" i="66"/>
  <c r="K592" i="66"/>
  <c r="K593" i="66"/>
  <c r="K594" i="66"/>
  <c r="K608" i="66"/>
  <c r="K609" i="66"/>
  <c r="K610" i="66"/>
  <c r="K624" i="66"/>
  <c r="K625" i="66"/>
  <c r="K626" i="66"/>
  <c r="K640" i="66"/>
  <c r="K641" i="66"/>
  <c r="K642" i="66"/>
  <c r="K656" i="66"/>
  <c r="K657" i="66"/>
  <c r="K658" i="66"/>
  <c r="K672" i="66"/>
  <c r="K673" i="66"/>
  <c r="K674" i="66"/>
  <c r="K688" i="66"/>
  <c r="K689" i="66"/>
  <c r="K690" i="66"/>
  <c r="K704" i="66"/>
  <c r="K705" i="66"/>
  <c r="K706" i="66"/>
  <c r="K710" i="66"/>
  <c r="K718" i="66"/>
  <c r="K726" i="66"/>
  <c r="K734" i="66"/>
  <c r="K742" i="66"/>
  <c r="K750" i="66"/>
  <c r="K758" i="66"/>
  <c r="K766" i="66"/>
  <c r="K774" i="66"/>
  <c r="K782" i="66"/>
  <c r="K790" i="66"/>
  <c r="K798" i="66"/>
  <c r="K806" i="66"/>
  <c r="K814" i="66"/>
  <c r="K822" i="66"/>
  <c r="K830" i="66"/>
  <c r="K838" i="66"/>
  <c r="K846" i="66"/>
  <c r="K854" i="66"/>
  <c r="K862" i="66"/>
  <c r="K870" i="66"/>
  <c r="K878" i="66"/>
  <c r="K886" i="66"/>
  <c r="K894" i="66"/>
  <c r="K902" i="66"/>
  <c r="K910" i="66"/>
  <c r="K918" i="66"/>
  <c r="K926" i="66"/>
  <c r="K934" i="66"/>
  <c r="K942" i="66"/>
  <c r="K950" i="66"/>
  <c r="K958" i="66"/>
  <c r="K966" i="66"/>
  <c r="K974" i="66"/>
  <c r="K982" i="66"/>
  <c r="K990" i="66"/>
  <c r="K998" i="66"/>
  <c r="K1006" i="66"/>
  <c r="K1014" i="66"/>
  <c r="K1022" i="66"/>
  <c r="K1030" i="66"/>
  <c r="K1038" i="66"/>
  <c r="K1046" i="66"/>
  <c r="K1054" i="66"/>
  <c r="K1062" i="66"/>
  <c r="K1070" i="66"/>
  <c r="K1077" i="71"/>
  <c r="K1073" i="71"/>
  <c r="K1069" i="71"/>
  <c r="K1065" i="71"/>
  <c r="K1061" i="71"/>
  <c r="K1057" i="71"/>
  <c r="K1053" i="71"/>
  <c r="K1049" i="71"/>
  <c r="K1045" i="71"/>
  <c r="K1041" i="71"/>
  <c r="K1037" i="71"/>
  <c r="K1033" i="71"/>
  <c r="K1029" i="71"/>
  <c r="K1025" i="71"/>
  <c r="K1021" i="71"/>
  <c r="K1072" i="71"/>
  <c r="K1071" i="71"/>
  <c r="K1070" i="71"/>
  <c r="K1056" i="71"/>
  <c r="K1055" i="71"/>
  <c r="K1054" i="71"/>
  <c r="K1040" i="71"/>
  <c r="K1039" i="71"/>
  <c r="K1038" i="71"/>
  <c r="K1024" i="71"/>
  <c r="K1023" i="71"/>
  <c r="K1022" i="71"/>
  <c r="K1020" i="71"/>
  <c r="K1016" i="71"/>
  <c r="K1012" i="71"/>
  <c r="K1008" i="71"/>
  <c r="K1004" i="71"/>
  <c r="K1000" i="71"/>
  <c r="K996" i="71"/>
  <c r="K992" i="71"/>
  <c r="K988" i="71"/>
  <c r="K984" i="71"/>
  <c r="K980" i="71"/>
  <c r="K976" i="71"/>
  <c r="K972" i="71"/>
  <c r="K968" i="71"/>
  <c r="K964" i="71"/>
  <c r="K960" i="71"/>
  <c r="K956" i="71"/>
  <c r="K952" i="71"/>
  <c r="K948" i="71"/>
  <c r="K944" i="71"/>
  <c r="K940" i="71"/>
  <c r="K936" i="71"/>
  <c r="K932" i="71"/>
  <c r="K928" i="71"/>
  <c r="K924" i="71"/>
  <c r="K920" i="71"/>
  <c r="K916" i="71"/>
  <c r="K912" i="71"/>
  <c r="K908" i="71"/>
  <c r="K904" i="71"/>
  <c r="K900" i="71"/>
  <c r="K896" i="71"/>
  <c r="K892" i="71"/>
  <c r="K888" i="71"/>
  <c r="K884" i="71"/>
  <c r="K880" i="71"/>
  <c r="K876" i="71"/>
  <c r="K872" i="71"/>
  <c r="K868" i="71"/>
  <c r="K864" i="71"/>
  <c r="K860" i="71"/>
  <c r="K856" i="71"/>
  <c r="K852" i="71"/>
  <c r="K848" i="71"/>
  <c r="K844" i="71"/>
  <c r="K840" i="71"/>
  <c r="K836" i="71"/>
  <c r="K832" i="71"/>
  <c r="K828" i="71"/>
  <c r="K824" i="71"/>
  <c r="K820" i="71"/>
  <c r="K816" i="71"/>
  <c r="K812" i="71"/>
  <c r="K808" i="71"/>
  <c r="K804" i="71"/>
  <c r="K800" i="71"/>
  <c r="K796" i="71"/>
  <c r="K792" i="71"/>
  <c r="K788" i="71"/>
  <c r="K784" i="71"/>
  <c r="K780" i="71"/>
  <c r="K776" i="71"/>
  <c r="K772" i="71"/>
  <c r="K768" i="71"/>
  <c r="K764" i="71"/>
  <c r="K760" i="71"/>
  <c r="K756" i="71"/>
  <c r="K752" i="71"/>
  <c r="K748" i="71"/>
  <c r="K744" i="71"/>
  <c r="K740" i="71"/>
  <c r="K736" i="71"/>
  <c r="K732" i="71"/>
  <c r="K728" i="71"/>
  <c r="K724" i="71"/>
  <c r="K720" i="71"/>
  <c r="K716" i="71"/>
  <c r="K712" i="71"/>
  <c r="K708" i="71"/>
  <c r="K704" i="71"/>
  <c r="K700" i="71"/>
  <c r="K696" i="71"/>
  <c r="K692" i="71"/>
  <c r="K688" i="71"/>
  <c r="K684" i="71"/>
  <c r="K680" i="71"/>
  <c r="K676" i="71"/>
  <c r="K672" i="71"/>
  <c r="K668" i="71"/>
  <c r="K664" i="71"/>
  <c r="K660" i="71"/>
  <c r="K656" i="71"/>
  <c r="K652" i="71"/>
  <c r="K648" i="71"/>
  <c r="K644" i="71"/>
  <c r="K640" i="71"/>
  <c r="K1076" i="71"/>
  <c r="K1075" i="71"/>
  <c r="K1074" i="71"/>
  <c r="K1060" i="71"/>
  <c r="K1059" i="71"/>
  <c r="K1058" i="71"/>
  <c r="K1044" i="71"/>
  <c r="K1043" i="71"/>
  <c r="K1042" i="71"/>
  <c r="K1028" i="71"/>
  <c r="K1027" i="71"/>
  <c r="K1026" i="71"/>
  <c r="K1019" i="71"/>
  <c r="K1015" i="71"/>
  <c r="K1011" i="71"/>
  <c r="K1007" i="71"/>
  <c r="K1003" i="71"/>
  <c r="K999" i="71"/>
  <c r="K995" i="71"/>
  <c r="K991" i="71"/>
  <c r="K987" i="71"/>
  <c r="K983" i="71"/>
  <c r="K979" i="71"/>
  <c r="K975" i="71"/>
  <c r="K971" i="71"/>
  <c r="K967" i="71"/>
  <c r="K963" i="71"/>
  <c r="K959" i="71"/>
  <c r="K955" i="71"/>
  <c r="K951" i="71"/>
  <c r="K947" i="71"/>
  <c r="K943" i="71"/>
  <c r="K939" i="71"/>
  <c r="K935" i="71"/>
  <c r="K931" i="71"/>
  <c r="K927" i="71"/>
  <c r="K923" i="71"/>
  <c r="K919" i="71"/>
  <c r="K915" i="71"/>
  <c r="K911" i="71"/>
  <c r="K907" i="71"/>
  <c r="K903" i="71"/>
  <c r="K899" i="71"/>
  <c r="K895" i="71"/>
  <c r="K891" i="71"/>
  <c r="K887" i="71"/>
  <c r="K883" i="71"/>
  <c r="K879" i="71"/>
  <c r="K875" i="71"/>
  <c r="K871" i="71"/>
  <c r="K867" i="71"/>
  <c r="K863" i="71"/>
  <c r="K859" i="71"/>
  <c r="K855" i="71"/>
  <c r="K851" i="71"/>
  <c r="K847" i="71"/>
  <c r="K843" i="71"/>
  <c r="K839" i="71"/>
  <c r="K835" i="71"/>
  <c r="K831" i="71"/>
  <c r="K827" i="71"/>
  <c r="K823" i="71"/>
  <c r="K819" i="71"/>
  <c r="K815" i="71"/>
  <c r="K811" i="71"/>
  <c r="K807" i="71"/>
  <c r="K803" i="71"/>
  <c r="K799" i="71"/>
  <c r="K795" i="71"/>
  <c r="K791" i="71"/>
  <c r="K787" i="71"/>
  <c r="K783" i="71"/>
  <c r="K779" i="71"/>
  <c r="K775" i="71"/>
  <c r="K771" i="71"/>
  <c r="K767" i="71"/>
  <c r="K763" i="71"/>
  <c r="K759" i="71"/>
  <c r="K755" i="71"/>
  <c r="K751" i="71"/>
  <c r="K747" i="71"/>
  <c r="K743" i="71"/>
  <c r="K739" i="71"/>
  <c r="K735" i="71"/>
  <c r="K731" i="71"/>
  <c r="K727" i="71"/>
  <c r="K723" i="71"/>
  <c r="K719" i="71"/>
  <c r="K715" i="71"/>
  <c r="K711" i="71"/>
  <c r="K707" i="71"/>
  <c r="K703" i="71"/>
  <c r="K699" i="71"/>
  <c r="K695" i="71"/>
  <c r="K691" i="71"/>
  <c r="K687" i="71"/>
  <c r="K683" i="71"/>
  <c r="K679" i="71"/>
  <c r="K675" i="71"/>
  <c r="K671" i="71"/>
  <c r="K667" i="71"/>
  <c r="K663" i="71"/>
  <c r="K659" i="71"/>
  <c r="K655" i="71"/>
  <c r="K651" i="71"/>
  <c r="K647" i="71"/>
  <c r="K643" i="71"/>
  <c r="K1080" i="71"/>
  <c r="K1079" i="71"/>
  <c r="K1078" i="71"/>
  <c r="K1064" i="71"/>
  <c r="K1063" i="71"/>
  <c r="K1062" i="71"/>
  <c r="K1048" i="71"/>
  <c r="K1047" i="71"/>
  <c r="K1046" i="71"/>
  <c r="K1032" i="71"/>
  <c r="K1031" i="71"/>
  <c r="K1030" i="71"/>
  <c r="K1018" i="71"/>
  <c r="K1014" i="71"/>
  <c r="K1010" i="71"/>
  <c r="K1006" i="71"/>
  <c r="K1002" i="71"/>
  <c r="K998" i="71"/>
  <c r="K994" i="71"/>
  <c r="K990" i="71"/>
  <c r="K986" i="71"/>
  <c r="K982" i="71"/>
  <c r="K978" i="71"/>
  <c r="K974" i="71"/>
  <c r="K970" i="71"/>
  <c r="K966" i="71"/>
  <c r="K962" i="71"/>
  <c r="K958" i="71"/>
  <c r="K954" i="71"/>
  <c r="K950" i="71"/>
  <c r="K946" i="71"/>
  <c r="K942" i="71"/>
  <c r="K938" i="71"/>
  <c r="K934" i="71"/>
  <c r="K930" i="71"/>
  <c r="K926" i="71"/>
  <c r="K922" i="71"/>
  <c r="K918" i="71"/>
  <c r="K914" i="71"/>
  <c r="K910" i="71"/>
  <c r="K906" i="71"/>
  <c r="K902" i="71"/>
  <c r="K898" i="71"/>
  <c r="K894" i="71"/>
  <c r="K890" i="71"/>
  <c r="K886" i="71"/>
  <c r="K882" i="71"/>
  <c r="K878" i="71"/>
  <c r="K874" i="71"/>
  <c r="K870" i="71"/>
  <c r="K866" i="71"/>
  <c r="K862" i="71"/>
  <c r="K858" i="71"/>
  <c r="K854" i="71"/>
  <c r="K850" i="71"/>
  <c r="K846" i="71"/>
  <c r="K842" i="71"/>
  <c r="K838" i="71"/>
  <c r="K834" i="71"/>
  <c r="K830" i="71"/>
  <c r="K826" i="71"/>
  <c r="K822" i="71"/>
  <c r="K818" i="71"/>
  <c r="K814" i="71"/>
  <c r="K810" i="71"/>
  <c r="K806" i="71"/>
  <c r="K802" i="71"/>
  <c r="K798" i="71"/>
  <c r="K794" i="71"/>
  <c r="K790" i="71"/>
  <c r="K786" i="71"/>
  <c r="K782" i="71"/>
  <c r="K778" i="71"/>
  <c r="K774" i="71"/>
  <c r="K770" i="71"/>
  <c r="K766" i="71"/>
  <c r="K762" i="71"/>
  <c r="K758" i="71"/>
  <c r="K754" i="71"/>
  <c r="K750" i="71"/>
  <c r="K746" i="71"/>
  <c r="K742" i="71"/>
  <c r="K738" i="71"/>
  <c r="K734" i="71"/>
  <c r="K730" i="71"/>
  <c r="K726" i="71"/>
  <c r="K722" i="71"/>
  <c r="K718" i="71"/>
  <c r="K714" i="71"/>
  <c r="K710" i="71"/>
  <c r="K706" i="71"/>
  <c r="K702" i="71"/>
  <c r="K698" i="71"/>
  <c r="K694" i="71"/>
  <c r="K690" i="71"/>
  <c r="K686" i="71"/>
  <c r="K682" i="71"/>
  <c r="K678" i="71"/>
  <c r="K674" i="71"/>
  <c r="K670" i="71"/>
  <c r="K666" i="71"/>
  <c r="K662" i="71"/>
  <c r="K658" i="71"/>
  <c r="K654" i="71"/>
  <c r="K650" i="71"/>
  <c r="K646" i="71"/>
  <c r="K642" i="71"/>
  <c r="K1068" i="71"/>
  <c r="K1051" i="71"/>
  <c r="K1034" i="71"/>
  <c r="K1005" i="71"/>
  <c r="K989" i="71"/>
  <c r="K973" i="71"/>
  <c r="K957" i="71"/>
  <c r="K941" i="71"/>
  <c r="K925" i="71"/>
  <c r="K909" i="71"/>
  <c r="K893" i="71"/>
  <c r="K877" i="71"/>
  <c r="K861" i="71"/>
  <c r="K845" i="71"/>
  <c r="K829" i="71"/>
  <c r="K813" i="71"/>
  <c r="K797" i="71"/>
  <c r="K781" i="71"/>
  <c r="K765" i="71"/>
  <c r="K749" i="71"/>
  <c r="K733" i="71"/>
  <c r="K717" i="71"/>
  <c r="K701" i="71"/>
  <c r="K685" i="71"/>
  <c r="K669" i="71"/>
  <c r="K653" i="71"/>
  <c r="K635" i="71"/>
  <c r="K631" i="71"/>
  <c r="K627" i="71"/>
  <c r="K623" i="71"/>
  <c r="K619" i="71"/>
  <c r="K615" i="71"/>
  <c r="K611" i="71"/>
  <c r="K607" i="71"/>
  <c r="K603" i="71"/>
  <c r="K599" i="71"/>
  <c r="K595" i="71"/>
  <c r="K591" i="71"/>
  <c r="K587" i="71"/>
  <c r="K583" i="71"/>
  <c r="K579" i="71"/>
  <c r="K575" i="71"/>
  <c r="K571" i="71"/>
  <c r="K567" i="71"/>
  <c r="K563" i="71"/>
  <c r="K559" i="71"/>
  <c r="K555" i="71"/>
  <c r="K551" i="71"/>
  <c r="K547" i="71"/>
  <c r="K543" i="71"/>
  <c r="K539" i="71"/>
  <c r="K535" i="71"/>
  <c r="K531" i="71"/>
  <c r="K527" i="71"/>
  <c r="K523" i="71"/>
  <c r="K519" i="71"/>
  <c r="K515" i="71"/>
  <c r="K511" i="71"/>
  <c r="K507" i="71"/>
  <c r="K503" i="71"/>
  <c r="K499" i="71"/>
  <c r="K495" i="71"/>
  <c r="K491" i="71"/>
  <c r="K487" i="71"/>
  <c r="K483" i="71"/>
  <c r="K479" i="71"/>
  <c r="K475" i="71"/>
  <c r="K471" i="71"/>
  <c r="K467" i="71"/>
  <c r="K463" i="71"/>
  <c r="K459" i="71"/>
  <c r="K455" i="71"/>
  <c r="K451" i="71"/>
  <c r="K447" i="71"/>
  <c r="K443" i="71"/>
  <c r="K439" i="71"/>
  <c r="K435" i="71"/>
  <c r="K431" i="71"/>
  <c r="K427" i="71"/>
  <c r="K423" i="71"/>
  <c r="K419" i="71"/>
  <c r="K415" i="71"/>
  <c r="K411" i="71"/>
  <c r="K407" i="71"/>
  <c r="K403" i="71"/>
  <c r="K399" i="71"/>
  <c r="K395" i="71"/>
  <c r="K391" i="71"/>
  <c r="K387" i="71"/>
  <c r="K383" i="71"/>
  <c r="K1067" i="71"/>
  <c r="K1050" i="71"/>
  <c r="K1017" i="71"/>
  <c r="K1001" i="71"/>
  <c r="K985" i="71"/>
  <c r="K969" i="71"/>
  <c r="K953" i="71"/>
  <c r="K937" i="71"/>
  <c r="K921" i="71"/>
  <c r="K905" i="71"/>
  <c r="K889" i="71"/>
  <c r="K873" i="71"/>
  <c r="K857" i="71"/>
  <c r="K841" i="71"/>
  <c r="K825" i="71"/>
  <c r="K809" i="71"/>
  <c r="K793" i="71"/>
  <c r="K777" i="71"/>
  <c r="K761" i="71"/>
  <c r="K745" i="71"/>
  <c r="K729" i="71"/>
  <c r="K713" i="71"/>
  <c r="K697" i="71"/>
  <c r="K681" i="71"/>
  <c r="K665" i="71"/>
  <c r="K649" i="71"/>
  <c r="K639" i="71"/>
  <c r="K638" i="71"/>
  <c r="K634" i="71"/>
  <c r="K630" i="71"/>
  <c r="K626" i="71"/>
  <c r="K622" i="71"/>
  <c r="K618" i="71"/>
  <c r="K614" i="71"/>
  <c r="K610" i="71"/>
  <c r="K606" i="71"/>
  <c r="K602" i="71"/>
  <c r="K598" i="71"/>
  <c r="K594" i="71"/>
  <c r="K590" i="71"/>
  <c r="K586" i="71"/>
  <c r="K582" i="71"/>
  <c r="K578" i="71"/>
  <c r="K574" i="71"/>
  <c r="K570" i="71"/>
  <c r="K566" i="71"/>
  <c r="K562" i="71"/>
  <c r="K558" i="71"/>
  <c r="K554" i="71"/>
  <c r="K550" i="71"/>
  <c r="K546" i="71"/>
  <c r="K542" i="71"/>
  <c r="K538" i="71"/>
  <c r="K534" i="71"/>
  <c r="K530" i="71"/>
  <c r="K526" i="71"/>
  <c r="K522" i="71"/>
  <c r="K518" i="71"/>
  <c r="K514" i="71"/>
  <c r="K510" i="71"/>
  <c r="K506" i="71"/>
  <c r="K502" i="71"/>
  <c r="K498" i="71"/>
  <c r="K494" i="71"/>
  <c r="K490" i="71"/>
  <c r="K486" i="71"/>
  <c r="K482" i="71"/>
  <c r="K478" i="71"/>
  <c r="K474" i="71"/>
  <c r="K470" i="71"/>
  <c r="K466" i="71"/>
  <c r="K462" i="71"/>
  <c r="K458" i="71"/>
  <c r="K454" i="71"/>
  <c r="K450" i="71"/>
  <c r="K446" i="71"/>
  <c r="K442" i="71"/>
  <c r="K438" i="71"/>
  <c r="K434" i="71"/>
  <c r="K430" i="71"/>
  <c r="K426" i="71"/>
  <c r="K422" i="71"/>
  <c r="K418" i="71"/>
  <c r="K414" i="71"/>
  <c r="K410" i="71"/>
  <c r="K406" i="71"/>
  <c r="K402" i="71"/>
  <c r="K398" i="71"/>
  <c r="K394" i="71"/>
  <c r="K390" i="71"/>
  <c r="K386" i="71"/>
  <c r="K382" i="71"/>
  <c r="K378" i="71"/>
  <c r="K374" i="71"/>
  <c r="K370" i="71"/>
  <c r="K366" i="71"/>
  <c r="K362" i="71"/>
  <c r="K358" i="71"/>
  <c r="K354" i="71"/>
  <c r="K350" i="71"/>
  <c r="K346" i="71"/>
  <c r="K342" i="71"/>
  <c r="K338" i="71"/>
  <c r="K334" i="71"/>
  <c r="K330" i="71"/>
  <c r="K326" i="71"/>
  <c r="K322" i="71"/>
  <c r="K318" i="71"/>
  <c r="K314" i="71"/>
  <c r="K310" i="71"/>
  <c r="K306" i="71"/>
  <c r="K302" i="71"/>
  <c r="K298" i="71"/>
  <c r="K294" i="71"/>
  <c r="K290" i="71"/>
  <c r="K286" i="71"/>
  <c r="K282" i="71"/>
  <c r="K278" i="71"/>
  <c r="K274" i="71"/>
  <c r="K270" i="71"/>
  <c r="K266" i="71"/>
  <c r="K262" i="71"/>
  <c r="K258" i="71"/>
  <c r="K254" i="71"/>
  <c r="K250" i="71"/>
  <c r="K246" i="71"/>
  <c r="K242" i="71"/>
  <c r="K238" i="71"/>
  <c r="K234" i="71"/>
  <c r="K230" i="71"/>
  <c r="K226" i="71"/>
  <c r="K222" i="71"/>
  <c r="K218" i="71"/>
  <c r="K214" i="71"/>
  <c r="K1052" i="71"/>
  <c r="K1035" i="71"/>
  <c r="K993" i="71"/>
  <c r="K961" i="71"/>
  <c r="K929" i="71"/>
  <c r="K897" i="71"/>
  <c r="K865" i="71"/>
  <c r="K833" i="71"/>
  <c r="K801" i="71"/>
  <c r="K769" i="71"/>
  <c r="K737" i="71"/>
  <c r="K705" i="71"/>
  <c r="K673" i="71"/>
  <c r="K636" i="71"/>
  <c r="K628" i="71"/>
  <c r="K620" i="71"/>
  <c r="K612" i="71"/>
  <c r="K604" i="71"/>
  <c r="K596" i="71"/>
  <c r="K588" i="71"/>
  <c r="K580" i="71"/>
  <c r="K572" i="71"/>
  <c r="K564" i="71"/>
  <c r="K556" i="71"/>
  <c r="K548" i="71"/>
  <c r="K540" i="71"/>
  <c r="K532" i="71"/>
  <c r="K524" i="71"/>
  <c r="K516" i="71"/>
  <c r="K508" i="71"/>
  <c r="K500" i="71"/>
  <c r="K492" i="71"/>
  <c r="K484" i="71"/>
  <c r="K476" i="71"/>
  <c r="K468" i="71"/>
  <c r="K460" i="71"/>
  <c r="K452" i="71"/>
  <c r="K444" i="71"/>
  <c r="K436" i="71"/>
  <c r="K428" i="71"/>
  <c r="K420" i="71"/>
  <c r="K412" i="71"/>
  <c r="K404" i="71"/>
  <c r="K396" i="71"/>
  <c r="K388" i="71"/>
  <c r="K380" i="71"/>
  <c r="K379" i="71"/>
  <c r="K365" i="71"/>
  <c r="K364" i="71"/>
  <c r="K363" i="71"/>
  <c r="K349" i="71"/>
  <c r="K348" i="71"/>
  <c r="K347" i="71"/>
  <c r="K333" i="71"/>
  <c r="K332" i="71"/>
  <c r="K331" i="71"/>
  <c r="K317" i="71"/>
  <c r="K316" i="71"/>
  <c r="K315" i="71"/>
  <c r="K301" i="71"/>
  <c r="K300" i="71"/>
  <c r="K299" i="71"/>
  <c r="K285" i="71"/>
  <c r="K284" i="71"/>
  <c r="K283" i="71"/>
  <c r="K269" i="71"/>
  <c r="K268" i="71"/>
  <c r="K267" i="71"/>
  <c r="K253" i="71"/>
  <c r="K252" i="71"/>
  <c r="K251" i="71"/>
  <c r="K237" i="71"/>
  <c r="K236" i="71"/>
  <c r="K235" i="71"/>
  <c r="K221" i="71"/>
  <c r="K220" i="71"/>
  <c r="K219" i="71"/>
  <c r="K209" i="71"/>
  <c r="K205" i="71"/>
  <c r="K201" i="71"/>
  <c r="K197" i="71"/>
  <c r="K193" i="71"/>
  <c r="K189" i="71"/>
  <c r="K185" i="71"/>
  <c r="K181" i="71"/>
  <c r="K177" i="71"/>
  <c r="K173" i="71"/>
  <c r="K169" i="71"/>
  <c r="K165" i="71"/>
  <c r="K161" i="71"/>
  <c r="K157" i="71"/>
  <c r="K153" i="71"/>
  <c r="K149" i="71"/>
  <c r="K145" i="71"/>
  <c r="K141" i="71"/>
  <c r="K137" i="71"/>
  <c r="K133" i="71"/>
  <c r="K129" i="71"/>
  <c r="K125" i="71"/>
  <c r="K121" i="71"/>
  <c r="K117" i="71"/>
  <c r="K113" i="71"/>
  <c r="K109" i="71"/>
  <c r="K105" i="71"/>
  <c r="K101" i="71"/>
  <c r="K97" i="71"/>
  <c r="K93" i="71"/>
  <c r="K89" i="71"/>
  <c r="K85" i="71"/>
  <c r="K81" i="71"/>
  <c r="K1066" i="71"/>
  <c r="K997" i="71"/>
  <c r="K965" i="71"/>
  <c r="K933" i="71"/>
  <c r="K901" i="71"/>
  <c r="K869" i="71"/>
  <c r="K837" i="71"/>
  <c r="K805" i="71"/>
  <c r="K773" i="71"/>
  <c r="K741" i="71"/>
  <c r="K709" i="71"/>
  <c r="K677" i="71"/>
  <c r="K645" i="71"/>
  <c r="K641" i="71"/>
  <c r="K637" i="71"/>
  <c r="K629" i="71"/>
  <c r="K621" i="71"/>
  <c r="K613" i="71"/>
  <c r="K605" i="71"/>
  <c r="K597" i="71"/>
  <c r="K589" i="71"/>
  <c r="K581" i="71"/>
  <c r="K573" i="71"/>
  <c r="K565" i="71"/>
  <c r="K557" i="71"/>
  <c r="K549" i="71"/>
  <c r="K541" i="71"/>
  <c r="K533" i="71"/>
  <c r="K525" i="71"/>
  <c r="K517" i="71"/>
  <c r="K509" i="71"/>
  <c r="K501" i="71"/>
  <c r="K493" i="71"/>
  <c r="K485" i="71"/>
  <c r="K477" i="71"/>
  <c r="K469" i="71"/>
  <c r="K461" i="71"/>
  <c r="K453" i="71"/>
  <c r="K445" i="71"/>
  <c r="K437" i="71"/>
  <c r="K429" i="71"/>
  <c r="K421" i="71"/>
  <c r="K413" i="71"/>
  <c r="K405" i="71"/>
  <c r="K397" i="71"/>
  <c r="K389" i="71"/>
  <c r="K381" i="71"/>
  <c r="K369" i="71"/>
  <c r="K368" i="71"/>
  <c r="K367" i="71"/>
  <c r="K353" i="71"/>
  <c r="K352" i="71"/>
  <c r="K351" i="71"/>
  <c r="K337" i="71"/>
  <c r="K336" i="71"/>
  <c r="K335" i="71"/>
  <c r="K321" i="71"/>
  <c r="K320" i="71"/>
  <c r="K319" i="71"/>
  <c r="K305" i="71"/>
  <c r="K304" i="71"/>
  <c r="K303" i="71"/>
  <c r="K289" i="71"/>
  <c r="K288" i="71"/>
  <c r="K287" i="71"/>
  <c r="K273" i="71"/>
  <c r="K272" i="71"/>
  <c r="K271" i="71"/>
  <c r="K257" i="71"/>
  <c r="K256" i="71"/>
  <c r="K255" i="71"/>
  <c r="K241" i="71"/>
  <c r="K240" i="71"/>
  <c r="K239" i="71"/>
  <c r="K225" i="71"/>
  <c r="K224" i="71"/>
  <c r="K223" i="71"/>
  <c r="K208" i="71"/>
  <c r="K204" i="71"/>
  <c r="K200" i="71"/>
  <c r="K196" i="71"/>
  <c r="K192" i="71"/>
  <c r="K188" i="71"/>
  <c r="K184" i="71"/>
  <c r="K180" i="71"/>
  <c r="K176" i="71"/>
  <c r="K172" i="71"/>
  <c r="K168" i="71"/>
  <c r="K164" i="71"/>
  <c r="K160" i="71"/>
  <c r="K156" i="71"/>
  <c r="K152" i="71"/>
  <c r="K148" i="71"/>
  <c r="K144" i="71"/>
  <c r="K140" i="71"/>
  <c r="K136" i="71"/>
  <c r="K132" i="71"/>
  <c r="K128" i="71"/>
  <c r="K124" i="71"/>
  <c r="K120" i="71"/>
  <c r="K116" i="71"/>
  <c r="K112" i="71"/>
  <c r="K108" i="71"/>
  <c r="K104" i="71"/>
  <c r="K100" i="71"/>
  <c r="K96" i="71"/>
  <c r="K92" i="71"/>
  <c r="K88" i="71"/>
  <c r="K84" i="71"/>
  <c r="K87" i="71"/>
  <c r="K90" i="71"/>
  <c r="K103" i="71"/>
  <c r="K106" i="71"/>
  <c r="K119" i="71"/>
  <c r="K127" i="71"/>
  <c r="K135" i="71"/>
  <c r="K143" i="71"/>
  <c r="K151" i="71"/>
  <c r="K159" i="71"/>
  <c r="K167" i="71"/>
  <c r="K175" i="71"/>
  <c r="K183" i="71"/>
  <c r="K191" i="71"/>
  <c r="K199" i="71"/>
  <c r="K207" i="71"/>
  <c r="K212" i="71"/>
  <c r="K227" i="71"/>
  <c r="K229" i="71"/>
  <c r="K244" i="71"/>
  <c r="K259" i="71"/>
  <c r="K261" i="71"/>
  <c r="K276" i="71"/>
  <c r="K291" i="71"/>
  <c r="K293" i="71"/>
  <c r="K308" i="71"/>
  <c r="K323" i="71"/>
  <c r="K325" i="71"/>
  <c r="K340" i="71"/>
  <c r="K355" i="71"/>
  <c r="K357" i="71"/>
  <c r="K372" i="71"/>
  <c r="K384" i="71"/>
  <c r="K400" i="71"/>
  <c r="K416" i="71"/>
  <c r="K432" i="71"/>
  <c r="K448" i="71"/>
  <c r="K464" i="71"/>
  <c r="K480" i="71"/>
  <c r="K496" i="71"/>
  <c r="K512" i="71"/>
  <c r="K528" i="71"/>
  <c r="K544" i="71"/>
  <c r="K560" i="71"/>
  <c r="K576" i="71"/>
  <c r="K592" i="71"/>
  <c r="K608" i="71"/>
  <c r="K624" i="71"/>
  <c r="K689" i="71"/>
  <c r="K753" i="71"/>
  <c r="K817" i="71"/>
  <c r="K881" i="71"/>
  <c r="K945" i="71"/>
  <c r="K1009" i="71"/>
  <c r="K1080" i="66"/>
  <c r="K1076" i="66"/>
  <c r="K1072" i="66"/>
  <c r="K1068" i="66"/>
  <c r="K1064" i="66"/>
  <c r="K1060" i="66"/>
  <c r="K1056" i="66"/>
  <c r="K1052" i="66"/>
  <c r="K1048" i="66"/>
  <c r="K1044" i="66"/>
  <c r="K1040" i="66"/>
  <c r="K1036" i="66"/>
  <c r="K1032" i="66"/>
  <c r="K1028" i="66"/>
  <c r="K1024" i="66"/>
  <c r="K1020" i="66"/>
  <c r="K1016" i="66"/>
  <c r="K1012" i="66"/>
  <c r="K1008" i="66"/>
  <c r="K1004" i="66"/>
  <c r="K1000" i="66"/>
  <c r="K996" i="66"/>
  <c r="K992" i="66"/>
  <c r="K988" i="66"/>
  <c r="K984" i="66"/>
  <c r="K980" i="66"/>
  <c r="K976" i="66"/>
  <c r="K972" i="66"/>
  <c r="K968" i="66"/>
  <c r="K964" i="66"/>
  <c r="K960" i="66"/>
  <c r="K956" i="66"/>
  <c r="K952" i="66"/>
  <c r="K948" i="66"/>
  <c r="K944" i="66"/>
  <c r="K940" i="66"/>
  <c r="K936" i="66"/>
  <c r="K932" i="66"/>
  <c r="K928" i="66"/>
  <c r="K924" i="66"/>
  <c r="K920" i="66"/>
  <c r="K916" i="66"/>
  <c r="K912" i="66"/>
  <c r="K908" i="66"/>
  <c r="K904" i="66"/>
  <c r="K900" i="66"/>
  <c r="K896" i="66"/>
  <c r="K892" i="66"/>
  <c r="K888" i="66"/>
  <c r="K884" i="66"/>
  <c r="K880" i="66"/>
  <c r="K876" i="66"/>
  <c r="K872" i="66"/>
  <c r="K868" i="66"/>
  <c r="K864" i="66"/>
  <c r="K860" i="66"/>
  <c r="K856" i="66"/>
  <c r="K852" i="66"/>
  <c r="K848" i="66"/>
  <c r="K844" i="66"/>
  <c r="K840" i="66"/>
  <c r="K836" i="66"/>
  <c r="K832" i="66"/>
  <c r="K828" i="66"/>
  <c r="K824" i="66"/>
  <c r="K820" i="66"/>
  <c r="K816" i="66"/>
  <c r="K812" i="66"/>
  <c r="K808" i="66"/>
  <c r="K804" i="66"/>
  <c r="K800" i="66"/>
  <c r="K796" i="66"/>
  <c r="K792" i="66"/>
  <c r="K788" i="66"/>
  <c r="K784" i="66"/>
  <c r="K780" i="66"/>
  <c r="K776" i="66"/>
  <c r="K772" i="66"/>
  <c r="K768" i="66"/>
  <c r="K764" i="66"/>
  <c r="K760" i="66"/>
  <c r="K756" i="66"/>
  <c r="K752" i="66"/>
  <c r="K748" i="66"/>
  <c r="K744" i="66"/>
  <c r="K740" i="66"/>
  <c r="K736" i="66"/>
  <c r="K732" i="66"/>
  <c r="K728" i="66"/>
  <c r="K724" i="66"/>
  <c r="K720" i="66"/>
  <c r="K716" i="66"/>
  <c r="K712" i="66"/>
  <c r="K708" i="66"/>
  <c r="K1079" i="66"/>
  <c r="K1075" i="66"/>
  <c r="K1071" i="66"/>
  <c r="K1067" i="66"/>
  <c r="K1063" i="66"/>
  <c r="K1059" i="66"/>
  <c r="K1055" i="66"/>
  <c r="K1051" i="66"/>
  <c r="K1047" i="66"/>
  <c r="K1043" i="66"/>
  <c r="K1039" i="66"/>
  <c r="K1035" i="66"/>
  <c r="K1031" i="66"/>
  <c r="K1027" i="66"/>
  <c r="K1023" i="66"/>
  <c r="K1019" i="66"/>
  <c r="K1015" i="66"/>
  <c r="K1011" i="66"/>
  <c r="K1007" i="66"/>
  <c r="K1003" i="66"/>
  <c r="K999" i="66"/>
  <c r="K995" i="66"/>
  <c r="K991" i="66"/>
  <c r="K987" i="66"/>
  <c r="K983" i="66"/>
  <c r="K979" i="66"/>
  <c r="K975" i="66"/>
  <c r="K971" i="66"/>
  <c r="K967" i="66"/>
  <c r="K963" i="66"/>
  <c r="K959" i="66"/>
  <c r="K955" i="66"/>
  <c r="K951" i="66"/>
  <c r="K947" i="66"/>
  <c r="K943" i="66"/>
  <c r="K939" i="66"/>
  <c r="K935" i="66"/>
  <c r="K931" i="66"/>
  <c r="K927" i="66"/>
  <c r="K923" i="66"/>
  <c r="K919" i="66"/>
  <c r="K915" i="66"/>
  <c r="K911" i="66"/>
  <c r="K907" i="66"/>
  <c r="K903" i="66"/>
  <c r="K899" i="66"/>
  <c r="K895" i="66"/>
  <c r="K891" i="66"/>
  <c r="K887" i="66"/>
  <c r="K883" i="66"/>
  <c r="K879" i="66"/>
  <c r="K875" i="66"/>
  <c r="K871" i="66"/>
  <c r="K867" i="66"/>
  <c r="K863" i="66"/>
  <c r="K859" i="66"/>
  <c r="K855" i="66"/>
  <c r="K851" i="66"/>
  <c r="K847" i="66"/>
  <c r="K843" i="66"/>
  <c r="K839" i="66"/>
  <c r="K835" i="66"/>
  <c r="K831" i="66"/>
  <c r="K827" i="66"/>
  <c r="K823" i="66"/>
  <c r="K819" i="66"/>
  <c r="K815" i="66"/>
  <c r="K811" i="66"/>
  <c r="K807" i="66"/>
  <c r="K803" i="66"/>
  <c r="K799" i="66"/>
  <c r="K795" i="66"/>
  <c r="K791" i="66"/>
  <c r="K787" i="66"/>
  <c r="K783" i="66"/>
  <c r="K779" i="66"/>
  <c r="K775" i="66"/>
  <c r="K771" i="66"/>
  <c r="K767" i="66"/>
  <c r="K763" i="66"/>
  <c r="K759" i="66"/>
  <c r="K755" i="66"/>
  <c r="K751" i="66"/>
  <c r="K747" i="66"/>
  <c r="K743" i="66"/>
  <c r="K739" i="66"/>
  <c r="K735" i="66"/>
  <c r="K731" i="66"/>
  <c r="K727" i="66"/>
  <c r="K723" i="66"/>
  <c r="K719" i="66"/>
  <c r="K715" i="66"/>
  <c r="K711" i="66"/>
  <c r="K707" i="66"/>
  <c r="K703" i="66"/>
  <c r="K699" i="66"/>
  <c r="K695" i="66"/>
  <c r="K691" i="66"/>
  <c r="K687" i="66"/>
  <c r="K683" i="66"/>
  <c r="K679" i="66"/>
  <c r="K675" i="66"/>
  <c r="K671" i="66"/>
  <c r="K667" i="66"/>
  <c r="K663" i="66"/>
  <c r="K659" i="66"/>
  <c r="K655" i="66"/>
  <c r="K651" i="66"/>
  <c r="K647" i="66"/>
  <c r="K643" i="66"/>
  <c r="K639" i="66"/>
  <c r="K635" i="66"/>
  <c r="K631" i="66"/>
  <c r="K627" i="66"/>
  <c r="K623" i="66"/>
  <c r="K619" i="66"/>
  <c r="K615" i="66"/>
  <c r="K611" i="66"/>
  <c r="K607" i="66"/>
  <c r="K603" i="66"/>
  <c r="K599" i="66"/>
  <c r="K595" i="66"/>
  <c r="K591" i="66"/>
  <c r="K587" i="66"/>
  <c r="K583" i="66"/>
  <c r="K579" i="66"/>
  <c r="K575" i="66"/>
  <c r="K571" i="66"/>
  <c r="K567" i="66"/>
  <c r="K563" i="66"/>
  <c r="K559" i="66"/>
  <c r="K555" i="66"/>
  <c r="K551" i="66"/>
  <c r="K547" i="66"/>
  <c r="K543" i="66"/>
  <c r="K539" i="66"/>
  <c r="K535" i="66"/>
  <c r="K531" i="66"/>
  <c r="K527" i="66"/>
  <c r="K523" i="66"/>
  <c r="K519" i="66"/>
  <c r="K515" i="66"/>
  <c r="K511" i="66"/>
  <c r="K507" i="66"/>
  <c r="K503" i="66"/>
  <c r="K499" i="66"/>
  <c r="K495" i="66"/>
  <c r="K491" i="66"/>
  <c r="K487" i="66"/>
  <c r="K83" i="66"/>
  <c r="K87" i="66"/>
  <c r="K91" i="66"/>
  <c r="K95" i="66"/>
  <c r="K99" i="66"/>
  <c r="K103" i="66"/>
  <c r="K107" i="66"/>
  <c r="K111" i="66"/>
  <c r="K115" i="66"/>
  <c r="K119" i="66"/>
  <c r="K123" i="66"/>
  <c r="K127" i="66"/>
  <c r="K131" i="66"/>
  <c r="K135" i="66"/>
  <c r="K139" i="66"/>
  <c r="K143" i="66"/>
  <c r="K147" i="66"/>
  <c r="K151" i="66"/>
  <c r="K155" i="66"/>
  <c r="K159" i="66"/>
  <c r="K163" i="66"/>
  <c r="K167" i="66"/>
  <c r="K171" i="66"/>
  <c r="K175" i="66"/>
  <c r="K179" i="66"/>
  <c r="K183" i="66"/>
  <c r="K187" i="66"/>
  <c r="K191" i="66"/>
  <c r="K195" i="66"/>
  <c r="K199" i="66"/>
  <c r="K203" i="66"/>
  <c r="K207" i="66"/>
  <c r="K211" i="66"/>
  <c r="K215" i="66"/>
  <c r="K219" i="66"/>
  <c r="K223" i="66"/>
  <c r="K227" i="66"/>
  <c r="K231" i="66"/>
  <c r="K235" i="66"/>
  <c r="K239" i="66"/>
  <c r="K243" i="66"/>
  <c r="K247" i="66"/>
  <c r="K251" i="66"/>
  <c r="K255" i="66"/>
  <c r="K259" i="66"/>
  <c r="K263" i="66"/>
  <c r="K267" i="66"/>
  <c r="K271" i="66"/>
  <c r="K275" i="66"/>
  <c r="K279" i="66"/>
  <c r="K283" i="66"/>
  <c r="K287" i="66"/>
  <c r="K291" i="66"/>
  <c r="K295" i="66"/>
  <c r="K299" i="66"/>
  <c r="K303" i="66"/>
  <c r="K307" i="66"/>
  <c r="K311" i="66"/>
  <c r="K315" i="66"/>
  <c r="K319" i="66"/>
  <c r="K323" i="66"/>
  <c r="K327" i="66"/>
  <c r="K331" i="66"/>
  <c r="K335" i="66"/>
  <c r="K339" i="66"/>
  <c r="K343" i="66"/>
  <c r="K347" i="66"/>
  <c r="K351" i="66"/>
  <c r="K355" i="66"/>
  <c r="K359" i="66"/>
  <c r="K363" i="66"/>
  <c r="K367" i="66"/>
  <c r="K371" i="66"/>
  <c r="K375" i="66"/>
  <c r="K379" i="66"/>
  <c r="K383" i="66"/>
  <c r="K387" i="66"/>
  <c r="K391" i="66"/>
  <c r="K395" i="66"/>
  <c r="K399" i="66"/>
  <c r="K403" i="66"/>
  <c r="K407" i="66"/>
  <c r="K411" i="66"/>
  <c r="K415" i="66"/>
  <c r="K419" i="66"/>
  <c r="K423" i="66"/>
  <c r="K427" i="66"/>
  <c r="K431" i="66"/>
  <c r="K435" i="66"/>
  <c r="K439" i="66"/>
  <c r="K443" i="66"/>
  <c r="K447" i="66"/>
  <c r="K451" i="66"/>
  <c r="K455" i="66"/>
  <c r="K459" i="66"/>
  <c r="K463" i="66"/>
  <c r="K467" i="66"/>
  <c r="K471" i="66"/>
  <c r="K475" i="66"/>
  <c r="K479" i="66"/>
  <c r="K483" i="66"/>
  <c r="K492" i="66"/>
  <c r="K493" i="66"/>
  <c r="K494" i="66"/>
  <c r="K508" i="66"/>
  <c r="K509" i="66"/>
  <c r="K510" i="66"/>
  <c r="K524" i="66"/>
  <c r="K525" i="66"/>
  <c r="K526" i="66"/>
  <c r="K540" i="66"/>
  <c r="K541" i="66"/>
  <c r="K542" i="66"/>
  <c r="K556" i="66"/>
  <c r="K557" i="66"/>
  <c r="K558" i="66"/>
  <c r="K572" i="66"/>
  <c r="K573" i="66"/>
  <c r="K574" i="66"/>
  <c r="K588" i="66"/>
  <c r="K589" i="66"/>
  <c r="K590" i="66"/>
  <c r="K604" i="66"/>
  <c r="K605" i="66"/>
  <c r="K606" i="66"/>
  <c r="K620" i="66"/>
  <c r="K621" i="66"/>
  <c r="K622" i="66"/>
  <c r="K636" i="66"/>
  <c r="K637" i="66"/>
  <c r="K638" i="66"/>
  <c r="K652" i="66"/>
  <c r="K653" i="66"/>
  <c r="K654" i="66"/>
  <c r="K668" i="66"/>
  <c r="K669" i="66"/>
  <c r="K670" i="66"/>
  <c r="K684" i="66"/>
  <c r="K685" i="66"/>
  <c r="K686" i="66"/>
  <c r="K700" i="66"/>
  <c r="K701" i="66"/>
  <c r="K702" i="66"/>
  <c r="K709" i="66"/>
  <c r="K717" i="66"/>
  <c r="K725" i="66"/>
  <c r="K733" i="66"/>
  <c r="K741" i="66"/>
  <c r="K749" i="66"/>
  <c r="K757" i="66"/>
  <c r="K765" i="66"/>
  <c r="K773" i="66"/>
  <c r="K781" i="66"/>
  <c r="K789" i="66"/>
  <c r="K797" i="66"/>
  <c r="K805" i="66"/>
  <c r="K813" i="66"/>
  <c r="K821" i="66"/>
  <c r="K829" i="66"/>
  <c r="K837" i="66"/>
  <c r="K845" i="66"/>
  <c r="K853" i="66"/>
  <c r="K861" i="66"/>
  <c r="K869" i="66"/>
  <c r="K877" i="66"/>
  <c r="K885" i="66"/>
  <c r="K893" i="66"/>
  <c r="K901" i="66"/>
  <c r="K909" i="66"/>
  <c r="K917" i="66"/>
  <c r="K925" i="66"/>
  <c r="K933" i="66"/>
  <c r="K941" i="66"/>
  <c r="K949" i="66"/>
  <c r="K957" i="66"/>
  <c r="K965" i="66"/>
  <c r="K973" i="66"/>
  <c r="K981" i="66"/>
  <c r="K989" i="66"/>
  <c r="K997" i="66"/>
  <c r="K1005" i="66"/>
  <c r="K1013" i="66"/>
  <c r="K1021" i="66"/>
  <c r="K1029" i="66"/>
  <c r="K1037" i="66"/>
  <c r="K1045" i="66"/>
  <c r="K1053" i="66"/>
  <c r="K1061" i="66"/>
  <c r="K1069" i="66"/>
  <c r="K1077" i="66"/>
  <c r="E7" i="71"/>
  <c r="E28" i="71" s="1"/>
  <c r="K166" i="71"/>
  <c r="K174" i="71"/>
  <c r="K182" i="71"/>
  <c r="K190" i="71"/>
  <c r="K198" i="71"/>
  <c r="K206" i="71"/>
  <c r="K215" i="71"/>
  <c r="K217" i="71"/>
  <c r="K232" i="71"/>
  <c r="K247" i="71"/>
  <c r="K249" i="71"/>
  <c r="K264" i="71"/>
  <c r="K279" i="71"/>
  <c r="K281" i="71"/>
  <c r="K296" i="71"/>
  <c r="K311" i="71"/>
  <c r="K313" i="71"/>
  <c r="K328" i="71"/>
  <c r="K343" i="71"/>
  <c r="K345" i="71"/>
  <c r="K360" i="71"/>
  <c r="K375" i="71"/>
  <c r="K377" i="71"/>
  <c r="K385" i="71"/>
  <c r="K401" i="71"/>
  <c r="K417" i="71"/>
  <c r="K433" i="71"/>
  <c r="K449" i="71"/>
  <c r="K465" i="71"/>
  <c r="K481" i="71"/>
  <c r="K497" i="71"/>
  <c r="K513" i="71"/>
  <c r="K529" i="71"/>
  <c r="K545" i="71"/>
  <c r="K561" i="71"/>
  <c r="K577" i="71"/>
  <c r="K593" i="71"/>
  <c r="K609" i="71"/>
  <c r="K625" i="71"/>
  <c r="K693" i="71"/>
  <c r="K757" i="71"/>
  <c r="K821" i="71"/>
  <c r="K885" i="71"/>
  <c r="K949" i="71"/>
  <c r="K1013" i="71"/>
  <c r="L1080" i="71"/>
  <c r="L1076" i="71"/>
  <c r="L1072" i="71"/>
  <c r="L1068" i="71"/>
  <c r="L1064" i="71"/>
  <c r="L1060" i="71"/>
  <c r="L1056" i="71"/>
  <c r="L1052" i="71"/>
  <c r="L1048" i="71"/>
  <c r="L1044" i="71"/>
  <c r="L1040" i="71"/>
  <c r="L1036" i="71"/>
  <c r="L1032" i="71"/>
  <c r="L1028" i="71"/>
  <c r="L1024" i="71"/>
  <c r="L1075" i="71"/>
  <c r="L1074" i="71"/>
  <c r="L1073" i="71"/>
  <c r="L1059" i="71"/>
  <c r="L1058" i="71"/>
  <c r="L1057" i="71"/>
  <c r="L1043" i="71"/>
  <c r="L1042" i="71"/>
  <c r="L1041" i="71"/>
  <c r="L1027" i="71"/>
  <c r="L1026" i="71"/>
  <c r="L1025" i="71"/>
  <c r="L1019" i="71"/>
  <c r="L1015" i="71"/>
  <c r="L1011" i="71"/>
  <c r="L1007" i="71"/>
  <c r="L1003" i="71"/>
  <c r="L999" i="71"/>
  <c r="L995" i="71"/>
  <c r="L991" i="71"/>
  <c r="L987" i="71"/>
  <c r="L983" i="71"/>
  <c r="L979" i="71"/>
  <c r="L975" i="71"/>
  <c r="L971" i="71"/>
  <c r="L967" i="71"/>
  <c r="L963" i="71"/>
  <c r="L959" i="71"/>
  <c r="L955" i="71"/>
  <c r="L951" i="71"/>
  <c r="L947" i="71"/>
  <c r="L943" i="71"/>
  <c r="L939" i="71"/>
  <c r="L935" i="71"/>
  <c r="L931" i="71"/>
  <c r="L927" i="71"/>
  <c r="L923" i="71"/>
  <c r="L919" i="71"/>
  <c r="L915" i="71"/>
  <c r="L911" i="71"/>
  <c r="L907" i="71"/>
  <c r="L903" i="71"/>
  <c r="L899" i="71"/>
  <c r="L895" i="71"/>
  <c r="L891" i="71"/>
  <c r="L887" i="71"/>
  <c r="L883" i="71"/>
  <c r="L879" i="71"/>
  <c r="L875" i="71"/>
  <c r="L871" i="71"/>
  <c r="L867" i="71"/>
  <c r="L863" i="71"/>
  <c r="L859" i="71"/>
  <c r="L855" i="71"/>
  <c r="L851" i="71"/>
  <c r="L847" i="71"/>
  <c r="L843" i="71"/>
  <c r="L839" i="71"/>
  <c r="L835" i="71"/>
  <c r="L831" i="71"/>
  <c r="L827" i="71"/>
  <c r="L823" i="71"/>
  <c r="L819" i="71"/>
  <c r="L815" i="71"/>
  <c r="L811" i="71"/>
  <c r="L807" i="71"/>
  <c r="L803" i="71"/>
  <c r="L799" i="71"/>
  <c r="L795" i="71"/>
  <c r="L791" i="71"/>
  <c r="L787" i="71"/>
  <c r="L783" i="71"/>
  <c r="L779" i="71"/>
  <c r="L775" i="71"/>
  <c r="L771" i="71"/>
  <c r="L767" i="71"/>
  <c r="L763" i="71"/>
  <c r="L759" i="71"/>
  <c r="L755" i="71"/>
  <c r="L751" i="71"/>
  <c r="L747" i="71"/>
  <c r="L743" i="71"/>
  <c r="L739" i="71"/>
  <c r="L735" i="71"/>
  <c r="L731" i="71"/>
  <c r="L727" i="71"/>
  <c r="L723" i="71"/>
  <c r="L719" i="71"/>
  <c r="L715" i="71"/>
  <c r="L711" i="71"/>
  <c r="L707" i="71"/>
  <c r="L703" i="71"/>
  <c r="L699" i="71"/>
  <c r="L695" i="71"/>
  <c r="L691" i="71"/>
  <c r="L687" i="71"/>
  <c r="L683" i="71"/>
  <c r="L679" i="71"/>
  <c r="L675" i="71"/>
  <c r="L671" i="71"/>
  <c r="L667" i="71"/>
  <c r="L663" i="71"/>
  <c r="L659" i="71"/>
  <c r="L655" i="71"/>
  <c r="L651" i="71"/>
  <c r="L647" i="71"/>
  <c r="L643" i="71"/>
  <c r="L639" i="71"/>
  <c r="L1079" i="71"/>
  <c r="L1078" i="71"/>
  <c r="L1077" i="71"/>
  <c r="L1063" i="71"/>
  <c r="L1062" i="71"/>
  <c r="L1061" i="71"/>
  <c r="L1047" i="71"/>
  <c r="L1046" i="71"/>
  <c r="L1045" i="71"/>
  <c r="L1031" i="71"/>
  <c r="L1030" i="71"/>
  <c r="L1029" i="71"/>
  <c r="L1018" i="71"/>
  <c r="L1014" i="71"/>
  <c r="L1010" i="71"/>
  <c r="L1006" i="71"/>
  <c r="L1002" i="71"/>
  <c r="L998" i="71"/>
  <c r="L994" i="71"/>
  <c r="L990" i="71"/>
  <c r="L986" i="71"/>
  <c r="L982" i="71"/>
  <c r="L978" i="71"/>
  <c r="L974" i="71"/>
  <c r="L970" i="71"/>
  <c r="L966" i="71"/>
  <c r="L962" i="71"/>
  <c r="L958" i="71"/>
  <c r="L954" i="71"/>
  <c r="L950" i="71"/>
  <c r="L946" i="71"/>
  <c r="L942" i="71"/>
  <c r="L938" i="71"/>
  <c r="L934" i="71"/>
  <c r="L930" i="71"/>
  <c r="L926" i="71"/>
  <c r="L922" i="71"/>
  <c r="L918" i="71"/>
  <c r="L914" i="71"/>
  <c r="L910" i="71"/>
  <c r="L906" i="71"/>
  <c r="L902" i="71"/>
  <c r="L898" i="71"/>
  <c r="L894" i="71"/>
  <c r="L890" i="71"/>
  <c r="L886" i="71"/>
  <c r="L882" i="71"/>
  <c r="L878" i="71"/>
  <c r="L874" i="71"/>
  <c r="L870" i="71"/>
  <c r="L866" i="71"/>
  <c r="L862" i="71"/>
  <c r="L858" i="71"/>
  <c r="L854" i="71"/>
  <c r="L850" i="71"/>
  <c r="L846" i="71"/>
  <c r="L842" i="71"/>
  <c r="L838" i="71"/>
  <c r="L834" i="71"/>
  <c r="L830" i="71"/>
  <c r="L826" i="71"/>
  <c r="L822" i="71"/>
  <c r="L818" i="71"/>
  <c r="L814" i="71"/>
  <c r="L810" i="71"/>
  <c r="L806" i="71"/>
  <c r="L802" i="71"/>
  <c r="L798" i="71"/>
  <c r="L794" i="71"/>
  <c r="L790" i="71"/>
  <c r="L786" i="71"/>
  <c r="L782" i="71"/>
  <c r="L778" i="71"/>
  <c r="L774" i="71"/>
  <c r="L770" i="71"/>
  <c r="L766" i="71"/>
  <c r="L762" i="71"/>
  <c r="L758" i="71"/>
  <c r="L754" i="71"/>
  <c r="L750" i="71"/>
  <c r="L746" i="71"/>
  <c r="L742" i="71"/>
  <c r="L738" i="71"/>
  <c r="L734" i="71"/>
  <c r="L730" i="71"/>
  <c r="L726" i="71"/>
  <c r="L722" i="71"/>
  <c r="L718" i="71"/>
  <c r="L714" i="71"/>
  <c r="L710" i="71"/>
  <c r="L706" i="71"/>
  <c r="L702" i="71"/>
  <c r="L698" i="71"/>
  <c r="L694" i="71"/>
  <c r="L690" i="71"/>
  <c r="L686" i="71"/>
  <c r="L682" i="71"/>
  <c r="L678" i="71"/>
  <c r="L674" i="71"/>
  <c r="L670" i="71"/>
  <c r="L666" i="71"/>
  <c r="L662" i="71"/>
  <c r="L658" i="71"/>
  <c r="L654" i="71"/>
  <c r="L650" i="71"/>
  <c r="L646" i="71"/>
  <c r="L1067" i="71"/>
  <c r="L1066" i="71"/>
  <c r="L1065" i="71"/>
  <c r="L1051" i="71"/>
  <c r="L1050" i="71"/>
  <c r="L1049" i="71"/>
  <c r="L1035" i="71"/>
  <c r="L1034" i="71"/>
  <c r="L1033" i="71"/>
  <c r="L1017" i="71"/>
  <c r="L1013" i="71"/>
  <c r="L1009" i="71"/>
  <c r="L1005" i="71"/>
  <c r="L1001" i="71"/>
  <c r="L997" i="71"/>
  <c r="L993" i="71"/>
  <c r="L989" i="71"/>
  <c r="L985" i="71"/>
  <c r="L981" i="71"/>
  <c r="L977" i="71"/>
  <c r="L973" i="71"/>
  <c r="L969" i="71"/>
  <c r="L965" i="71"/>
  <c r="L961" i="71"/>
  <c r="L957" i="71"/>
  <c r="L953" i="71"/>
  <c r="L949" i="71"/>
  <c r="L945" i="71"/>
  <c r="L941" i="71"/>
  <c r="L937" i="71"/>
  <c r="L933" i="71"/>
  <c r="L929" i="71"/>
  <c r="L925" i="71"/>
  <c r="L921" i="71"/>
  <c r="L917" i="71"/>
  <c r="L913" i="71"/>
  <c r="L909" i="71"/>
  <c r="L905" i="71"/>
  <c r="L901" i="71"/>
  <c r="L897" i="71"/>
  <c r="L893" i="71"/>
  <c r="L889" i="71"/>
  <c r="L885" i="71"/>
  <c r="L881" i="71"/>
  <c r="L877" i="71"/>
  <c r="L873" i="71"/>
  <c r="L869" i="71"/>
  <c r="L865" i="71"/>
  <c r="L861" i="71"/>
  <c r="L857" i="71"/>
  <c r="L853" i="71"/>
  <c r="L849" i="71"/>
  <c r="L845" i="71"/>
  <c r="L841" i="71"/>
  <c r="L837" i="71"/>
  <c r="L833" i="71"/>
  <c r="L829" i="71"/>
  <c r="L825" i="71"/>
  <c r="L821" i="71"/>
  <c r="L817" i="71"/>
  <c r="L813" i="71"/>
  <c r="L809" i="71"/>
  <c r="L805" i="71"/>
  <c r="L801" i="71"/>
  <c r="L797" i="71"/>
  <c r="L793" i="71"/>
  <c r="L789" i="71"/>
  <c r="L785" i="71"/>
  <c r="L781" i="71"/>
  <c r="L777" i="71"/>
  <c r="L773" i="71"/>
  <c r="L769" i="71"/>
  <c r="L765" i="71"/>
  <c r="L761" i="71"/>
  <c r="L757" i="71"/>
  <c r="L753" i="71"/>
  <c r="L749" i="71"/>
  <c r="L745" i="71"/>
  <c r="L741" i="71"/>
  <c r="L737" i="71"/>
  <c r="L733" i="71"/>
  <c r="L729" i="71"/>
  <c r="L725" i="71"/>
  <c r="L721" i="71"/>
  <c r="L717" i="71"/>
  <c r="L713" i="71"/>
  <c r="L709" i="71"/>
  <c r="L705" i="71"/>
  <c r="L701" i="71"/>
  <c r="L697" i="71"/>
  <c r="L693" i="71"/>
  <c r="L689" i="71"/>
  <c r="L685" i="71"/>
  <c r="L681" i="71"/>
  <c r="L677" i="71"/>
  <c r="L673" i="71"/>
  <c r="L669" i="71"/>
  <c r="L665" i="71"/>
  <c r="L661" i="71"/>
  <c r="L657" i="71"/>
  <c r="L653" i="71"/>
  <c r="L649" i="71"/>
  <c r="L645" i="71"/>
  <c r="L1055" i="71"/>
  <c r="L1038" i="71"/>
  <c r="L1021" i="71"/>
  <c r="L1008" i="71"/>
  <c r="L992" i="71"/>
  <c r="L976" i="71"/>
  <c r="L960" i="71"/>
  <c r="L944" i="71"/>
  <c r="L928" i="71"/>
  <c r="L912" i="71"/>
  <c r="L896" i="71"/>
  <c r="L880" i="71"/>
  <c r="L864" i="71"/>
  <c r="L848" i="71"/>
  <c r="L832" i="71"/>
  <c r="L816" i="71"/>
  <c r="L800" i="71"/>
  <c r="L784" i="71"/>
  <c r="L768" i="71"/>
  <c r="L752" i="71"/>
  <c r="L736" i="71"/>
  <c r="L720" i="71"/>
  <c r="L704" i="71"/>
  <c r="L688" i="71"/>
  <c r="L672" i="71"/>
  <c r="L656" i="71"/>
  <c r="L638" i="71"/>
  <c r="L634" i="71"/>
  <c r="L630" i="71"/>
  <c r="L626" i="71"/>
  <c r="L622" i="71"/>
  <c r="L618" i="71"/>
  <c r="L614" i="71"/>
  <c r="L610" i="71"/>
  <c r="L606" i="71"/>
  <c r="L602" i="71"/>
  <c r="L598" i="71"/>
  <c r="L594" i="71"/>
  <c r="L590" i="71"/>
  <c r="L586" i="71"/>
  <c r="L582" i="71"/>
  <c r="L578" i="71"/>
  <c r="L574" i="71"/>
  <c r="L570" i="71"/>
  <c r="L566" i="71"/>
  <c r="L562" i="71"/>
  <c r="L558" i="71"/>
  <c r="L554" i="71"/>
  <c r="L550" i="71"/>
  <c r="L546" i="71"/>
  <c r="L542" i="71"/>
  <c r="L538" i="71"/>
  <c r="L534" i="71"/>
  <c r="L530" i="71"/>
  <c r="L526" i="71"/>
  <c r="L522" i="71"/>
  <c r="L518" i="71"/>
  <c r="L514" i="71"/>
  <c r="L510" i="71"/>
  <c r="L506" i="71"/>
  <c r="L502" i="71"/>
  <c r="L498" i="71"/>
  <c r="L494" i="71"/>
  <c r="L490" i="71"/>
  <c r="L486" i="71"/>
  <c r="L482" i="71"/>
  <c r="L478" i="71"/>
  <c r="L474" i="71"/>
  <c r="L470" i="71"/>
  <c r="L466" i="71"/>
  <c r="L462" i="71"/>
  <c r="L458" i="71"/>
  <c r="L454" i="71"/>
  <c r="L450" i="71"/>
  <c r="L446" i="71"/>
  <c r="L442" i="71"/>
  <c r="L438" i="71"/>
  <c r="L434" i="71"/>
  <c r="L430" i="71"/>
  <c r="L426" i="71"/>
  <c r="L422" i="71"/>
  <c r="L418" i="71"/>
  <c r="L414" i="71"/>
  <c r="L410" i="71"/>
  <c r="L406" i="71"/>
  <c r="L402" i="71"/>
  <c r="L398" i="71"/>
  <c r="L394" i="71"/>
  <c r="L390" i="71"/>
  <c r="L386" i="71"/>
  <c r="L382" i="71"/>
  <c r="L1071" i="71"/>
  <c r="L1054" i="71"/>
  <c r="L1037" i="71"/>
  <c r="L1020" i="71"/>
  <c r="L1004" i="71"/>
  <c r="L988" i="71"/>
  <c r="L972" i="71"/>
  <c r="L956" i="71"/>
  <c r="L940" i="71"/>
  <c r="L924" i="71"/>
  <c r="L908" i="71"/>
  <c r="L892" i="71"/>
  <c r="L876" i="71"/>
  <c r="L860" i="71"/>
  <c r="L844" i="71"/>
  <c r="L828" i="71"/>
  <c r="L812" i="71"/>
  <c r="L796" i="71"/>
  <c r="L780" i="71"/>
  <c r="L764" i="71"/>
  <c r="L748" i="71"/>
  <c r="L732" i="71"/>
  <c r="L716" i="71"/>
  <c r="L700" i="71"/>
  <c r="L684" i="71"/>
  <c r="L668" i="71"/>
  <c r="L652" i="71"/>
  <c r="L641" i="71"/>
  <c r="L640" i="71"/>
  <c r="L637" i="71"/>
  <c r="L633" i="71"/>
  <c r="L629" i="71"/>
  <c r="L625" i="71"/>
  <c r="L621" i="71"/>
  <c r="L617" i="71"/>
  <c r="L613" i="71"/>
  <c r="L609" i="71"/>
  <c r="L605" i="71"/>
  <c r="L601" i="71"/>
  <c r="L597" i="71"/>
  <c r="L593" i="71"/>
  <c r="L589" i="71"/>
  <c r="L585" i="71"/>
  <c r="L581" i="71"/>
  <c r="L577" i="71"/>
  <c r="L573" i="71"/>
  <c r="L569" i="71"/>
  <c r="L565" i="71"/>
  <c r="L561" i="71"/>
  <c r="L557" i="71"/>
  <c r="L553" i="71"/>
  <c r="L549" i="71"/>
  <c r="L545" i="71"/>
  <c r="L541" i="71"/>
  <c r="L537" i="71"/>
  <c r="L533" i="71"/>
  <c r="L529" i="71"/>
  <c r="L525" i="71"/>
  <c r="L521" i="71"/>
  <c r="L517" i="71"/>
  <c r="L513" i="71"/>
  <c r="L509" i="71"/>
  <c r="L505" i="71"/>
  <c r="L501" i="71"/>
  <c r="L497" i="71"/>
  <c r="L493" i="71"/>
  <c r="L489" i="71"/>
  <c r="L485" i="71"/>
  <c r="L481" i="71"/>
  <c r="L477" i="71"/>
  <c r="L473" i="71"/>
  <c r="L469" i="71"/>
  <c r="L465" i="71"/>
  <c r="L461" i="71"/>
  <c r="L457" i="71"/>
  <c r="L453" i="71"/>
  <c r="L449" i="71"/>
  <c r="L445" i="71"/>
  <c r="L441" i="71"/>
  <c r="L437" i="71"/>
  <c r="L433" i="71"/>
  <c r="L429" i="71"/>
  <c r="L425" i="71"/>
  <c r="L421" i="71"/>
  <c r="L417" i="71"/>
  <c r="L413" i="71"/>
  <c r="L409" i="71"/>
  <c r="L405" i="71"/>
  <c r="L401" i="71"/>
  <c r="L397" i="71"/>
  <c r="L393" i="71"/>
  <c r="L389" i="71"/>
  <c r="L385" i="71"/>
  <c r="L381" i="71"/>
  <c r="L377" i="71"/>
  <c r="L373" i="71"/>
  <c r="L369" i="71"/>
  <c r="L365" i="71"/>
  <c r="L361" i="71"/>
  <c r="L357" i="71"/>
  <c r="L353" i="71"/>
  <c r="L349" i="71"/>
  <c r="L345" i="71"/>
  <c r="L341" i="71"/>
  <c r="L337" i="71"/>
  <c r="L333" i="71"/>
  <c r="L329" i="71"/>
  <c r="L325" i="71"/>
  <c r="L321" i="71"/>
  <c r="L317" i="71"/>
  <c r="L313" i="71"/>
  <c r="L309" i="71"/>
  <c r="L305" i="71"/>
  <c r="L301" i="71"/>
  <c r="L297" i="71"/>
  <c r="L293" i="71"/>
  <c r="L289" i="71"/>
  <c r="L285" i="71"/>
  <c r="L281" i="71"/>
  <c r="L277" i="71"/>
  <c r="L273" i="71"/>
  <c r="L269" i="71"/>
  <c r="L265" i="71"/>
  <c r="L261" i="71"/>
  <c r="L257" i="71"/>
  <c r="L253" i="71"/>
  <c r="L249" i="71"/>
  <c r="L245" i="71"/>
  <c r="L241" i="71"/>
  <c r="L237" i="71"/>
  <c r="L233" i="71"/>
  <c r="L229" i="71"/>
  <c r="L225" i="71"/>
  <c r="L221" i="71"/>
  <c r="L217" i="71"/>
  <c r="L213" i="71"/>
  <c r="L83" i="71"/>
  <c r="L87" i="71"/>
  <c r="L91" i="71"/>
  <c r="L95" i="71"/>
  <c r="L99" i="71"/>
  <c r="L103" i="71"/>
  <c r="L107" i="71"/>
  <c r="L111" i="71"/>
  <c r="L115" i="71"/>
  <c r="L119" i="71"/>
  <c r="L123" i="71"/>
  <c r="L127" i="71"/>
  <c r="L131" i="71"/>
  <c r="L135" i="71"/>
  <c r="L139" i="71"/>
  <c r="L143" i="71"/>
  <c r="L147" i="71"/>
  <c r="L151" i="71"/>
  <c r="L155" i="71"/>
  <c r="L159" i="71"/>
  <c r="L163" i="71"/>
  <c r="L167" i="71"/>
  <c r="L171" i="71"/>
  <c r="L175" i="71"/>
  <c r="L179" i="71"/>
  <c r="L183" i="71"/>
  <c r="L187" i="71"/>
  <c r="L191" i="71"/>
  <c r="L195" i="71"/>
  <c r="L199" i="71"/>
  <c r="L203" i="71"/>
  <c r="L207" i="71"/>
  <c r="L211" i="71"/>
  <c r="L212" i="71"/>
  <c r="L226" i="71"/>
  <c r="L227" i="71"/>
  <c r="L228" i="71"/>
  <c r="L242" i="71"/>
  <c r="L243" i="71"/>
  <c r="L244" i="71"/>
  <c r="L258" i="71"/>
  <c r="L259" i="71"/>
  <c r="L260" i="71"/>
  <c r="L274" i="71"/>
  <c r="L275" i="71"/>
  <c r="L276" i="71"/>
  <c r="L290" i="71"/>
  <c r="L291" i="71"/>
  <c r="L292" i="71"/>
  <c r="L306" i="71"/>
  <c r="L307" i="71"/>
  <c r="L308" i="71"/>
  <c r="L322" i="71"/>
  <c r="L323" i="71"/>
  <c r="L324" i="71"/>
  <c r="L338" i="71"/>
  <c r="L339" i="71"/>
  <c r="L340" i="71"/>
  <c r="L354" i="71"/>
  <c r="L355" i="71"/>
  <c r="L356" i="71"/>
  <c r="L370" i="71"/>
  <c r="L371" i="71"/>
  <c r="L372" i="71"/>
  <c r="L384" i="71"/>
  <c r="L392" i="71"/>
  <c r="L400" i="71"/>
  <c r="L408" i="71"/>
  <c r="L416" i="71"/>
  <c r="L424" i="71"/>
  <c r="L432" i="71"/>
  <c r="L440" i="71"/>
  <c r="L448" i="71"/>
  <c r="L456" i="71"/>
  <c r="L464" i="71"/>
  <c r="L472" i="71"/>
  <c r="L480" i="71"/>
  <c r="L488" i="71"/>
  <c r="L496" i="71"/>
  <c r="L504" i="71"/>
  <c r="L512" i="71"/>
  <c r="L520" i="71"/>
  <c r="L528" i="71"/>
  <c r="L536" i="71"/>
  <c r="L544" i="71"/>
  <c r="L552" i="71"/>
  <c r="L560" i="71"/>
  <c r="L568" i="71"/>
  <c r="L576" i="71"/>
  <c r="L584" i="71"/>
  <c r="L592" i="71"/>
  <c r="L600" i="71"/>
  <c r="L608" i="71"/>
  <c r="L616" i="71"/>
  <c r="L624" i="71"/>
  <c r="L632" i="71"/>
  <c r="L664" i="71"/>
  <c r="L696" i="71"/>
  <c r="L728" i="71"/>
  <c r="L760" i="71"/>
  <c r="L792" i="71"/>
  <c r="L824" i="71"/>
  <c r="L856" i="71"/>
  <c r="L888" i="71"/>
  <c r="L920" i="71"/>
  <c r="L952" i="71"/>
  <c r="L984" i="71"/>
  <c r="L1016" i="71"/>
  <c r="L1023" i="71"/>
  <c r="E6" i="74"/>
  <c r="E7" i="74" s="1"/>
  <c r="E28" i="74" s="1"/>
  <c r="L120" i="71"/>
  <c r="L124" i="71"/>
  <c r="L128" i="71"/>
  <c r="L132" i="71"/>
  <c r="L136" i="71"/>
  <c r="L140" i="71"/>
  <c r="L144" i="71"/>
  <c r="L148" i="71"/>
  <c r="L152" i="71"/>
  <c r="L156" i="71"/>
  <c r="L160" i="71"/>
  <c r="L164" i="71"/>
  <c r="L168" i="71"/>
  <c r="L172" i="71"/>
  <c r="L176" i="71"/>
  <c r="L180" i="71"/>
  <c r="L184" i="71"/>
  <c r="L188" i="71"/>
  <c r="L192" i="71"/>
  <c r="L196" i="71"/>
  <c r="L200" i="71"/>
  <c r="L204" i="71"/>
  <c r="L208" i="71"/>
  <c r="L222" i="71"/>
  <c r="L223" i="71"/>
  <c r="L224" i="71"/>
  <c r="L238" i="71"/>
  <c r="L239" i="71"/>
  <c r="L240" i="71"/>
  <c r="L254" i="71"/>
  <c r="L255" i="71"/>
  <c r="L256" i="71"/>
  <c r="L270" i="71"/>
  <c r="L271" i="71"/>
  <c r="L272" i="71"/>
  <c r="L286" i="71"/>
  <c r="L287" i="71"/>
  <c r="L288" i="71"/>
  <c r="L302" i="71"/>
  <c r="L303" i="71"/>
  <c r="L304" i="71"/>
  <c r="L318" i="71"/>
  <c r="L319" i="71"/>
  <c r="L320" i="71"/>
  <c r="L334" i="71"/>
  <c r="L335" i="71"/>
  <c r="L336" i="71"/>
  <c r="L350" i="71"/>
  <c r="L351" i="71"/>
  <c r="L352" i="71"/>
  <c r="L366" i="71"/>
  <c r="L367" i="71"/>
  <c r="L368" i="71"/>
  <c r="L383" i="71"/>
  <c r="L391" i="71"/>
  <c r="L399" i="71"/>
  <c r="L407" i="71"/>
  <c r="L415" i="71"/>
  <c r="L423" i="71"/>
  <c r="L431" i="71"/>
  <c r="L439" i="71"/>
  <c r="L447" i="71"/>
  <c r="L455" i="71"/>
  <c r="L463" i="71"/>
  <c r="L471" i="71"/>
  <c r="L479" i="71"/>
  <c r="L487" i="71"/>
  <c r="L495" i="71"/>
  <c r="L503" i="71"/>
  <c r="L511" i="71"/>
  <c r="L519" i="71"/>
  <c r="L527" i="71"/>
  <c r="L535" i="71"/>
  <c r="L543" i="71"/>
  <c r="L551" i="71"/>
  <c r="L559" i="71"/>
  <c r="L567" i="71"/>
  <c r="L575" i="71"/>
  <c r="L583" i="71"/>
  <c r="L591" i="71"/>
  <c r="L599" i="71"/>
  <c r="L607" i="71"/>
  <c r="L615" i="71"/>
  <c r="L623" i="71"/>
  <c r="L631" i="71"/>
  <c r="L660" i="71"/>
  <c r="L692" i="71"/>
  <c r="L724" i="71"/>
  <c r="L756" i="71"/>
  <c r="L788" i="71"/>
  <c r="L820" i="71"/>
  <c r="L852" i="71"/>
  <c r="L884" i="71"/>
  <c r="L916" i="71"/>
  <c r="L948" i="71"/>
  <c r="L980" i="71"/>
  <c r="L1012" i="71"/>
  <c r="L1069" i="71"/>
  <c r="H44" i="74"/>
  <c r="I44" i="74" s="1"/>
  <c r="H51" i="74"/>
  <c r="I51" i="74" s="1"/>
  <c r="E39" i="74"/>
  <c r="H39" i="74" s="1"/>
  <c r="I39" i="74" s="1"/>
  <c r="E46" i="74"/>
  <c r="H46" i="74" s="1"/>
  <c r="I46" i="74" s="1"/>
  <c r="E48" i="74"/>
  <c r="H48" i="74" s="1"/>
  <c r="I48" i="74" s="1"/>
  <c r="K81" i="74"/>
  <c r="L82" i="74"/>
  <c r="L83" i="74"/>
  <c r="L84" i="74"/>
  <c r="B86" i="74"/>
  <c r="B87" i="74"/>
  <c r="B88" i="74"/>
  <c r="C89" i="74"/>
  <c r="C90" i="74"/>
  <c r="C91" i="74"/>
  <c r="D92" i="74"/>
  <c r="D93" i="74"/>
  <c r="D94" i="74"/>
  <c r="K95" i="74"/>
  <c r="K97" i="74"/>
  <c r="L100" i="74"/>
  <c r="B104" i="74"/>
  <c r="C107" i="74"/>
  <c r="D110" i="74"/>
  <c r="K113" i="74"/>
  <c r="L116" i="74"/>
  <c r="B120" i="74"/>
  <c r="C123" i="74"/>
  <c r="D126" i="74"/>
  <c r="K129" i="74"/>
  <c r="L132" i="74"/>
  <c r="B136" i="74"/>
  <c r="C139" i="74"/>
  <c r="D142" i="74"/>
  <c r="K145" i="74"/>
  <c r="L148" i="74"/>
  <c r="B152" i="74"/>
  <c r="C155" i="74"/>
  <c r="D158" i="74"/>
  <c r="K161" i="74"/>
  <c r="L164" i="74"/>
  <c r="B168" i="74"/>
  <c r="C171" i="74"/>
  <c r="D174" i="74"/>
  <c r="K177" i="74"/>
  <c r="L180" i="74"/>
  <c r="B184" i="74"/>
  <c r="C187" i="74"/>
  <c r="D190" i="74"/>
  <c r="K193" i="74"/>
  <c r="L196" i="74"/>
  <c r="B200" i="74"/>
  <c r="C203" i="74"/>
  <c r="D206" i="74"/>
  <c r="K209" i="74"/>
  <c r="L212" i="74"/>
  <c r="B216" i="74"/>
  <c r="C219" i="74"/>
  <c r="D222" i="74"/>
  <c r="K225" i="74"/>
  <c r="L228" i="74"/>
  <c r="B232" i="74"/>
  <c r="C235" i="74"/>
  <c r="D238" i="74"/>
  <c r="K241" i="74"/>
  <c r="L244" i="74"/>
  <c r="B248" i="74"/>
  <c r="C251" i="74"/>
  <c r="D254" i="74"/>
  <c r="K257" i="74"/>
  <c r="L260" i="74"/>
  <c r="B264" i="74"/>
  <c r="C267" i="74"/>
  <c r="D270" i="74"/>
  <c r="K273" i="74"/>
  <c r="L276" i="74"/>
  <c r="B280" i="74"/>
  <c r="B284" i="74"/>
  <c r="D288" i="74"/>
  <c r="K292" i="74"/>
  <c r="L296" i="74"/>
  <c r="C301" i="74"/>
  <c r="D305" i="74"/>
  <c r="K309" i="74"/>
  <c r="B314" i="74"/>
  <c r="C318" i="74"/>
  <c r="B326" i="74"/>
  <c r="L338" i="74"/>
  <c r="K351" i="74"/>
  <c r="D364" i="74"/>
  <c r="C377" i="74"/>
  <c r="B390" i="74"/>
  <c r="L402" i="74"/>
  <c r="K415" i="74"/>
  <c r="C432" i="74"/>
  <c r="C449" i="74"/>
  <c r="C466" i="74"/>
  <c r="D483" i="74"/>
  <c r="D500" i="74"/>
  <c r="D517" i="74"/>
  <c r="K534" i="74"/>
  <c r="L615" i="74"/>
  <c r="C1080" i="74"/>
  <c r="D1079" i="74"/>
  <c r="B1077" i="74"/>
  <c r="C1076" i="74"/>
  <c r="D1075" i="74"/>
  <c r="B1073" i="74"/>
  <c r="C1072" i="74"/>
  <c r="D1071" i="74"/>
  <c r="B1069" i="74"/>
  <c r="C1068" i="74"/>
  <c r="D1067" i="74"/>
  <c r="B1065" i="74"/>
  <c r="C1064" i="74"/>
  <c r="D1063" i="74"/>
  <c r="B1061" i="74"/>
  <c r="C1060" i="74"/>
  <c r="D1059" i="74"/>
  <c r="B1057" i="74"/>
  <c r="C1056" i="74"/>
  <c r="D1055" i="74"/>
  <c r="B1053" i="74"/>
  <c r="C1052" i="74"/>
  <c r="D1051" i="74"/>
  <c r="B1049" i="74"/>
  <c r="C1048" i="74"/>
  <c r="D1047" i="74"/>
  <c r="B1045" i="74"/>
  <c r="C1044" i="74"/>
  <c r="D1043" i="74"/>
  <c r="B1041" i="74"/>
  <c r="C1040" i="74"/>
  <c r="D1039" i="74"/>
  <c r="B1037" i="74"/>
  <c r="C1036" i="74"/>
  <c r="D1035" i="74"/>
  <c r="B1033" i="74"/>
  <c r="C1032" i="74"/>
  <c r="D1031" i="74"/>
  <c r="B1029" i="74"/>
  <c r="C1028" i="74"/>
  <c r="D1027" i="74"/>
  <c r="B1025" i="74"/>
  <c r="C1024" i="74"/>
  <c r="D1023" i="74"/>
  <c r="B1021" i="74"/>
  <c r="C1020" i="74"/>
  <c r="D1019" i="74"/>
  <c r="B1080" i="74"/>
  <c r="C1079" i="74"/>
  <c r="D1078" i="74"/>
  <c r="B1076" i="74"/>
  <c r="C1075" i="74"/>
  <c r="D1074" i="74"/>
  <c r="B1072" i="74"/>
  <c r="C1071" i="74"/>
  <c r="D1070" i="74"/>
  <c r="B1068" i="74"/>
  <c r="C1067" i="74"/>
  <c r="D1066" i="74"/>
  <c r="B1064" i="74"/>
  <c r="C1063" i="74"/>
  <c r="D1062" i="74"/>
  <c r="B1060" i="74"/>
  <c r="C1059" i="74"/>
  <c r="D1058" i="74"/>
  <c r="B1056" i="74"/>
  <c r="C1055" i="74"/>
  <c r="D1054" i="74"/>
  <c r="B1052" i="74"/>
  <c r="C1051" i="74"/>
  <c r="D1050" i="74"/>
  <c r="B1048" i="74"/>
  <c r="C1047" i="74"/>
  <c r="D1046" i="74"/>
  <c r="B1044" i="74"/>
  <c r="C1043" i="74"/>
  <c r="D1042" i="74"/>
  <c r="B1040" i="74"/>
  <c r="C1039" i="74"/>
  <c r="D1038" i="74"/>
  <c r="B1036" i="74"/>
  <c r="C1035" i="74"/>
  <c r="D1034" i="74"/>
  <c r="B1032" i="74"/>
  <c r="C1031" i="74"/>
  <c r="D1030" i="74"/>
  <c r="B1079" i="74"/>
  <c r="C1078" i="74"/>
  <c r="D1077" i="74"/>
  <c r="B1075" i="74"/>
  <c r="C1074" i="74"/>
  <c r="D1073" i="74"/>
  <c r="B1071" i="74"/>
  <c r="C1070" i="74"/>
  <c r="D1069" i="74"/>
  <c r="B1067" i="74"/>
  <c r="C1066" i="74"/>
  <c r="D1065" i="74"/>
  <c r="B1063" i="74"/>
  <c r="C1062" i="74"/>
  <c r="D1061" i="74"/>
  <c r="B1059" i="74"/>
  <c r="C1058" i="74"/>
  <c r="D1057" i="74"/>
  <c r="B1055" i="74"/>
  <c r="C1054" i="74"/>
  <c r="D1053" i="74"/>
  <c r="B1051" i="74"/>
  <c r="C1050" i="74"/>
  <c r="D1049" i="74"/>
  <c r="B1047" i="74"/>
  <c r="C1046" i="74"/>
  <c r="D1045" i="74"/>
  <c r="B1043" i="74"/>
  <c r="C1042" i="74"/>
  <c r="D1041" i="74"/>
  <c r="B1039" i="74"/>
  <c r="C1038" i="74"/>
  <c r="D1037" i="74"/>
  <c r="B1035" i="74"/>
  <c r="C1034" i="74"/>
  <c r="D1033" i="74"/>
  <c r="B1031" i="74"/>
  <c r="C1030" i="74"/>
  <c r="D1029" i="74"/>
  <c r="B1027" i="74"/>
  <c r="D1080" i="74"/>
  <c r="C1077" i="74"/>
  <c r="B1074" i="74"/>
  <c r="D1064" i="74"/>
  <c r="C1061" i="74"/>
  <c r="B1058" i="74"/>
  <c r="D1048" i="74"/>
  <c r="C1045" i="74"/>
  <c r="B1042" i="74"/>
  <c r="D1032" i="74"/>
  <c r="C1029" i="74"/>
  <c r="C1027" i="74"/>
  <c r="B1026" i="74"/>
  <c r="D1018" i="74"/>
  <c r="B1016" i="74"/>
  <c r="C1015" i="74"/>
  <c r="D1014" i="74"/>
  <c r="B1012" i="74"/>
  <c r="C1011" i="74"/>
  <c r="D1010" i="74"/>
  <c r="B1008" i="74"/>
  <c r="C1007" i="74"/>
  <c r="D1006" i="74"/>
  <c r="B1004" i="74"/>
  <c r="C1003" i="74"/>
  <c r="D1002" i="74"/>
  <c r="B1000" i="74"/>
  <c r="C999" i="74"/>
  <c r="D998" i="74"/>
  <c r="B996" i="74"/>
  <c r="C995" i="74"/>
  <c r="D994" i="74"/>
  <c r="B992" i="74"/>
  <c r="C991" i="74"/>
  <c r="D990" i="74"/>
  <c r="B988" i="74"/>
  <c r="C987" i="74"/>
  <c r="D986" i="74"/>
  <c r="B984" i="74"/>
  <c r="C983" i="74"/>
  <c r="D982" i="74"/>
  <c r="B980" i="74"/>
  <c r="C979" i="74"/>
  <c r="D978" i="74"/>
  <c r="B976" i="74"/>
  <c r="C975" i="74"/>
  <c r="D974" i="74"/>
  <c r="B972" i="74"/>
  <c r="C971" i="74"/>
  <c r="D1076" i="74"/>
  <c r="D1072" i="74"/>
  <c r="D1068" i="74"/>
  <c r="B1038" i="74"/>
  <c r="B1034" i="74"/>
  <c r="B1030" i="74"/>
  <c r="D1025" i="74"/>
  <c r="B1024" i="74"/>
  <c r="D1022" i="74"/>
  <c r="C1021" i="74"/>
  <c r="C1018" i="74"/>
  <c r="C1017" i="74"/>
  <c r="C1016" i="74"/>
  <c r="B1015" i="74"/>
  <c r="B1014" i="74"/>
  <c r="B1013" i="74"/>
  <c r="D1005" i="74"/>
  <c r="D1004" i="74"/>
  <c r="D1003" i="74"/>
  <c r="C1002" i="74"/>
  <c r="C1001" i="74"/>
  <c r="C1000" i="74"/>
  <c r="B999" i="74"/>
  <c r="B998" i="74"/>
  <c r="B997" i="74"/>
  <c r="D989" i="74"/>
  <c r="D988" i="74"/>
  <c r="D987" i="74"/>
  <c r="C986" i="74"/>
  <c r="C985" i="74"/>
  <c r="C984" i="74"/>
  <c r="B983" i="74"/>
  <c r="B982" i="74"/>
  <c r="B981" i="74"/>
  <c r="D973" i="74"/>
  <c r="D972" i="74"/>
  <c r="D971" i="74"/>
  <c r="D970" i="74"/>
  <c r="B968" i="74"/>
  <c r="C967" i="74"/>
  <c r="D966" i="74"/>
  <c r="B964" i="74"/>
  <c r="C963" i="74"/>
  <c r="D962" i="74"/>
  <c r="B960" i="74"/>
  <c r="C959" i="74"/>
  <c r="D958" i="74"/>
  <c r="B956" i="74"/>
  <c r="C955" i="74"/>
  <c r="D954" i="74"/>
  <c r="B1054" i="74"/>
  <c r="B1050" i="74"/>
  <c r="B1046" i="74"/>
  <c r="C1041" i="74"/>
  <c r="C1037" i="74"/>
  <c r="C1033" i="74"/>
  <c r="D1028" i="74"/>
  <c r="D1026" i="74"/>
  <c r="C1025" i="74"/>
  <c r="C1022" i="74"/>
  <c r="C1019" i="74"/>
  <c r="B1018" i="74"/>
  <c r="B1017" i="74"/>
  <c r="D1009" i="74"/>
  <c r="D1008" i="74"/>
  <c r="D1007" i="74"/>
  <c r="C1006" i="74"/>
  <c r="C1005" i="74"/>
  <c r="C1004" i="74"/>
  <c r="B1003" i="74"/>
  <c r="B1002" i="74"/>
  <c r="B1001" i="74"/>
  <c r="D993" i="74"/>
  <c r="D992" i="74"/>
  <c r="D991" i="74"/>
  <c r="C990" i="74"/>
  <c r="C989" i="74"/>
  <c r="C988" i="74"/>
  <c r="B987" i="74"/>
  <c r="B986" i="74"/>
  <c r="B985" i="74"/>
  <c r="D977" i="74"/>
  <c r="D976" i="74"/>
  <c r="D975" i="74"/>
  <c r="C974" i="74"/>
  <c r="C973" i="74"/>
  <c r="C972" i="74"/>
  <c r="B971" i="74"/>
  <c r="C970" i="74"/>
  <c r="D969" i="74"/>
  <c r="B967" i="74"/>
  <c r="C966" i="74"/>
  <c r="D965" i="74"/>
  <c r="B963" i="74"/>
  <c r="C962" i="74"/>
  <c r="D961" i="74"/>
  <c r="B959" i="74"/>
  <c r="C958" i="74"/>
  <c r="D957" i="74"/>
  <c r="B955" i="74"/>
  <c r="C954" i="74"/>
  <c r="D953" i="74"/>
  <c r="B951" i="74"/>
  <c r="C950" i="74"/>
  <c r="D949" i="74"/>
  <c r="B947" i="74"/>
  <c r="C946" i="74"/>
  <c r="B1070" i="74"/>
  <c r="B1066" i="74"/>
  <c r="B1062" i="74"/>
  <c r="C1057" i="74"/>
  <c r="C1053" i="74"/>
  <c r="C1049" i="74"/>
  <c r="D1044" i="74"/>
  <c r="D1040" i="74"/>
  <c r="D1036" i="74"/>
  <c r="B1028" i="74"/>
  <c r="C1026" i="74"/>
  <c r="C1023" i="74"/>
  <c r="B1022" i="74"/>
  <c r="D1020" i="74"/>
  <c r="B1019" i="74"/>
  <c r="D1013" i="74"/>
  <c r="D1012" i="74"/>
  <c r="D1011" i="74"/>
  <c r="C1010" i="74"/>
  <c r="C1009" i="74"/>
  <c r="C1008" i="74"/>
  <c r="B1007" i="74"/>
  <c r="B1006" i="74"/>
  <c r="B1005" i="74"/>
  <c r="D997" i="74"/>
  <c r="D996" i="74"/>
  <c r="D995" i="74"/>
  <c r="C994" i="74"/>
  <c r="C993" i="74"/>
  <c r="C992" i="74"/>
  <c r="B991" i="74"/>
  <c r="B990" i="74"/>
  <c r="B989" i="74"/>
  <c r="D981" i="74"/>
  <c r="D980" i="74"/>
  <c r="D979" i="74"/>
  <c r="C978" i="74"/>
  <c r="C977" i="74"/>
  <c r="C976" i="74"/>
  <c r="B975" i="74"/>
  <c r="B974" i="74"/>
  <c r="B973" i="74"/>
  <c r="B970" i="74"/>
  <c r="C969" i="74"/>
  <c r="D968" i="74"/>
  <c r="B966" i="74"/>
  <c r="C965" i="74"/>
  <c r="D964" i="74"/>
  <c r="B962" i="74"/>
  <c r="C961" i="74"/>
  <c r="D960" i="74"/>
  <c r="B958" i="74"/>
  <c r="C957" i="74"/>
  <c r="D956" i="74"/>
  <c r="B954" i="74"/>
  <c r="C953" i="74"/>
  <c r="D952" i="74"/>
  <c r="B950" i="74"/>
  <c r="C949" i="74"/>
  <c r="D948" i="74"/>
  <c r="B946" i="74"/>
  <c r="C945" i="74"/>
  <c r="D944" i="74"/>
  <c r="B1078" i="74"/>
  <c r="D1060" i="74"/>
  <c r="D1021" i="74"/>
  <c r="D1016" i="74"/>
  <c r="C1012" i="74"/>
  <c r="D999" i="74"/>
  <c r="B995" i="74"/>
  <c r="C982" i="74"/>
  <c r="B978" i="74"/>
  <c r="D963" i="74"/>
  <c r="C960" i="74"/>
  <c r="B957" i="74"/>
  <c r="B952" i="74"/>
  <c r="D950" i="74"/>
  <c r="C947" i="74"/>
  <c r="D943" i="74"/>
  <c r="B941" i="74"/>
  <c r="C940" i="74"/>
  <c r="D939" i="74"/>
  <c r="B937" i="74"/>
  <c r="C936" i="74"/>
  <c r="D935" i="74"/>
  <c r="B933" i="74"/>
  <c r="C932" i="74"/>
  <c r="D931" i="74"/>
  <c r="B929" i="74"/>
  <c r="C928" i="74"/>
  <c r="D927" i="74"/>
  <c r="B925" i="74"/>
  <c r="C924" i="74"/>
  <c r="D923" i="74"/>
  <c r="B921" i="74"/>
  <c r="C920" i="74"/>
  <c r="D919" i="74"/>
  <c r="B917" i="74"/>
  <c r="C916" i="74"/>
  <c r="D915" i="74"/>
  <c r="B913" i="74"/>
  <c r="C912" i="74"/>
  <c r="D911" i="74"/>
  <c r="B909" i="74"/>
  <c r="C908" i="74"/>
  <c r="D907" i="74"/>
  <c r="B905" i="74"/>
  <c r="C904" i="74"/>
  <c r="D903" i="74"/>
  <c r="B901" i="74"/>
  <c r="C900" i="74"/>
  <c r="D899" i="74"/>
  <c r="B897" i="74"/>
  <c r="C896" i="74"/>
  <c r="D895" i="74"/>
  <c r="B893" i="74"/>
  <c r="C892" i="74"/>
  <c r="D891" i="74"/>
  <c r="B889" i="74"/>
  <c r="C888" i="74"/>
  <c r="D887" i="74"/>
  <c r="B885" i="74"/>
  <c r="C884" i="74"/>
  <c r="D883" i="74"/>
  <c r="B881" i="74"/>
  <c r="C880" i="74"/>
  <c r="D879" i="74"/>
  <c r="B877" i="74"/>
  <c r="C876" i="74"/>
  <c r="D875" i="74"/>
  <c r="B873" i="74"/>
  <c r="C872" i="74"/>
  <c r="D871" i="74"/>
  <c r="B869" i="74"/>
  <c r="C868" i="74"/>
  <c r="D867" i="74"/>
  <c r="B865" i="74"/>
  <c r="C864" i="74"/>
  <c r="D863" i="74"/>
  <c r="B861" i="74"/>
  <c r="C860" i="74"/>
  <c r="D859" i="74"/>
  <c r="B857" i="74"/>
  <c r="C856" i="74"/>
  <c r="D855" i="74"/>
  <c r="B853" i="74"/>
  <c r="C852" i="74"/>
  <c r="D851" i="74"/>
  <c r="B849" i="74"/>
  <c r="C848" i="74"/>
  <c r="D847" i="74"/>
  <c r="B845" i="74"/>
  <c r="C844" i="74"/>
  <c r="D843" i="74"/>
  <c r="B841" i="74"/>
  <c r="C840" i="74"/>
  <c r="D839" i="74"/>
  <c r="B837" i="74"/>
  <c r="C836" i="74"/>
  <c r="D835" i="74"/>
  <c r="B833" i="74"/>
  <c r="C832" i="74"/>
  <c r="D831" i="74"/>
  <c r="C1073" i="74"/>
  <c r="D1056" i="74"/>
  <c r="B1020" i="74"/>
  <c r="D1015" i="74"/>
  <c r="B1011" i="74"/>
  <c r="C998" i="74"/>
  <c r="B994" i="74"/>
  <c r="D985" i="74"/>
  <c r="C981" i="74"/>
  <c r="B977" i="74"/>
  <c r="B969" i="74"/>
  <c r="D959" i="74"/>
  <c r="C956" i="74"/>
  <c r="B953" i="74"/>
  <c r="D951" i="74"/>
  <c r="C948" i="74"/>
  <c r="D945" i="74"/>
  <c r="C944" i="74"/>
  <c r="C943" i="74"/>
  <c r="D942" i="74"/>
  <c r="B940" i="74"/>
  <c r="C939" i="74"/>
  <c r="D938" i="74"/>
  <c r="B936" i="74"/>
  <c r="C935" i="74"/>
  <c r="D934" i="74"/>
  <c r="B932" i="74"/>
  <c r="C931" i="74"/>
  <c r="D930" i="74"/>
  <c r="B928" i="74"/>
  <c r="C927" i="74"/>
  <c r="D926" i="74"/>
  <c r="B924" i="74"/>
  <c r="C923" i="74"/>
  <c r="D922" i="74"/>
  <c r="B920" i="74"/>
  <c r="C919" i="74"/>
  <c r="D918" i="74"/>
  <c r="B916" i="74"/>
  <c r="C915" i="74"/>
  <c r="D914" i="74"/>
  <c r="B912" i="74"/>
  <c r="C911" i="74"/>
  <c r="D910" i="74"/>
  <c r="B908" i="74"/>
  <c r="C907" i="74"/>
  <c r="D906" i="74"/>
  <c r="B904" i="74"/>
  <c r="C903" i="74"/>
  <c r="D902" i="74"/>
  <c r="B900" i="74"/>
  <c r="C899" i="74"/>
  <c r="D898" i="74"/>
  <c r="B896" i="74"/>
  <c r="C895" i="74"/>
  <c r="D894" i="74"/>
  <c r="B892" i="74"/>
  <c r="C891" i="74"/>
  <c r="D890" i="74"/>
  <c r="B888" i="74"/>
  <c r="C887" i="74"/>
  <c r="D886" i="74"/>
  <c r="B884" i="74"/>
  <c r="C883" i="74"/>
  <c r="D882" i="74"/>
  <c r="B880" i="74"/>
  <c r="C879" i="74"/>
  <c r="D878" i="74"/>
  <c r="B876" i="74"/>
  <c r="C875" i="74"/>
  <c r="D874" i="74"/>
  <c r="B872" i="74"/>
  <c r="C871" i="74"/>
  <c r="D870" i="74"/>
  <c r="B868" i="74"/>
  <c r="C867" i="74"/>
  <c r="D866" i="74"/>
  <c r="B864" i="74"/>
  <c r="C863" i="74"/>
  <c r="D862" i="74"/>
  <c r="B860" i="74"/>
  <c r="C859" i="74"/>
  <c r="D858" i="74"/>
  <c r="B856" i="74"/>
  <c r="C855" i="74"/>
  <c r="D854" i="74"/>
  <c r="B852" i="74"/>
  <c r="C851" i="74"/>
  <c r="D850" i="74"/>
  <c r="B848" i="74"/>
  <c r="C847" i="74"/>
  <c r="C1069" i="74"/>
  <c r="D1052" i="74"/>
  <c r="D1024" i="74"/>
  <c r="C1014" i="74"/>
  <c r="B1010" i="74"/>
  <c r="D1001" i="74"/>
  <c r="C997" i="74"/>
  <c r="B993" i="74"/>
  <c r="D984" i="74"/>
  <c r="C980" i="74"/>
  <c r="C968" i="74"/>
  <c r="B965" i="74"/>
  <c r="D955" i="74"/>
  <c r="C951" i="74"/>
  <c r="B948" i="74"/>
  <c r="D946" i="74"/>
  <c r="B945" i="74"/>
  <c r="B944" i="74"/>
  <c r="B943" i="74"/>
  <c r="C942" i="74"/>
  <c r="D941" i="74"/>
  <c r="B939" i="74"/>
  <c r="C938" i="74"/>
  <c r="D937" i="74"/>
  <c r="B935" i="74"/>
  <c r="C934" i="74"/>
  <c r="D933" i="74"/>
  <c r="B931" i="74"/>
  <c r="C930" i="74"/>
  <c r="D929" i="74"/>
  <c r="B927" i="74"/>
  <c r="C926" i="74"/>
  <c r="D925" i="74"/>
  <c r="B923" i="74"/>
  <c r="C922" i="74"/>
  <c r="D921" i="74"/>
  <c r="B919" i="74"/>
  <c r="C918" i="74"/>
  <c r="D917" i="74"/>
  <c r="B915" i="74"/>
  <c r="C914" i="74"/>
  <c r="D913" i="74"/>
  <c r="B911" i="74"/>
  <c r="C910" i="74"/>
  <c r="D909" i="74"/>
  <c r="B907" i="74"/>
  <c r="C906" i="74"/>
  <c r="D905" i="74"/>
  <c r="B903" i="74"/>
  <c r="C902" i="74"/>
  <c r="D901" i="74"/>
  <c r="B899" i="74"/>
  <c r="C898" i="74"/>
  <c r="D897" i="74"/>
  <c r="B895" i="74"/>
  <c r="C894" i="74"/>
  <c r="D893" i="74"/>
  <c r="B891" i="74"/>
  <c r="C890" i="74"/>
  <c r="D889" i="74"/>
  <c r="B887" i="74"/>
  <c r="C886" i="74"/>
  <c r="D885" i="74"/>
  <c r="B883" i="74"/>
  <c r="C882" i="74"/>
  <c r="D881" i="74"/>
  <c r="B879" i="74"/>
  <c r="C878" i="74"/>
  <c r="D877" i="74"/>
  <c r="B875" i="74"/>
  <c r="C874" i="74"/>
  <c r="D873" i="74"/>
  <c r="B871" i="74"/>
  <c r="C870" i="74"/>
  <c r="D869" i="74"/>
  <c r="B867" i="74"/>
  <c r="C866" i="74"/>
  <c r="D865" i="74"/>
  <c r="B863" i="74"/>
  <c r="C1013" i="74"/>
  <c r="C996" i="74"/>
  <c r="B979" i="74"/>
  <c r="C964" i="74"/>
  <c r="C952" i="74"/>
  <c r="B942" i="74"/>
  <c r="D932" i="74"/>
  <c r="C929" i="74"/>
  <c r="B926" i="74"/>
  <c r="D916" i="74"/>
  <c r="C913" i="74"/>
  <c r="B910" i="74"/>
  <c r="D900" i="74"/>
  <c r="C897" i="74"/>
  <c r="B894" i="74"/>
  <c r="D884" i="74"/>
  <c r="C881" i="74"/>
  <c r="B878" i="74"/>
  <c r="D868" i="74"/>
  <c r="C865" i="74"/>
  <c r="C862" i="74"/>
  <c r="B859" i="74"/>
  <c r="D857" i="74"/>
  <c r="C854" i="74"/>
  <c r="B851" i="74"/>
  <c r="D849" i="74"/>
  <c r="D846" i="74"/>
  <c r="D845" i="74"/>
  <c r="B1009" i="74"/>
  <c r="B961" i="74"/>
  <c r="C941" i="74"/>
  <c r="B938" i="74"/>
  <c r="D928" i="74"/>
  <c r="C925" i="74"/>
  <c r="B922" i="74"/>
  <c r="D912" i="74"/>
  <c r="C909" i="74"/>
  <c r="B906" i="74"/>
  <c r="D896" i="74"/>
  <c r="C893" i="74"/>
  <c r="B890" i="74"/>
  <c r="D880" i="74"/>
  <c r="C877" i="74"/>
  <c r="B874" i="74"/>
  <c r="D864" i="74"/>
  <c r="B862" i="74"/>
  <c r="D860" i="74"/>
  <c r="C857" i="74"/>
  <c r="B854" i="74"/>
  <c r="D852" i="74"/>
  <c r="C849" i="74"/>
  <c r="C846" i="74"/>
  <c r="C845" i="74"/>
  <c r="B1023" i="74"/>
  <c r="B949" i="74"/>
  <c r="D940" i="74"/>
  <c r="C937" i="74"/>
  <c r="B934" i="74"/>
  <c r="D924" i="74"/>
  <c r="C921" i="74"/>
  <c r="B918" i="74"/>
  <c r="D908" i="74"/>
  <c r="C905" i="74"/>
  <c r="B902" i="74"/>
  <c r="D892" i="74"/>
  <c r="C889" i="74"/>
  <c r="B886" i="74"/>
  <c r="D876" i="74"/>
  <c r="C873" i="74"/>
  <c r="B870" i="74"/>
  <c r="D861" i="74"/>
  <c r="C858" i="74"/>
  <c r="B855" i="74"/>
  <c r="D853" i="74"/>
  <c r="C850" i="74"/>
  <c r="B847" i="74"/>
  <c r="B846" i="74"/>
  <c r="D838" i="74"/>
  <c r="D837" i="74"/>
  <c r="D836" i="74"/>
  <c r="C835" i="74"/>
  <c r="C834" i="74"/>
  <c r="C833" i="74"/>
  <c r="B832" i="74"/>
  <c r="B831" i="74"/>
  <c r="B830" i="74"/>
  <c r="C829" i="74"/>
  <c r="D828" i="74"/>
  <c r="B826" i="74"/>
  <c r="C825" i="74"/>
  <c r="D824" i="74"/>
  <c r="B822" i="74"/>
  <c r="C821" i="74"/>
  <c r="D820" i="74"/>
  <c r="B818" i="74"/>
  <c r="C817" i="74"/>
  <c r="D816" i="74"/>
  <c r="B814" i="74"/>
  <c r="C813" i="74"/>
  <c r="D812" i="74"/>
  <c r="B810" i="74"/>
  <c r="C809" i="74"/>
  <c r="D808" i="74"/>
  <c r="B806" i="74"/>
  <c r="C805" i="74"/>
  <c r="D804" i="74"/>
  <c r="B802" i="74"/>
  <c r="C801" i="74"/>
  <c r="D800" i="74"/>
  <c r="B798" i="74"/>
  <c r="C797" i="74"/>
  <c r="D796" i="74"/>
  <c r="B794" i="74"/>
  <c r="C793" i="74"/>
  <c r="D792" i="74"/>
  <c r="B790" i="74"/>
  <c r="C789" i="74"/>
  <c r="D788" i="74"/>
  <c r="B786" i="74"/>
  <c r="C785" i="74"/>
  <c r="D784" i="74"/>
  <c r="B782" i="74"/>
  <c r="C781" i="74"/>
  <c r="D780" i="74"/>
  <c r="B778" i="74"/>
  <c r="C777" i="74"/>
  <c r="D776" i="74"/>
  <c r="B774" i="74"/>
  <c r="C773" i="74"/>
  <c r="D772" i="74"/>
  <c r="B770" i="74"/>
  <c r="C769" i="74"/>
  <c r="D768" i="74"/>
  <c r="B766" i="74"/>
  <c r="C765" i="74"/>
  <c r="D764" i="74"/>
  <c r="B762" i="74"/>
  <c r="C761" i="74"/>
  <c r="D760" i="74"/>
  <c r="B758" i="74"/>
  <c r="C757" i="74"/>
  <c r="D756" i="74"/>
  <c r="B754" i="74"/>
  <c r="C753" i="74"/>
  <c r="D752" i="74"/>
  <c r="B750" i="74"/>
  <c r="C749" i="74"/>
  <c r="D748" i="74"/>
  <c r="B746" i="74"/>
  <c r="C745" i="74"/>
  <c r="D744" i="74"/>
  <c r="B742" i="74"/>
  <c r="C741" i="74"/>
  <c r="D740" i="74"/>
  <c r="D1017" i="74"/>
  <c r="D936" i="74"/>
  <c r="B898" i="74"/>
  <c r="C885" i="74"/>
  <c r="D872" i="74"/>
  <c r="C861" i="74"/>
  <c r="D848" i="74"/>
  <c r="D844" i="74"/>
  <c r="B843" i="74"/>
  <c r="D841" i="74"/>
  <c r="B840" i="74"/>
  <c r="C837" i="74"/>
  <c r="D834" i="74"/>
  <c r="C830" i="74"/>
  <c r="B829" i="74"/>
  <c r="B828" i="74"/>
  <c r="B827" i="74"/>
  <c r="D819" i="74"/>
  <c r="D818" i="74"/>
  <c r="D817" i="74"/>
  <c r="C816" i="74"/>
  <c r="C815" i="74"/>
  <c r="C814" i="74"/>
  <c r="B813" i="74"/>
  <c r="B812" i="74"/>
  <c r="B811" i="74"/>
  <c r="D803" i="74"/>
  <c r="D802" i="74"/>
  <c r="D801" i="74"/>
  <c r="C800" i="74"/>
  <c r="C799" i="74"/>
  <c r="C798" i="74"/>
  <c r="B797" i="74"/>
  <c r="B796" i="74"/>
  <c r="B795" i="74"/>
  <c r="D787" i="74"/>
  <c r="D786" i="74"/>
  <c r="D785" i="74"/>
  <c r="C784" i="74"/>
  <c r="C783" i="74"/>
  <c r="C782" i="74"/>
  <c r="B781" i="74"/>
  <c r="B780" i="74"/>
  <c r="B779" i="74"/>
  <c r="D771" i="74"/>
  <c r="D770" i="74"/>
  <c r="D769" i="74"/>
  <c r="C768" i="74"/>
  <c r="C767" i="74"/>
  <c r="C766" i="74"/>
  <c r="B765" i="74"/>
  <c r="B764" i="74"/>
  <c r="B763" i="74"/>
  <c r="D755" i="74"/>
  <c r="D754" i="74"/>
  <c r="D753" i="74"/>
  <c r="C752" i="74"/>
  <c r="C751" i="74"/>
  <c r="C750" i="74"/>
  <c r="B749" i="74"/>
  <c r="B748" i="74"/>
  <c r="B747" i="74"/>
  <c r="B738" i="74"/>
  <c r="C737" i="74"/>
  <c r="D736" i="74"/>
  <c r="B734" i="74"/>
  <c r="C733" i="74"/>
  <c r="D732" i="74"/>
  <c r="B730" i="74"/>
  <c r="C729" i="74"/>
  <c r="D728" i="74"/>
  <c r="B726" i="74"/>
  <c r="C725" i="74"/>
  <c r="D724" i="74"/>
  <c r="B722" i="74"/>
  <c r="C721" i="74"/>
  <c r="D720" i="74"/>
  <c r="B718" i="74"/>
  <c r="C717" i="74"/>
  <c r="D716" i="74"/>
  <c r="B714" i="74"/>
  <c r="C713" i="74"/>
  <c r="D712" i="74"/>
  <c r="B710" i="74"/>
  <c r="C709" i="74"/>
  <c r="D708" i="74"/>
  <c r="B706" i="74"/>
  <c r="C705" i="74"/>
  <c r="D704" i="74"/>
  <c r="B702" i="74"/>
  <c r="C701" i="74"/>
  <c r="D700" i="74"/>
  <c r="B698" i="74"/>
  <c r="C697" i="74"/>
  <c r="D696" i="74"/>
  <c r="B694" i="74"/>
  <c r="C693" i="74"/>
  <c r="D692" i="74"/>
  <c r="D1000" i="74"/>
  <c r="D947" i="74"/>
  <c r="C933" i="74"/>
  <c r="D920" i="74"/>
  <c r="B882" i="74"/>
  <c r="C869" i="74"/>
  <c r="C853" i="74"/>
  <c r="B844" i="74"/>
  <c r="D842" i="74"/>
  <c r="C841" i="74"/>
  <c r="C838" i="74"/>
  <c r="B834" i="74"/>
  <c r="C831" i="74"/>
  <c r="D823" i="74"/>
  <c r="D822" i="74"/>
  <c r="D821" i="74"/>
  <c r="C820" i="74"/>
  <c r="C819" i="74"/>
  <c r="C818" i="74"/>
  <c r="B817" i="74"/>
  <c r="B816" i="74"/>
  <c r="B815" i="74"/>
  <c r="D807" i="74"/>
  <c r="D806" i="74"/>
  <c r="D805" i="74"/>
  <c r="C804" i="74"/>
  <c r="C803" i="74"/>
  <c r="C802" i="74"/>
  <c r="B801" i="74"/>
  <c r="B800" i="74"/>
  <c r="B799" i="74"/>
  <c r="D791" i="74"/>
  <c r="D790" i="74"/>
  <c r="D789" i="74"/>
  <c r="C788" i="74"/>
  <c r="C787" i="74"/>
  <c r="C786" i="74"/>
  <c r="B785" i="74"/>
  <c r="B784" i="74"/>
  <c r="B783" i="74"/>
  <c r="D775" i="74"/>
  <c r="D774" i="74"/>
  <c r="D773" i="74"/>
  <c r="C772" i="74"/>
  <c r="C771" i="74"/>
  <c r="C770" i="74"/>
  <c r="B769" i="74"/>
  <c r="B768" i="74"/>
  <c r="B767" i="74"/>
  <c r="D759" i="74"/>
  <c r="D758" i="74"/>
  <c r="D757" i="74"/>
  <c r="C756" i="74"/>
  <c r="C755" i="74"/>
  <c r="C754" i="74"/>
  <c r="B753" i="74"/>
  <c r="B752" i="74"/>
  <c r="B751" i="74"/>
  <c r="D743" i="74"/>
  <c r="D742" i="74"/>
  <c r="D741" i="74"/>
  <c r="C740" i="74"/>
  <c r="D739" i="74"/>
  <c r="B737" i="74"/>
  <c r="C736" i="74"/>
  <c r="D735" i="74"/>
  <c r="B733" i="74"/>
  <c r="C732" i="74"/>
  <c r="D731" i="74"/>
  <c r="B729" i="74"/>
  <c r="C728" i="74"/>
  <c r="D727" i="74"/>
  <c r="B725" i="74"/>
  <c r="C724" i="74"/>
  <c r="D723" i="74"/>
  <c r="B721" i="74"/>
  <c r="C720" i="74"/>
  <c r="D719" i="74"/>
  <c r="B717" i="74"/>
  <c r="C716" i="74"/>
  <c r="D715" i="74"/>
  <c r="B713" i="74"/>
  <c r="C712" i="74"/>
  <c r="D711" i="74"/>
  <c r="B709" i="74"/>
  <c r="C708" i="74"/>
  <c r="D707" i="74"/>
  <c r="B705" i="74"/>
  <c r="C704" i="74"/>
  <c r="D703" i="74"/>
  <c r="B701" i="74"/>
  <c r="C700" i="74"/>
  <c r="D699" i="74"/>
  <c r="B697" i="74"/>
  <c r="C696" i="74"/>
  <c r="D695" i="74"/>
  <c r="B693" i="74"/>
  <c r="C692" i="74"/>
  <c r="D691" i="74"/>
  <c r="D983" i="74"/>
  <c r="B930" i="74"/>
  <c r="C917" i="74"/>
  <c r="D904" i="74"/>
  <c r="B866" i="74"/>
  <c r="B858" i="74"/>
  <c r="C842" i="74"/>
  <c r="C839" i="74"/>
  <c r="B838" i="74"/>
  <c r="B835" i="74"/>
  <c r="D832" i="74"/>
  <c r="D827" i="74"/>
  <c r="D826" i="74"/>
  <c r="D825" i="74"/>
  <c r="C824" i="74"/>
  <c r="C823" i="74"/>
  <c r="C822" i="74"/>
  <c r="B821" i="74"/>
  <c r="B820" i="74"/>
  <c r="B819" i="74"/>
  <c r="D811" i="74"/>
  <c r="D810" i="74"/>
  <c r="D809" i="74"/>
  <c r="C808" i="74"/>
  <c r="C807" i="74"/>
  <c r="C806" i="74"/>
  <c r="B805" i="74"/>
  <c r="B804" i="74"/>
  <c r="B803" i="74"/>
  <c r="D795" i="74"/>
  <c r="D794" i="74"/>
  <c r="D793" i="74"/>
  <c r="C792" i="74"/>
  <c r="C791" i="74"/>
  <c r="C790" i="74"/>
  <c r="B789" i="74"/>
  <c r="B788" i="74"/>
  <c r="B787" i="74"/>
  <c r="D779" i="74"/>
  <c r="D778" i="74"/>
  <c r="D777" i="74"/>
  <c r="C776" i="74"/>
  <c r="C775" i="74"/>
  <c r="C774" i="74"/>
  <c r="B773" i="74"/>
  <c r="B772" i="74"/>
  <c r="B771" i="74"/>
  <c r="D763" i="74"/>
  <c r="D762" i="74"/>
  <c r="D761" i="74"/>
  <c r="C760" i="74"/>
  <c r="C759" i="74"/>
  <c r="C758" i="74"/>
  <c r="B757" i="74"/>
  <c r="B756" i="74"/>
  <c r="B755" i="74"/>
  <c r="D747" i="74"/>
  <c r="D746" i="74"/>
  <c r="D745" i="74"/>
  <c r="C744" i="74"/>
  <c r="C743" i="74"/>
  <c r="C742" i="74"/>
  <c r="B741" i="74"/>
  <c r="B740" i="74"/>
  <c r="C739" i="74"/>
  <c r="D738" i="74"/>
  <c r="B736" i="74"/>
  <c r="C735" i="74"/>
  <c r="D734" i="74"/>
  <c r="B732" i="74"/>
  <c r="C731" i="74"/>
  <c r="D730" i="74"/>
  <c r="B728" i="74"/>
  <c r="C727" i="74"/>
  <c r="D726" i="74"/>
  <c r="B724" i="74"/>
  <c r="C723" i="74"/>
  <c r="D722" i="74"/>
  <c r="B720" i="74"/>
  <c r="C719" i="74"/>
  <c r="D718" i="74"/>
  <c r="B716" i="74"/>
  <c r="C715" i="74"/>
  <c r="D714" i="74"/>
  <c r="B712" i="74"/>
  <c r="C711" i="74"/>
  <c r="D710" i="74"/>
  <c r="B708" i="74"/>
  <c r="C707" i="74"/>
  <c r="D706" i="74"/>
  <c r="B704" i="74"/>
  <c r="C703" i="74"/>
  <c r="D702" i="74"/>
  <c r="B700" i="74"/>
  <c r="C699" i="74"/>
  <c r="D698" i="74"/>
  <c r="B696" i="74"/>
  <c r="C695" i="74"/>
  <c r="D694" i="74"/>
  <c r="B692" i="74"/>
  <c r="C691" i="74"/>
  <c r="D690" i="74"/>
  <c r="B688" i="74"/>
  <c r="C687" i="74"/>
  <c r="D686" i="74"/>
  <c r="B684" i="74"/>
  <c r="C683" i="74"/>
  <c r="D682" i="74"/>
  <c r="B680" i="74"/>
  <c r="C679" i="74"/>
  <c r="D678" i="74"/>
  <c r="B676" i="74"/>
  <c r="C675" i="74"/>
  <c r="D674" i="74"/>
  <c r="B672" i="74"/>
  <c r="C671" i="74"/>
  <c r="D670" i="74"/>
  <c r="B668" i="74"/>
  <c r="C667" i="74"/>
  <c r="D666" i="74"/>
  <c r="B664" i="74"/>
  <c r="C663" i="74"/>
  <c r="D662" i="74"/>
  <c r="B660" i="74"/>
  <c r="C659" i="74"/>
  <c r="D658" i="74"/>
  <c r="B656" i="74"/>
  <c r="C655" i="74"/>
  <c r="D654" i="74"/>
  <c r="B652" i="74"/>
  <c r="C651" i="74"/>
  <c r="D650" i="74"/>
  <c r="B648" i="74"/>
  <c r="C647" i="74"/>
  <c r="D646" i="74"/>
  <c r="B644" i="74"/>
  <c r="C643" i="74"/>
  <c r="D642" i="74"/>
  <c r="B640" i="74"/>
  <c r="C639" i="74"/>
  <c r="D638" i="74"/>
  <c r="B636" i="74"/>
  <c r="C635" i="74"/>
  <c r="D634" i="74"/>
  <c r="B632" i="74"/>
  <c r="C631" i="74"/>
  <c r="D630" i="74"/>
  <c r="B628" i="74"/>
  <c r="C627" i="74"/>
  <c r="D626" i="74"/>
  <c r="B624" i="74"/>
  <c r="C623" i="74"/>
  <c r="D622" i="74"/>
  <c r="B620" i="74"/>
  <c r="C619" i="74"/>
  <c r="D618" i="74"/>
  <c r="B616" i="74"/>
  <c r="C615" i="74"/>
  <c r="D614" i="74"/>
  <c r="B612" i="74"/>
  <c r="C611" i="74"/>
  <c r="D610" i="74"/>
  <c r="B608" i="74"/>
  <c r="C607" i="74"/>
  <c r="D606" i="74"/>
  <c r="B604" i="74"/>
  <c r="C603" i="74"/>
  <c r="D602" i="74"/>
  <c r="B600" i="74"/>
  <c r="C599" i="74"/>
  <c r="D598" i="74"/>
  <c r="B596" i="74"/>
  <c r="C595" i="74"/>
  <c r="D594" i="74"/>
  <c r="B592" i="74"/>
  <c r="C591" i="74"/>
  <c r="D590" i="74"/>
  <c r="B588" i="74"/>
  <c r="C587" i="74"/>
  <c r="D586" i="74"/>
  <c r="B584" i="74"/>
  <c r="C583" i="74"/>
  <c r="D582" i="74"/>
  <c r="B580" i="74"/>
  <c r="C579" i="74"/>
  <c r="D578" i="74"/>
  <c r="B576" i="74"/>
  <c r="C575" i="74"/>
  <c r="D574" i="74"/>
  <c r="B572" i="74"/>
  <c r="C571" i="74"/>
  <c r="D570" i="74"/>
  <c r="B568" i="74"/>
  <c r="C567" i="74"/>
  <c r="D566" i="74"/>
  <c r="B564" i="74"/>
  <c r="C563" i="74"/>
  <c r="D562" i="74"/>
  <c r="B560" i="74"/>
  <c r="C559" i="74"/>
  <c r="D558" i="74"/>
  <c r="B556" i="74"/>
  <c r="C555" i="74"/>
  <c r="D554" i="74"/>
  <c r="B552" i="74"/>
  <c r="D967" i="74"/>
  <c r="C901" i="74"/>
  <c r="D856" i="74"/>
  <c r="B842" i="74"/>
  <c r="B836" i="74"/>
  <c r="D830" i="74"/>
  <c r="C826" i="74"/>
  <c r="D813" i="74"/>
  <c r="B809" i="74"/>
  <c r="C796" i="74"/>
  <c r="B792" i="74"/>
  <c r="D783" i="74"/>
  <c r="C779" i="74"/>
  <c r="B775" i="74"/>
  <c r="D766" i="74"/>
  <c r="C762" i="74"/>
  <c r="D749" i="74"/>
  <c r="B745" i="74"/>
  <c r="D737" i="74"/>
  <c r="C734" i="74"/>
  <c r="B731" i="74"/>
  <c r="D721" i="74"/>
  <c r="C718" i="74"/>
  <c r="B715" i="74"/>
  <c r="D705" i="74"/>
  <c r="C702" i="74"/>
  <c r="B699" i="74"/>
  <c r="C690" i="74"/>
  <c r="C689" i="74"/>
  <c r="C688" i="74"/>
  <c r="B687" i="74"/>
  <c r="B686" i="74"/>
  <c r="B685" i="74"/>
  <c r="D677" i="74"/>
  <c r="D676" i="74"/>
  <c r="D675" i="74"/>
  <c r="C674" i="74"/>
  <c r="C673" i="74"/>
  <c r="C672" i="74"/>
  <c r="B671" i="74"/>
  <c r="B670" i="74"/>
  <c r="B669" i="74"/>
  <c r="D661" i="74"/>
  <c r="D660" i="74"/>
  <c r="D659" i="74"/>
  <c r="C658" i="74"/>
  <c r="C657" i="74"/>
  <c r="C656" i="74"/>
  <c r="B655" i="74"/>
  <c r="B654" i="74"/>
  <c r="B653" i="74"/>
  <c r="D645" i="74"/>
  <c r="D644" i="74"/>
  <c r="D643" i="74"/>
  <c r="C642" i="74"/>
  <c r="C641" i="74"/>
  <c r="C640" i="74"/>
  <c r="B639" i="74"/>
  <c r="B638" i="74"/>
  <c r="B637" i="74"/>
  <c r="D629" i="74"/>
  <c r="D628" i="74"/>
  <c r="D627" i="74"/>
  <c r="C626" i="74"/>
  <c r="C625" i="74"/>
  <c r="C624" i="74"/>
  <c r="B623" i="74"/>
  <c r="B622" i="74"/>
  <c r="B621" i="74"/>
  <c r="D613" i="74"/>
  <c r="D612" i="74"/>
  <c r="D611" i="74"/>
  <c r="C610" i="74"/>
  <c r="C609" i="74"/>
  <c r="C608" i="74"/>
  <c r="B607" i="74"/>
  <c r="B606" i="74"/>
  <c r="B605" i="74"/>
  <c r="D597" i="74"/>
  <c r="D596" i="74"/>
  <c r="D595" i="74"/>
  <c r="C594" i="74"/>
  <c r="C593" i="74"/>
  <c r="C592" i="74"/>
  <c r="B591" i="74"/>
  <c r="B590" i="74"/>
  <c r="B589" i="74"/>
  <c r="D581" i="74"/>
  <c r="D580" i="74"/>
  <c r="D579" i="74"/>
  <c r="C578" i="74"/>
  <c r="C577" i="74"/>
  <c r="C576" i="74"/>
  <c r="B575" i="74"/>
  <c r="B574" i="74"/>
  <c r="B573" i="74"/>
  <c r="D565" i="74"/>
  <c r="D564" i="74"/>
  <c r="D563" i="74"/>
  <c r="C562" i="74"/>
  <c r="C561" i="74"/>
  <c r="C560" i="74"/>
  <c r="B559" i="74"/>
  <c r="B558" i="74"/>
  <c r="B557" i="74"/>
  <c r="D888" i="74"/>
  <c r="B850" i="74"/>
  <c r="D840" i="74"/>
  <c r="D829" i="74"/>
  <c r="B825" i="74"/>
  <c r="C812" i="74"/>
  <c r="B808" i="74"/>
  <c r="D799" i="74"/>
  <c r="C795" i="74"/>
  <c r="B791" i="74"/>
  <c r="D782" i="74"/>
  <c r="C778" i="74"/>
  <c r="D765" i="74"/>
  <c r="B761" i="74"/>
  <c r="C748" i="74"/>
  <c r="B744" i="74"/>
  <c r="D733" i="74"/>
  <c r="C730" i="74"/>
  <c r="B727" i="74"/>
  <c r="D717" i="74"/>
  <c r="C714" i="74"/>
  <c r="B711" i="74"/>
  <c r="D701" i="74"/>
  <c r="C698" i="74"/>
  <c r="B695" i="74"/>
  <c r="B690" i="74"/>
  <c r="B689" i="74"/>
  <c r="D681" i="74"/>
  <c r="D680" i="74"/>
  <c r="D679" i="74"/>
  <c r="C678" i="74"/>
  <c r="C677" i="74"/>
  <c r="C676" i="74"/>
  <c r="B675" i="74"/>
  <c r="B674" i="74"/>
  <c r="B673" i="74"/>
  <c r="D665" i="74"/>
  <c r="D664" i="74"/>
  <c r="D663" i="74"/>
  <c r="C662" i="74"/>
  <c r="C661" i="74"/>
  <c r="C660" i="74"/>
  <c r="B659" i="74"/>
  <c r="B658" i="74"/>
  <c r="B657" i="74"/>
  <c r="D649" i="74"/>
  <c r="D648" i="74"/>
  <c r="D647" i="74"/>
  <c r="C646" i="74"/>
  <c r="C645" i="74"/>
  <c r="C644" i="74"/>
  <c r="B643" i="74"/>
  <c r="B642" i="74"/>
  <c r="B641" i="74"/>
  <c r="D633" i="74"/>
  <c r="D632" i="74"/>
  <c r="D631" i="74"/>
  <c r="C630" i="74"/>
  <c r="C629" i="74"/>
  <c r="C628" i="74"/>
  <c r="B627" i="74"/>
  <c r="B626" i="74"/>
  <c r="B625" i="74"/>
  <c r="D617" i="74"/>
  <c r="D616" i="74"/>
  <c r="D615" i="74"/>
  <c r="C614" i="74"/>
  <c r="C613" i="74"/>
  <c r="C612" i="74"/>
  <c r="B611" i="74"/>
  <c r="B610" i="74"/>
  <c r="B609" i="74"/>
  <c r="D601" i="74"/>
  <c r="D600" i="74"/>
  <c r="D599" i="74"/>
  <c r="C598" i="74"/>
  <c r="C597" i="74"/>
  <c r="C596" i="74"/>
  <c r="B595" i="74"/>
  <c r="B594" i="74"/>
  <c r="B593" i="74"/>
  <c r="D585" i="74"/>
  <c r="D584" i="74"/>
  <c r="D583" i="74"/>
  <c r="C582" i="74"/>
  <c r="C581" i="74"/>
  <c r="C580" i="74"/>
  <c r="B579" i="74"/>
  <c r="B578" i="74"/>
  <c r="B577" i="74"/>
  <c r="D569" i="74"/>
  <c r="D568" i="74"/>
  <c r="D567" i="74"/>
  <c r="C566" i="74"/>
  <c r="C565" i="74"/>
  <c r="C564" i="74"/>
  <c r="B563" i="74"/>
  <c r="B562" i="74"/>
  <c r="B561" i="74"/>
  <c r="B839" i="74"/>
  <c r="D833" i="74"/>
  <c r="C828" i="74"/>
  <c r="B824" i="74"/>
  <c r="D815" i="74"/>
  <c r="C811" i="74"/>
  <c r="B807" i="74"/>
  <c r="D798" i="74"/>
  <c r="C794" i="74"/>
  <c r="D781" i="74"/>
  <c r="B777" i="74"/>
  <c r="C764" i="74"/>
  <c r="B760" i="74"/>
  <c r="D751" i="74"/>
  <c r="C747" i="74"/>
  <c r="B743" i="74"/>
  <c r="B739" i="74"/>
  <c r="D729" i="74"/>
  <c r="C726" i="74"/>
  <c r="B723" i="74"/>
  <c r="D713" i="74"/>
  <c r="C710" i="74"/>
  <c r="B707" i="74"/>
  <c r="D697" i="74"/>
  <c r="C694" i="74"/>
  <c r="B691" i="74"/>
  <c r="D685" i="74"/>
  <c r="D684" i="74"/>
  <c r="D683" i="74"/>
  <c r="C682" i="74"/>
  <c r="C681" i="74"/>
  <c r="C680" i="74"/>
  <c r="B679" i="74"/>
  <c r="B678" i="74"/>
  <c r="B677" i="74"/>
  <c r="D669" i="74"/>
  <c r="D668" i="74"/>
  <c r="D667" i="74"/>
  <c r="C666" i="74"/>
  <c r="C665" i="74"/>
  <c r="C664" i="74"/>
  <c r="B663" i="74"/>
  <c r="B662" i="74"/>
  <c r="B661" i="74"/>
  <c r="D653" i="74"/>
  <c r="D652" i="74"/>
  <c r="D651" i="74"/>
  <c r="C650" i="74"/>
  <c r="C649" i="74"/>
  <c r="C648" i="74"/>
  <c r="B647" i="74"/>
  <c r="B646" i="74"/>
  <c r="B645" i="74"/>
  <c r="D637" i="74"/>
  <c r="D636" i="74"/>
  <c r="D635" i="74"/>
  <c r="C634" i="74"/>
  <c r="C633" i="74"/>
  <c r="C632" i="74"/>
  <c r="B631" i="74"/>
  <c r="B630" i="74"/>
  <c r="B629" i="74"/>
  <c r="D621" i="74"/>
  <c r="D620" i="74"/>
  <c r="D619" i="74"/>
  <c r="C618" i="74"/>
  <c r="C617" i="74"/>
  <c r="C616" i="74"/>
  <c r="B615" i="74"/>
  <c r="B614" i="74"/>
  <c r="B613" i="74"/>
  <c r="D605" i="74"/>
  <c r="D604" i="74"/>
  <c r="D603" i="74"/>
  <c r="C602" i="74"/>
  <c r="C601" i="74"/>
  <c r="C600" i="74"/>
  <c r="B599" i="74"/>
  <c r="B598" i="74"/>
  <c r="B597" i="74"/>
  <c r="D589" i="74"/>
  <c r="D588" i="74"/>
  <c r="D587" i="74"/>
  <c r="C586" i="74"/>
  <c r="C585" i="74"/>
  <c r="C584" i="74"/>
  <c r="B583" i="74"/>
  <c r="B582" i="74"/>
  <c r="B581" i="74"/>
  <c r="D573" i="74"/>
  <c r="D572" i="74"/>
  <c r="D571" i="74"/>
  <c r="C570" i="74"/>
  <c r="C569" i="74"/>
  <c r="C568" i="74"/>
  <c r="B567" i="74"/>
  <c r="B566" i="74"/>
  <c r="B565" i="74"/>
  <c r="D557" i="74"/>
  <c r="D556" i="74"/>
  <c r="D555" i="74"/>
  <c r="C554" i="74"/>
  <c r="C553" i="74"/>
  <c r="C552" i="74"/>
  <c r="C551" i="74"/>
  <c r="D550" i="74"/>
  <c r="B548" i="74"/>
  <c r="C547" i="74"/>
  <c r="D546" i="74"/>
  <c r="B544" i="74"/>
  <c r="C543" i="74"/>
  <c r="D542" i="74"/>
  <c r="B540" i="74"/>
  <c r="C539" i="74"/>
  <c r="D538" i="74"/>
  <c r="B536" i="74"/>
  <c r="C535" i="74"/>
  <c r="D534" i="74"/>
  <c r="B532" i="74"/>
  <c r="C531" i="74"/>
  <c r="D530" i="74"/>
  <c r="B528" i="74"/>
  <c r="C527" i="74"/>
  <c r="D526" i="74"/>
  <c r="B524" i="74"/>
  <c r="C523" i="74"/>
  <c r="D522" i="74"/>
  <c r="B520" i="74"/>
  <c r="C519" i="74"/>
  <c r="D518" i="74"/>
  <c r="B516" i="74"/>
  <c r="C515" i="74"/>
  <c r="D514" i="74"/>
  <c r="B512" i="74"/>
  <c r="C511" i="74"/>
  <c r="D510" i="74"/>
  <c r="B508" i="74"/>
  <c r="C507" i="74"/>
  <c r="D506" i="74"/>
  <c r="B504" i="74"/>
  <c r="C503" i="74"/>
  <c r="D502" i="74"/>
  <c r="B500" i="74"/>
  <c r="C499" i="74"/>
  <c r="D498" i="74"/>
  <c r="B496" i="74"/>
  <c r="C495" i="74"/>
  <c r="D494" i="74"/>
  <c r="B492" i="74"/>
  <c r="C491" i="74"/>
  <c r="D490" i="74"/>
  <c r="B488" i="74"/>
  <c r="C487" i="74"/>
  <c r="D486" i="74"/>
  <c r="B484" i="74"/>
  <c r="C483" i="74"/>
  <c r="D482" i="74"/>
  <c r="B480" i="74"/>
  <c r="C479" i="74"/>
  <c r="D478" i="74"/>
  <c r="B476" i="74"/>
  <c r="C475" i="74"/>
  <c r="D474" i="74"/>
  <c r="B472" i="74"/>
  <c r="C471" i="74"/>
  <c r="D470" i="74"/>
  <c r="B468" i="74"/>
  <c r="C467" i="74"/>
  <c r="D466" i="74"/>
  <c r="B464" i="74"/>
  <c r="C463" i="74"/>
  <c r="D462" i="74"/>
  <c r="B460" i="74"/>
  <c r="C459" i="74"/>
  <c r="D458" i="74"/>
  <c r="B456" i="74"/>
  <c r="C455" i="74"/>
  <c r="D454" i="74"/>
  <c r="B452" i="74"/>
  <c r="C451" i="74"/>
  <c r="D450" i="74"/>
  <c r="B448" i="74"/>
  <c r="C447" i="74"/>
  <c r="D446" i="74"/>
  <c r="B444" i="74"/>
  <c r="C443" i="74"/>
  <c r="D442" i="74"/>
  <c r="B440" i="74"/>
  <c r="C439" i="74"/>
  <c r="D438" i="74"/>
  <c r="B436" i="74"/>
  <c r="C435" i="74"/>
  <c r="D434" i="74"/>
  <c r="B432" i="74"/>
  <c r="C431" i="74"/>
  <c r="D430" i="74"/>
  <c r="B428" i="74"/>
  <c r="C427" i="74"/>
  <c r="D426" i="74"/>
  <c r="B424" i="74"/>
  <c r="C423" i="74"/>
  <c r="D422" i="74"/>
  <c r="B420" i="74"/>
  <c r="C419" i="74"/>
  <c r="D418" i="74"/>
  <c r="B914" i="74"/>
  <c r="D814" i="74"/>
  <c r="D797" i="74"/>
  <c r="C780" i="74"/>
  <c r="C763" i="74"/>
  <c r="C746" i="74"/>
  <c r="B719" i="74"/>
  <c r="C706" i="74"/>
  <c r="D693" i="74"/>
  <c r="D687" i="74"/>
  <c r="B683" i="74"/>
  <c r="C670" i="74"/>
  <c r="B666" i="74"/>
  <c r="D657" i="74"/>
  <c r="C653" i="74"/>
  <c r="B649" i="74"/>
  <c r="D640" i="74"/>
  <c r="C636" i="74"/>
  <c r="D623" i="74"/>
  <c r="B619" i="74"/>
  <c r="C606" i="74"/>
  <c r="B602" i="74"/>
  <c r="D593" i="74"/>
  <c r="C589" i="74"/>
  <c r="B585" i="74"/>
  <c r="D576" i="74"/>
  <c r="C572" i="74"/>
  <c r="D559" i="74"/>
  <c r="B555" i="74"/>
  <c r="D551" i="74"/>
  <c r="C550" i="74"/>
  <c r="C549" i="74"/>
  <c r="C548" i="74"/>
  <c r="B547" i="74"/>
  <c r="B546" i="74"/>
  <c r="B545" i="74"/>
  <c r="D537" i="74"/>
  <c r="D536" i="74"/>
  <c r="D535" i="74"/>
  <c r="C534" i="74"/>
  <c r="C533" i="74"/>
  <c r="C532" i="74"/>
  <c r="B531" i="74"/>
  <c r="B530" i="74"/>
  <c r="B529" i="74"/>
  <c r="D521" i="74"/>
  <c r="D520" i="74"/>
  <c r="D519" i="74"/>
  <c r="C518" i="74"/>
  <c r="C517" i="74"/>
  <c r="C516" i="74"/>
  <c r="B515" i="74"/>
  <c r="B514" i="74"/>
  <c r="B513" i="74"/>
  <c r="D505" i="74"/>
  <c r="D504" i="74"/>
  <c r="D503" i="74"/>
  <c r="C502" i="74"/>
  <c r="C501" i="74"/>
  <c r="C500" i="74"/>
  <c r="B499" i="74"/>
  <c r="B498" i="74"/>
  <c r="B497" i="74"/>
  <c r="D489" i="74"/>
  <c r="D488" i="74"/>
  <c r="D487" i="74"/>
  <c r="C486" i="74"/>
  <c r="C485" i="74"/>
  <c r="C484" i="74"/>
  <c r="B483" i="74"/>
  <c r="B482" i="74"/>
  <c r="B481" i="74"/>
  <c r="D473" i="74"/>
  <c r="D472" i="74"/>
  <c r="D471" i="74"/>
  <c r="C470" i="74"/>
  <c r="C469" i="74"/>
  <c r="C468" i="74"/>
  <c r="B467" i="74"/>
  <c r="B466" i="74"/>
  <c r="B465" i="74"/>
  <c r="D457" i="74"/>
  <c r="D456" i="74"/>
  <c r="D455" i="74"/>
  <c r="C454" i="74"/>
  <c r="C453" i="74"/>
  <c r="C452" i="74"/>
  <c r="B451" i="74"/>
  <c r="B450" i="74"/>
  <c r="B449" i="74"/>
  <c r="D441" i="74"/>
  <c r="D440" i="74"/>
  <c r="D439" i="74"/>
  <c r="C438" i="74"/>
  <c r="C437" i="74"/>
  <c r="C436" i="74"/>
  <c r="B435" i="74"/>
  <c r="B434" i="74"/>
  <c r="B433" i="74"/>
  <c r="D425" i="74"/>
  <c r="D424" i="74"/>
  <c r="D423" i="74"/>
  <c r="C422" i="74"/>
  <c r="C421" i="74"/>
  <c r="C420" i="74"/>
  <c r="B419" i="74"/>
  <c r="B418" i="74"/>
  <c r="B417" i="74"/>
  <c r="C416" i="74"/>
  <c r="D415" i="74"/>
  <c r="B413" i="74"/>
  <c r="C412" i="74"/>
  <c r="D411" i="74"/>
  <c r="B409" i="74"/>
  <c r="C408" i="74"/>
  <c r="D407" i="74"/>
  <c r="B405" i="74"/>
  <c r="C404" i="74"/>
  <c r="D403" i="74"/>
  <c r="B401" i="74"/>
  <c r="C400" i="74"/>
  <c r="D399" i="74"/>
  <c r="B397" i="74"/>
  <c r="C396" i="74"/>
  <c r="D395" i="74"/>
  <c r="B393" i="74"/>
  <c r="C392" i="74"/>
  <c r="D391" i="74"/>
  <c r="B389" i="74"/>
  <c r="C388" i="74"/>
  <c r="D387" i="74"/>
  <c r="B385" i="74"/>
  <c r="C384" i="74"/>
  <c r="D383" i="74"/>
  <c r="B381" i="74"/>
  <c r="C380" i="74"/>
  <c r="D379" i="74"/>
  <c r="B377" i="74"/>
  <c r="C376" i="74"/>
  <c r="D375" i="74"/>
  <c r="B373" i="74"/>
  <c r="C372" i="74"/>
  <c r="D371" i="74"/>
  <c r="B369" i="74"/>
  <c r="C368" i="74"/>
  <c r="D367" i="74"/>
  <c r="B365" i="74"/>
  <c r="C364" i="74"/>
  <c r="D363" i="74"/>
  <c r="B361" i="74"/>
  <c r="C360" i="74"/>
  <c r="D359" i="74"/>
  <c r="B357" i="74"/>
  <c r="C356" i="74"/>
  <c r="D355" i="74"/>
  <c r="B353" i="74"/>
  <c r="C352" i="74"/>
  <c r="D351" i="74"/>
  <c r="B349" i="74"/>
  <c r="C348" i="74"/>
  <c r="D347" i="74"/>
  <c r="B345" i="74"/>
  <c r="C344" i="74"/>
  <c r="D343" i="74"/>
  <c r="B341" i="74"/>
  <c r="C340" i="74"/>
  <c r="D339" i="74"/>
  <c r="B337" i="74"/>
  <c r="C336" i="74"/>
  <c r="D335" i="74"/>
  <c r="B333" i="74"/>
  <c r="C332" i="74"/>
  <c r="D331" i="74"/>
  <c r="B329" i="74"/>
  <c r="C328" i="74"/>
  <c r="D327" i="74"/>
  <c r="B325" i="74"/>
  <c r="C324" i="74"/>
  <c r="D323" i="74"/>
  <c r="B321" i="74"/>
  <c r="C320" i="74"/>
  <c r="D319" i="74"/>
  <c r="B317" i="74"/>
  <c r="C316" i="74"/>
  <c r="D315" i="74"/>
  <c r="B313" i="74"/>
  <c r="C312" i="74"/>
  <c r="D311" i="74"/>
  <c r="B309" i="74"/>
  <c r="C308" i="74"/>
  <c r="D307" i="74"/>
  <c r="B305" i="74"/>
  <c r="C304" i="74"/>
  <c r="D303" i="74"/>
  <c r="B301" i="74"/>
  <c r="C300" i="74"/>
  <c r="D299" i="74"/>
  <c r="B297" i="74"/>
  <c r="C296" i="74"/>
  <c r="D295" i="74"/>
  <c r="B293" i="74"/>
  <c r="C292" i="74"/>
  <c r="D291" i="74"/>
  <c r="B289" i="74"/>
  <c r="C288" i="74"/>
  <c r="D287" i="74"/>
  <c r="B285" i="74"/>
  <c r="C284" i="74"/>
  <c r="D283" i="74"/>
  <c r="B281" i="74"/>
  <c r="C827" i="74"/>
  <c r="C810" i="74"/>
  <c r="B793" i="74"/>
  <c r="B776" i="74"/>
  <c r="B759" i="74"/>
  <c r="B703" i="74"/>
  <c r="C686" i="74"/>
  <c r="B682" i="74"/>
  <c r="D673" i="74"/>
  <c r="C669" i="74"/>
  <c r="B665" i="74"/>
  <c r="D656" i="74"/>
  <c r="C652" i="74"/>
  <c r="D639" i="74"/>
  <c r="B635" i="74"/>
  <c r="C622" i="74"/>
  <c r="B618" i="74"/>
  <c r="D609" i="74"/>
  <c r="C605" i="74"/>
  <c r="B601" i="74"/>
  <c r="D592" i="74"/>
  <c r="C588" i="74"/>
  <c r="D575" i="74"/>
  <c r="B571" i="74"/>
  <c r="C558" i="74"/>
  <c r="B554" i="74"/>
  <c r="D552" i="74"/>
  <c r="B551" i="74"/>
  <c r="B550" i="74"/>
  <c r="B549" i="74"/>
  <c r="D541" i="74"/>
  <c r="D540" i="74"/>
  <c r="D539" i="74"/>
  <c r="C538" i="74"/>
  <c r="C537" i="74"/>
  <c r="C536" i="74"/>
  <c r="B535" i="74"/>
  <c r="B534" i="74"/>
  <c r="B533" i="74"/>
  <c r="D525" i="74"/>
  <c r="D524" i="74"/>
  <c r="D523" i="74"/>
  <c r="C522" i="74"/>
  <c r="C521" i="74"/>
  <c r="C520" i="74"/>
  <c r="B519" i="74"/>
  <c r="B518" i="74"/>
  <c r="B517" i="74"/>
  <c r="D509" i="74"/>
  <c r="D508" i="74"/>
  <c r="D507" i="74"/>
  <c r="C506" i="74"/>
  <c r="C505" i="74"/>
  <c r="C504" i="74"/>
  <c r="B503" i="74"/>
  <c r="B502" i="74"/>
  <c r="B501" i="74"/>
  <c r="D493" i="74"/>
  <c r="D492" i="74"/>
  <c r="D491" i="74"/>
  <c r="C490" i="74"/>
  <c r="C489" i="74"/>
  <c r="C488" i="74"/>
  <c r="B487" i="74"/>
  <c r="B486" i="74"/>
  <c r="B485" i="74"/>
  <c r="D477" i="74"/>
  <c r="D476" i="74"/>
  <c r="D475" i="74"/>
  <c r="C474" i="74"/>
  <c r="C473" i="74"/>
  <c r="C472" i="74"/>
  <c r="B471" i="74"/>
  <c r="B470" i="74"/>
  <c r="B469" i="74"/>
  <c r="D461" i="74"/>
  <c r="D460" i="74"/>
  <c r="D459" i="74"/>
  <c r="C458" i="74"/>
  <c r="C457" i="74"/>
  <c r="C456" i="74"/>
  <c r="B455" i="74"/>
  <c r="B454" i="74"/>
  <c r="B453" i="74"/>
  <c r="D445" i="74"/>
  <c r="D444" i="74"/>
  <c r="D443" i="74"/>
  <c r="C442" i="74"/>
  <c r="C441" i="74"/>
  <c r="C440" i="74"/>
  <c r="B439" i="74"/>
  <c r="B438" i="74"/>
  <c r="B437" i="74"/>
  <c r="D429" i="74"/>
  <c r="D428" i="74"/>
  <c r="D427" i="74"/>
  <c r="C426" i="74"/>
  <c r="C425" i="74"/>
  <c r="C424" i="74"/>
  <c r="B423" i="74"/>
  <c r="B422" i="74"/>
  <c r="B421" i="74"/>
  <c r="B416" i="74"/>
  <c r="C415" i="74"/>
  <c r="D414" i="74"/>
  <c r="B412" i="74"/>
  <c r="C411" i="74"/>
  <c r="D410" i="74"/>
  <c r="B408" i="74"/>
  <c r="C407" i="74"/>
  <c r="D406" i="74"/>
  <c r="B404" i="74"/>
  <c r="C403" i="74"/>
  <c r="D402" i="74"/>
  <c r="B400" i="74"/>
  <c r="C399" i="74"/>
  <c r="D398" i="74"/>
  <c r="B396" i="74"/>
  <c r="C395" i="74"/>
  <c r="D394" i="74"/>
  <c r="B392" i="74"/>
  <c r="C391" i="74"/>
  <c r="D390" i="74"/>
  <c r="B388" i="74"/>
  <c r="C387" i="74"/>
  <c r="D386" i="74"/>
  <c r="B384" i="74"/>
  <c r="C383" i="74"/>
  <c r="D382" i="74"/>
  <c r="B380" i="74"/>
  <c r="C379" i="74"/>
  <c r="D378" i="74"/>
  <c r="B376" i="74"/>
  <c r="C375" i="74"/>
  <c r="D374" i="74"/>
  <c r="B372" i="74"/>
  <c r="C371" i="74"/>
  <c r="D370" i="74"/>
  <c r="B368" i="74"/>
  <c r="C367" i="74"/>
  <c r="D366" i="74"/>
  <c r="B364" i="74"/>
  <c r="C363" i="74"/>
  <c r="D362" i="74"/>
  <c r="B360" i="74"/>
  <c r="C359" i="74"/>
  <c r="D358" i="74"/>
  <c r="B356" i="74"/>
  <c r="C355" i="74"/>
  <c r="D354" i="74"/>
  <c r="B352" i="74"/>
  <c r="C351" i="74"/>
  <c r="D350" i="74"/>
  <c r="B348" i="74"/>
  <c r="C347" i="74"/>
  <c r="D346" i="74"/>
  <c r="B344" i="74"/>
  <c r="C343" i="74"/>
  <c r="D342" i="74"/>
  <c r="B340" i="74"/>
  <c r="C339" i="74"/>
  <c r="D338" i="74"/>
  <c r="B336" i="74"/>
  <c r="C335" i="74"/>
  <c r="D334" i="74"/>
  <c r="B332" i="74"/>
  <c r="C331" i="74"/>
  <c r="D330" i="74"/>
  <c r="B328" i="74"/>
  <c r="C327" i="74"/>
  <c r="D326" i="74"/>
  <c r="B324" i="74"/>
  <c r="C323" i="74"/>
  <c r="D322" i="74"/>
  <c r="C843" i="74"/>
  <c r="B823" i="74"/>
  <c r="C738" i="74"/>
  <c r="D725" i="74"/>
  <c r="D689" i="74"/>
  <c r="C685" i="74"/>
  <c r="B681" i="74"/>
  <c r="D672" i="74"/>
  <c r="C668" i="74"/>
  <c r="D655" i="74"/>
  <c r="B651" i="74"/>
  <c r="C638" i="74"/>
  <c r="B634" i="74"/>
  <c r="D625" i="74"/>
  <c r="C621" i="74"/>
  <c r="B617" i="74"/>
  <c r="D608" i="74"/>
  <c r="C604" i="74"/>
  <c r="D591" i="74"/>
  <c r="B587" i="74"/>
  <c r="C574" i="74"/>
  <c r="B570" i="74"/>
  <c r="D561" i="74"/>
  <c r="C557" i="74"/>
  <c r="D553" i="74"/>
  <c r="D545" i="74"/>
  <c r="D544" i="74"/>
  <c r="D543" i="74"/>
  <c r="C542" i="74"/>
  <c r="C541" i="74"/>
  <c r="C540" i="74"/>
  <c r="B539" i="74"/>
  <c r="B538" i="74"/>
  <c r="B537" i="74"/>
  <c r="D529" i="74"/>
  <c r="D528" i="74"/>
  <c r="D527" i="74"/>
  <c r="C526" i="74"/>
  <c r="C525" i="74"/>
  <c r="C524" i="74"/>
  <c r="B523" i="74"/>
  <c r="B522" i="74"/>
  <c r="B521" i="74"/>
  <c r="D513" i="74"/>
  <c r="D512" i="74"/>
  <c r="D511" i="74"/>
  <c r="C510" i="74"/>
  <c r="C509" i="74"/>
  <c r="C508" i="74"/>
  <c r="B507" i="74"/>
  <c r="B506" i="74"/>
  <c r="B505" i="74"/>
  <c r="D497" i="74"/>
  <c r="D496" i="74"/>
  <c r="D495" i="74"/>
  <c r="C494" i="74"/>
  <c r="C493" i="74"/>
  <c r="C492" i="74"/>
  <c r="B491" i="74"/>
  <c r="B490" i="74"/>
  <c r="B489" i="74"/>
  <c r="D481" i="74"/>
  <c r="D480" i="74"/>
  <c r="D479" i="74"/>
  <c r="C478" i="74"/>
  <c r="C477" i="74"/>
  <c r="C476" i="74"/>
  <c r="B475" i="74"/>
  <c r="B474" i="74"/>
  <c r="B473" i="74"/>
  <c r="D465" i="74"/>
  <c r="D464" i="74"/>
  <c r="D463" i="74"/>
  <c r="C462" i="74"/>
  <c r="C461" i="74"/>
  <c r="C460" i="74"/>
  <c r="B459" i="74"/>
  <c r="B458" i="74"/>
  <c r="B457" i="74"/>
  <c r="D449" i="74"/>
  <c r="D448" i="74"/>
  <c r="D447" i="74"/>
  <c r="C446" i="74"/>
  <c r="C445" i="74"/>
  <c r="C444" i="74"/>
  <c r="B443" i="74"/>
  <c r="B442" i="74"/>
  <c r="B441" i="74"/>
  <c r="D433" i="74"/>
  <c r="D432" i="74"/>
  <c r="D431" i="74"/>
  <c r="C430" i="74"/>
  <c r="C429" i="74"/>
  <c r="C428" i="74"/>
  <c r="B427" i="74"/>
  <c r="B426" i="74"/>
  <c r="B425" i="74"/>
  <c r="D417" i="74"/>
  <c r="B415" i="74"/>
  <c r="C414" i="74"/>
  <c r="D413" i="74"/>
  <c r="B411" i="74"/>
  <c r="C410" i="74"/>
  <c r="D409" i="74"/>
  <c r="B407" i="74"/>
  <c r="C406" i="74"/>
  <c r="D405" i="74"/>
  <c r="B403" i="74"/>
  <c r="C402" i="74"/>
  <c r="D401" i="74"/>
  <c r="B399" i="74"/>
  <c r="C398" i="74"/>
  <c r="D397" i="74"/>
  <c r="B395" i="74"/>
  <c r="C394" i="74"/>
  <c r="D393" i="74"/>
  <c r="B391" i="74"/>
  <c r="C390" i="74"/>
  <c r="D389" i="74"/>
  <c r="B387" i="74"/>
  <c r="C386" i="74"/>
  <c r="D385" i="74"/>
  <c r="B383" i="74"/>
  <c r="C382" i="74"/>
  <c r="D381" i="74"/>
  <c r="B379" i="74"/>
  <c r="C378" i="74"/>
  <c r="D377" i="74"/>
  <c r="B375" i="74"/>
  <c r="C374" i="74"/>
  <c r="D373" i="74"/>
  <c r="B371" i="74"/>
  <c r="C370" i="74"/>
  <c r="D369" i="74"/>
  <c r="B367" i="74"/>
  <c r="C366" i="74"/>
  <c r="D365" i="74"/>
  <c r="B363" i="74"/>
  <c r="C362" i="74"/>
  <c r="D361" i="74"/>
  <c r="B359" i="74"/>
  <c r="C358" i="74"/>
  <c r="D357" i="74"/>
  <c r="B355" i="74"/>
  <c r="C354" i="74"/>
  <c r="D353" i="74"/>
  <c r="B351" i="74"/>
  <c r="C350" i="74"/>
  <c r="D349" i="74"/>
  <c r="B347" i="74"/>
  <c r="C346" i="74"/>
  <c r="D345" i="74"/>
  <c r="B343" i="74"/>
  <c r="C342" i="74"/>
  <c r="D341" i="74"/>
  <c r="B339" i="74"/>
  <c r="C338" i="74"/>
  <c r="D337" i="74"/>
  <c r="B335" i="74"/>
  <c r="C334" i="74"/>
  <c r="D333" i="74"/>
  <c r="B331" i="74"/>
  <c r="C330" i="74"/>
  <c r="D329" i="74"/>
  <c r="B327" i="74"/>
  <c r="C326" i="74"/>
  <c r="D325" i="74"/>
  <c r="B323" i="74"/>
  <c r="C322" i="74"/>
  <c r="D321" i="74"/>
  <c r="D767" i="74"/>
  <c r="D709" i="74"/>
  <c r="D577" i="74"/>
  <c r="D560" i="74"/>
  <c r="C546" i="74"/>
  <c r="B542" i="74"/>
  <c r="D533" i="74"/>
  <c r="C529" i="74"/>
  <c r="B525" i="74"/>
  <c r="D516" i="74"/>
  <c r="C512" i="74"/>
  <c r="D499" i="74"/>
  <c r="B495" i="74"/>
  <c r="C482" i="74"/>
  <c r="B478" i="74"/>
  <c r="D469" i="74"/>
  <c r="C465" i="74"/>
  <c r="B461" i="74"/>
  <c r="D452" i="74"/>
  <c r="C448" i="74"/>
  <c r="D435" i="74"/>
  <c r="B431" i="74"/>
  <c r="C418" i="74"/>
  <c r="D408" i="74"/>
  <c r="C405" i="74"/>
  <c r="B402" i="74"/>
  <c r="D392" i="74"/>
  <c r="C389" i="74"/>
  <c r="B386" i="74"/>
  <c r="D376" i="74"/>
  <c r="C373" i="74"/>
  <c r="B370" i="74"/>
  <c r="D360" i="74"/>
  <c r="C357" i="74"/>
  <c r="B354" i="74"/>
  <c r="D344" i="74"/>
  <c r="C341" i="74"/>
  <c r="B338" i="74"/>
  <c r="D328" i="74"/>
  <c r="C325" i="74"/>
  <c r="B322" i="74"/>
  <c r="B320" i="74"/>
  <c r="B319" i="74"/>
  <c r="B318" i="74"/>
  <c r="D310" i="74"/>
  <c r="D309" i="74"/>
  <c r="D308" i="74"/>
  <c r="C307" i="74"/>
  <c r="C306" i="74"/>
  <c r="C305" i="74"/>
  <c r="B304" i="74"/>
  <c r="B303" i="74"/>
  <c r="B302" i="74"/>
  <c r="D294" i="74"/>
  <c r="D293" i="74"/>
  <c r="D292" i="74"/>
  <c r="C291" i="74"/>
  <c r="C290" i="74"/>
  <c r="C289" i="74"/>
  <c r="B288" i="74"/>
  <c r="B287" i="74"/>
  <c r="B286" i="74"/>
  <c r="B279" i="74"/>
  <c r="C278" i="74"/>
  <c r="D277" i="74"/>
  <c r="B275" i="74"/>
  <c r="C274" i="74"/>
  <c r="D273" i="74"/>
  <c r="B271" i="74"/>
  <c r="C270" i="74"/>
  <c r="D269" i="74"/>
  <c r="B267" i="74"/>
  <c r="C266" i="74"/>
  <c r="D265" i="74"/>
  <c r="B263" i="74"/>
  <c r="C262" i="74"/>
  <c r="D261" i="74"/>
  <c r="B259" i="74"/>
  <c r="C258" i="74"/>
  <c r="D257" i="74"/>
  <c r="B255" i="74"/>
  <c r="C254" i="74"/>
  <c r="D253" i="74"/>
  <c r="B251" i="74"/>
  <c r="C250" i="74"/>
  <c r="D249" i="74"/>
  <c r="B247" i="74"/>
  <c r="C246" i="74"/>
  <c r="D245" i="74"/>
  <c r="B243" i="74"/>
  <c r="C242" i="74"/>
  <c r="D241" i="74"/>
  <c r="B239" i="74"/>
  <c r="C238" i="74"/>
  <c r="D237" i="74"/>
  <c r="B235" i="74"/>
  <c r="C234" i="74"/>
  <c r="D233" i="74"/>
  <c r="B231" i="74"/>
  <c r="C230" i="74"/>
  <c r="D229" i="74"/>
  <c r="B227" i="74"/>
  <c r="C226" i="74"/>
  <c r="D225" i="74"/>
  <c r="B223" i="74"/>
  <c r="C222" i="74"/>
  <c r="D221" i="74"/>
  <c r="B219" i="74"/>
  <c r="C218" i="74"/>
  <c r="D217" i="74"/>
  <c r="B215" i="74"/>
  <c r="C214" i="74"/>
  <c r="D213" i="74"/>
  <c r="B211" i="74"/>
  <c r="C210" i="74"/>
  <c r="D209" i="74"/>
  <c r="B207" i="74"/>
  <c r="C206" i="74"/>
  <c r="D205" i="74"/>
  <c r="B203" i="74"/>
  <c r="C202" i="74"/>
  <c r="D201" i="74"/>
  <c r="B199" i="74"/>
  <c r="C198" i="74"/>
  <c r="D197" i="74"/>
  <c r="B195" i="74"/>
  <c r="C194" i="74"/>
  <c r="D193" i="74"/>
  <c r="B191" i="74"/>
  <c r="C190" i="74"/>
  <c r="D189" i="74"/>
  <c r="B187" i="74"/>
  <c r="C186" i="74"/>
  <c r="D185" i="74"/>
  <c r="B183" i="74"/>
  <c r="C182" i="74"/>
  <c r="D181" i="74"/>
  <c r="B179" i="74"/>
  <c r="C178" i="74"/>
  <c r="D177" i="74"/>
  <c r="B175" i="74"/>
  <c r="C174" i="74"/>
  <c r="D173" i="74"/>
  <c r="B171" i="74"/>
  <c r="C170" i="74"/>
  <c r="D169" i="74"/>
  <c r="B167" i="74"/>
  <c r="C166" i="74"/>
  <c r="D165" i="74"/>
  <c r="B163" i="74"/>
  <c r="C162" i="74"/>
  <c r="D161" i="74"/>
  <c r="B159" i="74"/>
  <c r="C158" i="74"/>
  <c r="D157" i="74"/>
  <c r="B155" i="74"/>
  <c r="C154" i="74"/>
  <c r="D153" i="74"/>
  <c r="B151" i="74"/>
  <c r="C150" i="74"/>
  <c r="D149" i="74"/>
  <c r="B147" i="74"/>
  <c r="C146" i="74"/>
  <c r="D145" i="74"/>
  <c r="B143" i="74"/>
  <c r="C142" i="74"/>
  <c r="D141" i="74"/>
  <c r="B139" i="74"/>
  <c r="C138" i="74"/>
  <c r="D137" i="74"/>
  <c r="B135" i="74"/>
  <c r="C134" i="74"/>
  <c r="D133" i="74"/>
  <c r="B131" i="74"/>
  <c r="C130" i="74"/>
  <c r="D129" i="74"/>
  <c r="B127" i="74"/>
  <c r="C126" i="74"/>
  <c r="D125" i="74"/>
  <c r="B123" i="74"/>
  <c r="C122" i="74"/>
  <c r="D121" i="74"/>
  <c r="B119" i="74"/>
  <c r="C118" i="74"/>
  <c r="D117" i="74"/>
  <c r="B115" i="74"/>
  <c r="C114" i="74"/>
  <c r="D113" i="74"/>
  <c r="B111" i="74"/>
  <c r="C110" i="74"/>
  <c r="D109" i="74"/>
  <c r="B107" i="74"/>
  <c r="C106" i="74"/>
  <c r="D105" i="74"/>
  <c r="B103" i="74"/>
  <c r="C102" i="74"/>
  <c r="D101" i="74"/>
  <c r="B99" i="74"/>
  <c r="C98" i="74"/>
  <c r="D97" i="74"/>
  <c r="D750" i="74"/>
  <c r="D641" i="74"/>
  <c r="D624" i="74"/>
  <c r="D607" i="74"/>
  <c r="C590" i="74"/>
  <c r="C573" i="74"/>
  <c r="C556" i="74"/>
  <c r="D549" i="74"/>
  <c r="C545" i="74"/>
  <c r="B541" i="74"/>
  <c r="D532" i="74"/>
  <c r="C528" i="74"/>
  <c r="D515" i="74"/>
  <c r="B511" i="74"/>
  <c r="C498" i="74"/>
  <c r="B494" i="74"/>
  <c r="D485" i="74"/>
  <c r="C481" i="74"/>
  <c r="B477" i="74"/>
  <c r="D468" i="74"/>
  <c r="C464" i="74"/>
  <c r="D451" i="74"/>
  <c r="B447" i="74"/>
  <c r="C434" i="74"/>
  <c r="B430" i="74"/>
  <c r="D421" i="74"/>
  <c r="C417" i="74"/>
  <c r="B414" i="74"/>
  <c r="D404" i="74"/>
  <c r="C401" i="74"/>
  <c r="B398" i="74"/>
  <c r="D388" i="74"/>
  <c r="C385" i="74"/>
  <c r="B382" i="74"/>
  <c r="D372" i="74"/>
  <c r="C369" i="74"/>
  <c r="B366" i="74"/>
  <c r="D356" i="74"/>
  <c r="C353" i="74"/>
  <c r="B350" i="74"/>
  <c r="D340" i="74"/>
  <c r="C337" i="74"/>
  <c r="B334" i="74"/>
  <c r="D324" i="74"/>
  <c r="C321" i="74"/>
  <c r="D314" i="74"/>
  <c r="D313" i="74"/>
  <c r="D312" i="74"/>
  <c r="C311" i="74"/>
  <c r="C310" i="74"/>
  <c r="C309" i="74"/>
  <c r="B308" i="74"/>
  <c r="B307" i="74"/>
  <c r="B306" i="74"/>
  <c r="D298" i="74"/>
  <c r="D297" i="74"/>
  <c r="D296" i="74"/>
  <c r="C295" i="74"/>
  <c r="C294" i="74"/>
  <c r="C293" i="74"/>
  <c r="B292" i="74"/>
  <c r="B291" i="74"/>
  <c r="B290" i="74"/>
  <c r="D282" i="74"/>
  <c r="D281" i="74"/>
  <c r="D280" i="74"/>
  <c r="B278" i="74"/>
  <c r="C277" i="74"/>
  <c r="D276" i="74"/>
  <c r="B274" i="74"/>
  <c r="C273" i="74"/>
  <c r="D272" i="74"/>
  <c r="B270" i="74"/>
  <c r="C269" i="74"/>
  <c r="D268" i="74"/>
  <c r="B266" i="74"/>
  <c r="C265" i="74"/>
  <c r="D264" i="74"/>
  <c r="B262" i="74"/>
  <c r="C261" i="74"/>
  <c r="D260" i="74"/>
  <c r="B258" i="74"/>
  <c r="C257" i="74"/>
  <c r="D256" i="74"/>
  <c r="B254" i="74"/>
  <c r="C253" i="74"/>
  <c r="D252" i="74"/>
  <c r="B250" i="74"/>
  <c r="C249" i="74"/>
  <c r="D248" i="74"/>
  <c r="B246" i="74"/>
  <c r="C245" i="74"/>
  <c r="D244" i="74"/>
  <c r="B242" i="74"/>
  <c r="C241" i="74"/>
  <c r="D240" i="74"/>
  <c r="B238" i="74"/>
  <c r="C237" i="74"/>
  <c r="D236" i="74"/>
  <c r="B234" i="74"/>
  <c r="C233" i="74"/>
  <c r="D232" i="74"/>
  <c r="B230" i="74"/>
  <c r="C229" i="74"/>
  <c r="D228" i="74"/>
  <c r="B226" i="74"/>
  <c r="C225" i="74"/>
  <c r="D224" i="74"/>
  <c r="B222" i="74"/>
  <c r="C221" i="74"/>
  <c r="D220" i="74"/>
  <c r="B218" i="74"/>
  <c r="C217" i="74"/>
  <c r="D216" i="74"/>
  <c r="B214" i="74"/>
  <c r="C213" i="74"/>
  <c r="D212" i="74"/>
  <c r="B210" i="74"/>
  <c r="C209" i="74"/>
  <c r="D208" i="74"/>
  <c r="B206" i="74"/>
  <c r="C205" i="74"/>
  <c r="D204" i="74"/>
  <c r="B202" i="74"/>
  <c r="C201" i="74"/>
  <c r="D200" i="74"/>
  <c r="B198" i="74"/>
  <c r="C197" i="74"/>
  <c r="D196" i="74"/>
  <c r="B194" i="74"/>
  <c r="C193" i="74"/>
  <c r="D192" i="74"/>
  <c r="B190" i="74"/>
  <c r="C189" i="74"/>
  <c r="D188" i="74"/>
  <c r="B186" i="74"/>
  <c r="C185" i="74"/>
  <c r="D184" i="74"/>
  <c r="B182" i="74"/>
  <c r="C181" i="74"/>
  <c r="D180" i="74"/>
  <c r="B178" i="74"/>
  <c r="C177" i="74"/>
  <c r="D176" i="74"/>
  <c r="B174" i="74"/>
  <c r="C173" i="74"/>
  <c r="D172" i="74"/>
  <c r="B170" i="74"/>
  <c r="C169" i="74"/>
  <c r="D168" i="74"/>
  <c r="B166" i="74"/>
  <c r="C165" i="74"/>
  <c r="D164" i="74"/>
  <c r="B162" i="74"/>
  <c r="C161" i="74"/>
  <c r="D160" i="74"/>
  <c r="B158" i="74"/>
  <c r="C157" i="74"/>
  <c r="D156" i="74"/>
  <c r="B154" i="74"/>
  <c r="C153" i="74"/>
  <c r="D152" i="74"/>
  <c r="B150" i="74"/>
  <c r="C149" i="74"/>
  <c r="D148" i="74"/>
  <c r="B146" i="74"/>
  <c r="C145" i="74"/>
  <c r="D144" i="74"/>
  <c r="B142" i="74"/>
  <c r="C141" i="74"/>
  <c r="D140" i="74"/>
  <c r="B138" i="74"/>
  <c r="C137" i="74"/>
  <c r="D136" i="74"/>
  <c r="B134" i="74"/>
  <c r="C133" i="74"/>
  <c r="D132" i="74"/>
  <c r="B130" i="74"/>
  <c r="C129" i="74"/>
  <c r="D128" i="74"/>
  <c r="B126" i="74"/>
  <c r="C125" i="74"/>
  <c r="D124" i="74"/>
  <c r="B122" i="74"/>
  <c r="C121" i="74"/>
  <c r="D120" i="74"/>
  <c r="B118" i="74"/>
  <c r="C117" i="74"/>
  <c r="D116" i="74"/>
  <c r="B114" i="74"/>
  <c r="C113" i="74"/>
  <c r="D112" i="74"/>
  <c r="B110" i="74"/>
  <c r="C109" i="74"/>
  <c r="D108" i="74"/>
  <c r="B106" i="74"/>
  <c r="C105" i="74"/>
  <c r="D104" i="74"/>
  <c r="B102" i="74"/>
  <c r="C101" i="74"/>
  <c r="D100" i="74"/>
  <c r="B98" i="74"/>
  <c r="C97" i="74"/>
  <c r="D96" i="74"/>
  <c r="B735" i="74"/>
  <c r="D688" i="74"/>
  <c r="D671" i="74"/>
  <c r="C654" i="74"/>
  <c r="C637" i="74"/>
  <c r="C620" i="74"/>
  <c r="B603" i="74"/>
  <c r="B586" i="74"/>
  <c r="B569" i="74"/>
  <c r="B553" i="74"/>
  <c r="D548" i="74"/>
  <c r="C544" i="74"/>
  <c r="D531" i="74"/>
  <c r="B527" i="74"/>
  <c r="C514" i="74"/>
  <c r="B510" i="74"/>
  <c r="D501" i="74"/>
  <c r="C497" i="74"/>
  <c r="B493" i="74"/>
  <c r="D484" i="74"/>
  <c r="C480" i="74"/>
  <c r="D467" i="74"/>
  <c r="B463" i="74"/>
  <c r="C450" i="74"/>
  <c r="B446" i="74"/>
  <c r="D437" i="74"/>
  <c r="C433" i="74"/>
  <c r="B429" i="74"/>
  <c r="D420" i="74"/>
  <c r="D416" i="74"/>
  <c r="C413" i="74"/>
  <c r="B410" i="74"/>
  <c r="D400" i="74"/>
  <c r="C397" i="74"/>
  <c r="B394" i="74"/>
  <c r="D384" i="74"/>
  <c r="C381" i="74"/>
  <c r="B378" i="74"/>
  <c r="D368" i="74"/>
  <c r="C365" i="74"/>
  <c r="B362" i="74"/>
  <c r="D352" i="74"/>
  <c r="C349" i="74"/>
  <c r="B346" i="74"/>
  <c r="D336" i="74"/>
  <c r="C333" i="74"/>
  <c r="B330" i="74"/>
  <c r="D318" i="74"/>
  <c r="D317" i="74"/>
  <c r="D316" i="74"/>
  <c r="C315" i="74"/>
  <c r="C314" i="74"/>
  <c r="C313" i="74"/>
  <c r="B312" i="74"/>
  <c r="B311" i="74"/>
  <c r="B310" i="74"/>
  <c r="D302" i="74"/>
  <c r="D301" i="74"/>
  <c r="D300" i="74"/>
  <c r="C299" i="74"/>
  <c r="C298" i="74"/>
  <c r="C297" i="74"/>
  <c r="B296" i="74"/>
  <c r="B295" i="74"/>
  <c r="B294" i="74"/>
  <c r="D286" i="74"/>
  <c r="D285" i="74"/>
  <c r="D284" i="74"/>
  <c r="C283" i="74"/>
  <c r="C282" i="74"/>
  <c r="C281" i="74"/>
  <c r="C280" i="74"/>
  <c r="D279" i="74"/>
  <c r="B277" i="74"/>
  <c r="C276" i="74"/>
  <c r="D275" i="74"/>
  <c r="B273" i="74"/>
  <c r="C272" i="74"/>
  <c r="D271" i="74"/>
  <c r="B269" i="74"/>
  <c r="C268" i="74"/>
  <c r="D267" i="74"/>
  <c r="B265" i="74"/>
  <c r="C264" i="74"/>
  <c r="D263" i="74"/>
  <c r="B261" i="74"/>
  <c r="C260" i="74"/>
  <c r="D259" i="74"/>
  <c r="B257" i="74"/>
  <c r="C256" i="74"/>
  <c r="D255" i="74"/>
  <c r="B253" i="74"/>
  <c r="C252" i="74"/>
  <c r="D251" i="74"/>
  <c r="B249" i="74"/>
  <c r="C248" i="74"/>
  <c r="D247" i="74"/>
  <c r="B245" i="74"/>
  <c r="C244" i="74"/>
  <c r="D243" i="74"/>
  <c r="B241" i="74"/>
  <c r="C240" i="74"/>
  <c r="D239" i="74"/>
  <c r="B237" i="74"/>
  <c r="C236" i="74"/>
  <c r="D235" i="74"/>
  <c r="B233" i="74"/>
  <c r="C232" i="74"/>
  <c r="D231" i="74"/>
  <c r="B229" i="74"/>
  <c r="C228" i="74"/>
  <c r="D227" i="74"/>
  <c r="B225" i="74"/>
  <c r="C224" i="74"/>
  <c r="D223" i="74"/>
  <c r="B221" i="74"/>
  <c r="C220" i="74"/>
  <c r="D219" i="74"/>
  <c r="B217" i="74"/>
  <c r="C216" i="74"/>
  <c r="D215" i="74"/>
  <c r="B213" i="74"/>
  <c r="C212" i="74"/>
  <c r="D211" i="74"/>
  <c r="B209" i="74"/>
  <c r="C208" i="74"/>
  <c r="D207" i="74"/>
  <c r="B205" i="74"/>
  <c r="C204" i="74"/>
  <c r="D203" i="74"/>
  <c r="B201" i="74"/>
  <c r="C200" i="74"/>
  <c r="D199" i="74"/>
  <c r="B197" i="74"/>
  <c r="C196" i="74"/>
  <c r="D195" i="74"/>
  <c r="B193" i="74"/>
  <c r="C192" i="74"/>
  <c r="D191" i="74"/>
  <c r="B189" i="74"/>
  <c r="C188" i="74"/>
  <c r="D187" i="74"/>
  <c r="B185" i="74"/>
  <c r="C184" i="74"/>
  <c r="D183" i="74"/>
  <c r="B181" i="74"/>
  <c r="C180" i="74"/>
  <c r="D179" i="74"/>
  <c r="B177" i="74"/>
  <c r="C176" i="74"/>
  <c r="D175" i="74"/>
  <c r="B173" i="74"/>
  <c r="C172" i="74"/>
  <c r="D171" i="74"/>
  <c r="B169" i="74"/>
  <c r="C168" i="74"/>
  <c r="D167" i="74"/>
  <c r="B165" i="74"/>
  <c r="C164" i="74"/>
  <c r="D163" i="74"/>
  <c r="B161" i="74"/>
  <c r="C160" i="74"/>
  <c r="D159" i="74"/>
  <c r="B157" i="74"/>
  <c r="C156" i="74"/>
  <c r="D155" i="74"/>
  <c r="B153" i="74"/>
  <c r="C152" i="74"/>
  <c r="D151" i="74"/>
  <c r="B149" i="74"/>
  <c r="C148" i="74"/>
  <c r="D147" i="74"/>
  <c r="B145" i="74"/>
  <c r="C144" i="74"/>
  <c r="D143" i="74"/>
  <c r="B141" i="74"/>
  <c r="C140" i="74"/>
  <c r="D139" i="74"/>
  <c r="B137" i="74"/>
  <c r="C136" i="74"/>
  <c r="D135" i="74"/>
  <c r="B133" i="74"/>
  <c r="C132" i="74"/>
  <c r="D131" i="74"/>
  <c r="B129" i="74"/>
  <c r="C128" i="74"/>
  <c r="D127" i="74"/>
  <c r="B125" i="74"/>
  <c r="C124" i="74"/>
  <c r="D123" i="74"/>
  <c r="B121" i="74"/>
  <c r="C120" i="74"/>
  <c r="D119" i="74"/>
  <c r="B117" i="74"/>
  <c r="C116" i="74"/>
  <c r="D115" i="74"/>
  <c r="B113" i="74"/>
  <c r="C112" i="74"/>
  <c r="D111" i="74"/>
  <c r="B109" i="74"/>
  <c r="C108" i="74"/>
  <c r="D107" i="74"/>
  <c r="B105" i="74"/>
  <c r="C104" i="74"/>
  <c r="D103" i="74"/>
  <c r="B101" i="74"/>
  <c r="C100" i="74"/>
  <c r="D99" i="74"/>
  <c r="B97" i="74"/>
  <c r="C96" i="74"/>
  <c r="D95" i="74"/>
  <c r="B93" i="74"/>
  <c r="C92" i="74"/>
  <c r="D91" i="74"/>
  <c r="B89" i="74"/>
  <c r="C88" i="74"/>
  <c r="D87" i="74"/>
  <c r="B85" i="74"/>
  <c r="C84" i="74"/>
  <c r="D83" i="74"/>
  <c r="B81" i="74"/>
  <c r="E49" i="74"/>
  <c r="H49" i="74" s="1"/>
  <c r="I49" i="74" s="1"/>
  <c r="E45" i="74"/>
  <c r="H45" i="74" s="1"/>
  <c r="I45" i="74" s="1"/>
  <c r="E41" i="74"/>
  <c r="H41" i="74" s="1"/>
  <c r="I41" i="74" s="1"/>
  <c r="K1078" i="74"/>
  <c r="K1074" i="74"/>
  <c r="K1070" i="74"/>
  <c r="K1066" i="74"/>
  <c r="K1062" i="74"/>
  <c r="K1058" i="74"/>
  <c r="K1054" i="74"/>
  <c r="K1050" i="74"/>
  <c r="K1046" i="74"/>
  <c r="K1042" i="74"/>
  <c r="K1038" i="74"/>
  <c r="K1034" i="74"/>
  <c r="K1030" i="74"/>
  <c r="K1026" i="74"/>
  <c r="K1022" i="74"/>
  <c r="K1018" i="74"/>
  <c r="K1077" i="74"/>
  <c r="K1073" i="74"/>
  <c r="K1069" i="74"/>
  <c r="K1065" i="74"/>
  <c r="K1061" i="74"/>
  <c r="K1057" i="74"/>
  <c r="K1053" i="74"/>
  <c r="K1049" i="74"/>
  <c r="K1045" i="74"/>
  <c r="K1041" i="74"/>
  <c r="K1037" i="74"/>
  <c r="K1033" i="74"/>
  <c r="K1029" i="74"/>
  <c r="K1080" i="74"/>
  <c r="K1076" i="74"/>
  <c r="K1072" i="74"/>
  <c r="K1068" i="74"/>
  <c r="K1064" i="74"/>
  <c r="K1060" i="74"/>
  <c r="K1056" i="74"/>
  <c r="K1052" i="74"/>
  <c r="K1048" i="74"/>
  <c r="K1044" i="74"/>
  <c r="K1040" i="74"/>
  <c r="K1036" i="74"/>
  <c r="K1032" i="74"/>
  <c r="K1028" i="74"/>
  <c r="K1067" i="74"/>
  <c r="K1051" i="74"/>
  <c r="K1035" i="74"/>
  <c r="K1021" i="74"/>
  <c r="K1020" i="74"/>
  <c r="K1019" i="74"/>
  <c r="K1017" i="74"/>
  <c r="K1013" i="74"/>
  <c r="K1009" i="74"/>
  <c r="K1005" i="74"/>
  <c r="K1001" i="74"/>
  <c r="K997" i="74"/>
  <c r="K993" i="74"/>
  <c r="K989" i="74"/>
  <c r="K985" i="74"/>
  <c r="K981" i="74"/>
  <c r="K977" i="74"/>
  <c r="K973" i="74"/>
  <c r="K1063" i="74"/>
  <c r="K1059" i="74"/>
  <c r="K1055" i="74"/>
  <c r="K1008" i="74"/>
  <c r="K1007" i="74"/>
  <c r="K1006" i="74"/>
  <c r="K992" i="74"/>
  <c r="K991" i="74"/>
  <c r="K990" i="74"/>
  <c r="K976" i="74"/>
  <c r="K975" i="74"/>
  <c r="K974" i="74"/>
  <c r="K969" i="74"/>
  <c r="K965" i="74"/>
  <c r="K961" i="74"/>
  <c r="K957" i="74"/>
  <c r="K953" i="74"/>
  <c r="K1079" i="74"/>
  <c r="K1075" i="74"/>
  <c r="K1071" i="74"/>
  <c r="K1023" i="74"/>
  <c r="K1012" i="74"/>
  <c r="K1011" i="74"/>
  <c r="K1010" i="74"/>
  <c r="K996" i="74"/>
  <c r="K995" i="74"/>
  <c r="K994" i="74"/>
  <c r="K980" i="74"/>
  <c r="K979" i="74"/>
  <c r="K978" i="74"/>
  <c r="K968" i="74"/>
  <c r="K964" i="74"/>
  <c r="K960" i="74"/>
  <c r="K956" i="74"/>
  <c r="K952" i="74"/>
  <c r="K948" i="74"/>
  <c r="K1031" i="74"/>
  <c r="K1024" i="74"/>
  <c r="K1016" i="74"/>
  <c r="K1015" i="74"/>
  <c r="K1014" i="74"/>
  <c r="K1000" i="74"/>
  <c r="K999" i="74"/>
  <c r="K998" i="74"/>
  <c r="K984" i="74"/>
  <c r="K983" i="74"/>
  <c r="K982" i="74"/>
  <c r="K967" i="74"/>
  <c r="K963" i="74"/>
  <c r="K959" i="74"/>
  <c r="K955" i="74"/>
  <c r="K951" i="74"/>
  <c r="K947" i="74"/>
  <c r="K943" i="74"/>
  <c r="K1043" i="74"/>
  <c r="K1027" i="74"/>
  <c r="K1003" i="74"/>
  <c r="K986" i="74"/>
  <c r="K966" i="74"/>
  <c r="K945" i="74"/>
  <c r="K944" i="74"/>
  <c r="K942" i="74"/>
  <c r="K938" i="74"/>
  <c r="K934" i="74"/>
  <c r="K930" i="74"/>
  <c r="K926" i="74"/>
  <c r="K922" i="74"/>
  <c r="K918" i="74"/>
  <c r="K914" i="74"/>
  <c r="K910" i="74"/>
  <c r="K906" i="74"/>
  <c r="K902" i="74"/>
  <c r="K898" i="74"/>
  <c r="K894" i="74"/>
  <c r="K890" i="74"/>
  <c r="K886" i="74"/>
  <c r="K882" i="74"/>
  <c r="K878" i="74"/>
  <c r="K874" i="74"/>
  <c r="K870" i="74"/>
  <c r="K866" i="74"/>
  <c r="K862" i="74"/>
  <c r="K858" i="74"/>
  <c r="K854" i="74"/>
  <c r="K850" i="74"/>
  <c r="K846" i="74"/>
  <c r="K842" i="74"/>
  <c r="K838" i="74"/>
  <c r="K834" i="74"/>
  <c r="K830" i="74"/>
  <c r="K1039" i="74"/>
  <c r="K1025" i="74"/>
  <c r="K1002" i="74"/>
  <c r="K972" i="74"/>
  <c r="K962" i="74"/>
  <c r="K946" i="74"/>
  <c r="K941" i="74"/>
  <c r="K937" i="74"/>
  <c r="K933" i="74"/>
  <c r="K929" i="74"/>
  <c r="K925" i="74"/>
  <c r="K921" i="74"/>
  <c r="K917" i="74"/>
  <c r="K913" i="74"/>
  <c r="K909" i="74"/>
  <c r="K905" i="74"/>
  <c r="K901" i="74"/>
  <c r="K897" i="74"/>
  <c r="K893" i="74"/>
  <c r="K889" i="74"/>
  <c r="K885" i="74"/>
  <c r="K881" i="74"/>
  <c r="K877" i="74"/>
  <c r="K873" i="74"/>
  <c r="K869" i="74"/>
  <c r="K865" i="74"/>
  <c r="K861" i="74"/>
  <c r="K857" i="74"/>
  <c r="K853" i="74"/>
  <c r="K849" i="74"/>
  <c r="K988" i="74"/>
  <c r="K971" i="74"/>
  <c r="K958" i="74"/>
  <c r="K949" i="74"/>
  <c r="K940" i="74"/>
  <c r="K936" i="74"/>
  <c r="K932" i="74"/>
  <c r="K928" i="74"/>
  <c r="K924" i="74"/>
  <c r="K920" i="74"/>
  <c r="K916" i="74"/>
  <c r="K912" i="74"/>
  <c r="K908" i="74"/>
  <c r="K904" i="74"/>
  <c r="K900" i="74"/>
  <c r="K896" i="74"/>
  <c r="K892" i="74"/>
  <c r="K888" i="74"/>
  <c r="K884" i="74"/>
  <c r="K880" i="74"/>
  <c r="K876" i="74"/>
  <c r="K872" i="74"/>
  <c r="K868" i="74"/>
  <c r="K864" i="74"/>
  <c r="K1047" i="74"/>
  <c r="K935" i="74"/>
  <c r="K919" i="74"/>
  <c r="K903" i="74"/>
  <c r="K887" i="74"/>
  <c r="K871" i="74"/>
  <c r="K860" i="74"/>
  <c r="K852" i="74"/>
  <c r="K950" i="74"/>
  <c r="K931" i="74"/>
  <c r="K915" i="74"/>
  <c r="K899" i="74"/>
  <c r="K883" i="74"/>
  <c r="K867" i="74"/>
  <c r="K855" i="74"/>
  <c r="K847" i="74"/>
  <c r="K1004" i="74"/>
  <c r="K987" i="74"/>
  <c r="K970" i="74"/>
  <c r="K927" i="74"/>
  <c r="K911" i="74"/>
  <c r="K895" i="74"/>
  <c r="K879" i="74"/>
  <c r="K863" i="74"/>
  <c r="K856" i="74"/>
  <c r="K848" i="74"/>
  <c r="K841" i="74"/>
  <c r="K840" i="74"/>
  <c r="K839" i="74"/>
  <c r="K827" i="74"/>
  <c r="K823" i="74"/>
  <c r="K819" i="74"/>
  <c r="K815" i="74"/>
  <c r="K811" i="74"/>
  <c r="K807" i="74"/>
  <c r="K803" i="74"/>
  <c r="K799" i="74"/>
  <c r="K795" i="74"/>
  <c r="K791" i="74"/>
  <c r="K787" i="74"/>
  <c r="K783" i="74"/>
  <c r="K779" i="74"/>
  <c r="K775" i="74"/>
  <c r="K771" i="74"/>
  <c r="K767" i="74"/>
  <c r="K763" i="74"/>
  <c r="K759" i="74"/>
  <c r="K755" i="74"/>
  <c r="K751" i="74"/>
  <c r="K747" i="74"/>
  <c r="K743" i="74"/>
  <c r="K954" i="74"/>
  <c r="K923" i="74"/>
  <c r="K831" i="74"/>
  <c r="K822" i="74"/>
  <c r="K821" i="74"/>
  <c r="K820" i="74"/>
  <c r="K806" i="74"/>
  <c r="K805" i="74"/>
  <c r="K804" i="74"/>
  <c r="K790" i="74"/>
  <c r="K789" i="74"/>
  <c r="K788" i="74"/>
  <c r="K774" i="74"/>
  <c r="K773" i="74"/>
  <c r="K772" i="74"/>
  <c r="K758" i="74"/>
  <c r="K757" i="74"/>
  <c r="K756" i="74"/>
  <c r="K742" i="74"/>
  <c r="K741" i="74"/>
  <c r="K740" i="74"/>
  <c r="K739" i="74"/>
  <c r="K735" i="74"/>
  <c r="K731" i="74"/>
  <c r="K727" i="74"/>
  <c r="K723" i="74"/>
  <c r="K719" i="74"/>
  <c r="K715" i="74"/>
  <c r="K711" i="74"/>
  <c r="K707" i="74"/>
  <c r="K703" i="74"/>
  <c r="K699" i="74"/>
  <c r="K695" i="74"/>
  <c r="K691" i="74"/>
  <c r="K907" i="74"/>
  <c r="K859" i="74"/>
  <c r="K835" i="74"/>
  <c r="K832" i="74"/>
  <c r="K826" i="74"/>
  <c r="K825" i="74"/>
  <c r="K824" i="74"/>
  <c r="K810" i="74"/>
  <c r="K809" i="74"/>
  <c r="K808" i="74"/>
  <c r="K794" i="74"/>
  <c r="K793" i="74"/>
  <c r="K792" i="74"/>
  <c r="K778" i="74"/>
  <c r="K777" i="74"/>
  <c r="K776" i="74"/>
  <c r="K762" i="74"/>
  <c r="K761" i="74"/>
  <c r="K760" i="74"/>
  <c r="K746" i="74"/>
  <c r="K745" i="74"/>
  <c r="K744" i="74"/>
  <c r="K738" i="74"/>
  <c r="K734" i="74"/>
  <c r="K730" i="74"/>
  <c r="K726" i="74"/>
  <c r="K722" i="74"/>
  <c r="K718" i="74"/>
  <c r="K714" i="74"/>
  <c r="K710" i="74"/>
  <c r="K706" i="74"/>
  <c r="K702" i="74"/>
  <c r="K698" i="74"/>
  <c r="K694" i="74"/>
  <c r="K690" i="74"/>
  <c r="K891" i="74"/>
  <c r="K851" i="74"/>
  <c r="K845" i="74"/>
  <c r="K843" i="74"/>
  <c r="K836" i="74"/>
  <c r="K833" i="74"/>
  <c r="K829" i="74"/>
  <c r="K828" i="74"/>
  <c r="K814" i="74"/>
  <c r="K813" i="74"/>
  <c r="K812" i="74"/>
  <c r="K798" i="74"/>
  <c r="K797" i="74"/>
  <c r="K796" i="74"/>
  <c r="K782" i="74"/>
  <c r="K781" i="74"/>
  <c r="K780" i="74"/>
  <c r="K766" i="74"/>
  <c r="K765" i="74"/>
  <c r="K764" i="74"/>
  <c r="K750" i="74"/>
  <c r="K749" i="74"/>
  <c r="K748" i="74"/>
  <c r="K737" i="74"/>
  <c r="K733" i="74"/>
  <c r="K729" i="74"/>
  <c r="K725" i="74"/>
  <c r="K721" i="74"/>
  <c r="K717" i="74"/>
  <c r="K713" i="74"/>
  <c r="K709" i="74"/>
  <c r="K705" i="74"/>
  <c r="K701" i="74"/>
  <c r="K697" i="74"/>
  <c r="K693" i="74"/>
  <c r="K689" i="74"/>
  <c r="K685" i="74"/>
  <c r="K681" i="74"/>
  <c r="K677" i="74"/>
  <c r="K673" i="74"/>
  <c r="K669" i="74"/>
  <c r="K665" i="74"/>
  <c r="K661" i="74"/>
  <c r="K657" i="74"/>
  <c r="K653" i="74"/>
  <c r="K649" i="74"/>
  <c r="K645" i="74"/>
  <c r="K641" i="74"/>
  <c r="K637" i="74"/>
  <c r="K633" i="74"/>
  <c r="K629" i="74"/>
  <c r="K625" i="74"/>
  <c r="K621" i="74"/>
  <c r="K617" i="74"/>
  <c r="K613" i="74"/>
  <c r="K609" i="74"/>
  <c r="K605" i="74"/>
  <c r="K601" i="74"/>
  <c r="K597" i="74"/>
  <c r="K593" i="74"/>
  <c r="K589" i="74"/>
  <c r="K585" i="74"/>
  <c r="K581" i="74"/>
  <c r="K577" i="74"/>
  <c r="K573" i="74"/>
  <c r="K569" i="74"/>
  <c r="K565" i="74"/>
  <c r="K561" i="74"/>
  <c r="K557" i="74"/>
  <c r="K553" i="74"/>
  <c r="K817" i="74"/>
  <c r="K800" i="74"/>
  <c r="K770" i="74"/>
  <c r="K753" i="74"/>
  <c r="K724" i="74"/>
  <c r="K708" i="74"/>
  <c r="K692" i="74"/>
  <c r="K680" i="74"/>
  <c r="K679" i="74"/>
  <c r="K678" i="74"/>
  <c r="K664" i="74"/>
  <c r="K663" i="74"/>
  <c r="K662" i="74"/>
  <c r="K648" i="74"/>
  <c r="K647" i="74"/>
  <c r="K646" i="74"/>
  <c r="K632" i="74"/>
  <c r="K631" i="74"/>
  <c r="K630" i="74"/>
  <c r="K616" i="74"/>
  <c r="K615" i="74"/>
  <c r="K614" i="74"/>
  <c r="K600" i="74"/>
  <c r="K599" i="74"/>
  <c r="K598" i="74"/>
  <c r="K584" i="74"/>
  <c r="K583" i="74"/>
  <c r="K582" i="74"/>
  <c r="K568" i="74"/>
  <c r="K567" i="74"/>
  <c r="K566" i="74"/>
  <c r="K939" i="74"/>
  <c r="K816" i="74"/>
  <c r="K786" i="74"/>
  <c r="K769" i="74"/>
  <c r="K752" i="74"/>
  <c r="K736" i="74"/>
  <c r="K720" i="74"/>
  <c r="K704" i="74"/>
  <c r="K684" i="74"/>
  <c r="K683" i="74"/>
  <c r="K682" i="74"/>
  <c r="K668" i="74"/>
  <c r="K667" i="74"/>
  <c r="K666" i="74"/>
  <c r="K652" i="74"/>
  <c r="K651" i="74"/>
  <c r="K650" i="74"/>
  <c r="K636" i="74"/>
  <c r="K635" i="74"/>
  <c r="K634" i="74"/>
  <c r="K620" i="74"/>
  <c r="K619" i="74"/>
  <c r="K618" i="74"/>
  <c r="K604" i="74"/>
  <c r="K603" i="74"/>
  <c r="K602" i="74"/>
  <c r="K588" i="74"/>
  <c r="K587" i="74"/>
  <c r="K586" i="74"/>
  <c r="K572" i="74"/>
  <c r="K571" i="74"/>
  <c r="K570" i="74"/>
  <c r="K556" i="74"/>
  <c r="K555" i="74"/>
  <c r="K554" i="74"/>
  <c r="K875" i="74"/>
  <c r="K844" i="74"/>
  <c r="K802" i="74"/>
  <c r="K785" i="74"/>
  <c r="K768" i="74"/>
  <c r="K732" i="74"/>
  <c r="K716" i="74"/>
  <c r="K700" i="74"/>
  <c r="K688" i="74"/>
  <c r="K687" i="74"/>
  <c r="K686" i="74"/>
  <c r="K672" i="74"/>
  <c r="K671" i="74"/>
  <c r="K670" i="74"/>
  <c r="K656" i="74"/>
  <c r="K655" i="74"/>
  <c r="K654" i="74"/>
  <c r="K640" i="74"/>
  <c r="K639" i="74"/>
  <c r="K638" i="74"/>
  <c r="K624" i="74"/>
  <c r="K623" i="74"/>
  <c r="K622" i="74"/>
  <c r="K608" i="74"/>
  <c r="K607" i="74"/>
  <c r="K606" i="74"/>
  <c r="K592" i="74"/>
  <c r="K591" i="74"/>
  <c r="K590" i="74"/>
  <c r="K576" i="74"/>
  <c r="K575" i="74"/>
  <c r="K574" i="74"/>
  <c r="K560" i="74"/>
  <c r="K559" i="74"/>
  <c r="K558" i="74"/>
  <c r="K549" i="74"/>
  <c r="K545" i="74"/>
  <c r="K541" i="74"/>
  <c r="K537" i="74"/>
  <c r="K533" i="74"/>
  <c r="K529" i="74"/>
  <c r="K525" i="74"/>
  <c r="K521" i="74"/>
  <c r="K517" i="74"/>
  <c r="K513" i="74"/>
  <c r="K509" i="74"/>
  <c r="K505" i="74"/>
  <c r="K501" i="74"/>
  <c r="K497" i="74"/>
  <c r="K493" i="74"/>
  <c r="K489" i="74"/>
  <c r="K485" i="74"/>
  <c r="K481" i="74"/>
  <c r="K477" i="74"/>
  <c r="K473" i="74"/>
  <c r="K469" i="74"/>
  <c r="K465" i="74"/>
  <c r="K461" i="74"/>
  <c r="K457" i="74"/>
  <c r="K453" i="74"/>
  <c r="K449" i="74"/>
  <c r="K445" i="74"/>
  <c r="K441" i="74"/>
  <c r="K437" i="74"/>
  <c r="K433" i="74"/>
  <c r="K429" i="74"/>
  <c r="K425" i="74"/>
  <c r="K421" i="74"/>
  <c r="K417" i="74"/>
  <c r="K674" i="74"/>
  <c r="K644" i="74"/>
  <c r="K627" i="74"/>
  <c r="K610" i="74"/>
  <c r="K580" i="74"/>
  <c r="K563" i="74"/>
  <c r="K552" i="74"/>
  <c r="K540" i="74"/>
  <c r="K539" i="74"/>
  <c r="K538" i="74"/>
  <c r="K524" i="74"/>
  <c r="K523" i="74"/>
  <c r="K522" i="74"/>
  <c r="K508" i="74"/>
  <c r="K507" i="74"/>
  <c r="K506" i="74"/>
  <c r="K492" i="74"/>
  <c r="K491" i="74"/>
  <c r="K490" i="74"/>
  <c r="K476" i="74"/>
  <c r="K475" i="74"/>
  <c r="K474" i="74"/>
  <c r="K460" i="74"/>
  <c r="K459" i="74"/>
  <c r="K458" i="74"/>
  <c r="K444" i="74"/>
  <c r="K443" i="74"/>
  <c r="K442" i="74"/>
  <c r="K428" i="74"/>
  <c r="K427" i="74"/>
  <c r="K426" i="74"/>
  <c r="K414" i="74"/>
  <c r="K410" i="74"/>
  <c r="K406" i="74"/>
  <c r="K402" i="74"/>
  <c r="K398" i="74"/>
  <c r="K394" i="74"/>
  <c r="K390" i="74"/>
  <c r="K386" i="74"/>
  <c r="K382" i="74"/>
  <c r="K378" i="74"/>
  <c r="K374" i="74"/>
  <c r="K370" i="74"/>
  <c r="K366" i="74"/>
  <c r="K362" i="74"/>
  <c r="K358" i="74"/>
  <c r="K354" i="74"/>
  <c r="K350" i="74"/>
  <c r="K346" i="74"/>
  <c r="K342" i="74"/>
  <c r="K338" i="74"/>
  <c r="K334" i="74"/>
  <c r="K330" i="74"/>
  <c r="K326" i="74"/>
  <c r="K322" i="74"/>
  <c r="K318" i="74"/>
  <c r="K314" i="74"/>
  <c r="K310" i="74"/>
  <c r="K306" i="74"/>
  <c r="K302" i="74"/>
  <c r="K298" i="74"/>
  <c r="K294" i="74"/>
  <c r="K290" i="74"/>
  <c r="K286" i="74"/>
  <c r="K282" i="74"/>
  <c r="K728" i="74"/>
  <c r="K660" i="74"/>
  <c r="K643" i="74"/>
  <c r="K626" i="74"/>
  <c r="K596" i="74"/>
  <c r="K579" i="74"/>
  <c r="K562" i="74"/>
  <c r="K544" i="74"/>
  <c r="K543" i="74"/>
  <c r="K542" i="74"/>
  <c r="K528" i="74"/>
  <c r="K527" i="74"/>
  <c r="K526" i="74"/>
  <c r="K512" i="74"/>
  <c r="K511" i="74"/>
  <c r="K510" i="74"/>
  <c r="K496" i="74"/>
  <c r="K495" i="74"/>
  <c r="K494" i="74"/>
  <c r="K480" i="74"/>
  <c r="K479" i="74"/>
  <c r="K478" i="74"/>
  <c r="K464" i="74"/>
  <c r="K463" i="74"/>
  <c r="K462" i="74"/>
  <c r="K448" i="74"/>
  <c r="K447" i="74"/>
  <c r="K446" i="74"/>
  <c r="K432" i="74"/>
  <c r="K431" i="74"/>
  <c r="K430" i="74"/>
  <c r="K413" i="74"/>
  <c r="K409" i="74"/>
  <c r="K405" i="74"/>
  <c r="K401" i="74"/>
  <c r="K397" i="74"/>
  <c r="K393" i="74"/>
  <c r="K389" i="74"/>
  <c r="K385" i="74"/>
  <c r="K381" i="74"/>
  <c r="K377" i="74"/>
  <c r="K373" i="74"/>
  <c r="K369" i="74"/>
  <c r="K365" i="74"/>
  <c r="K361" i="74"/>
  <c r="K357" i="74"/>
  <c r="K353" i="74"/>
  <c r="K349" i="74"/>
  <c r="K345" i="74"/>
  <c r="K341" i="74"/>
  <c r="K337" i="74"/>
  <c r="K333" i="74"/>
  <c r="K329" i="74"/>
  <c r="K325" i="74"/>
  <c r="K321" i="74"/>
  <c r="K754" i="74"/>
  <c r="K712" i="74"/>
  <c r="K676" i="74"/>
  <c r="K659" i="74"/>
  <c r="K642" i="74"/>
  <c r="K612" i="74"/>
  <c r="K595" i="74"/>
  <c r="K578" i="74"/>
  <c r="K548" i="74"/>
  <c r="K547" i="74"/>
  <c r="K546" i="74"/>
  <c r="K532" i="74"/>
  <c r="K531" i="74"/>
  <c r="K530" i="74"/>
  <c r="K516" i="74"/>
  <c r="K515" i="74"/>
  <c r="K514" i="74"/>
  <c r="K500" i="74"/>
  <c r="K499" i="74"/>
  <c r="K498" i="74"/>
  <c r="K484" i="74"/>
  <c r="K483" i="74"/>
  <c r="K482" i="74"/>
  <c r="K468" i="74"/>
  <c r="K467" i="74"/>
  <c r="K466" i="74"/>
  <c r="K452" i="74"/>
  <c r="K451" i="74"/>
  <c r="K450" i="74"/>
  <c r="K436" i="74"/>
  <c r="K435" i="74"/>
  <c r="K434" i="74"/>
  <c r="K420" i="74"/>
  <c r="K419" i="74"/>
  <c r="K418" i="74"/>
  <c r="K416" i="74"/>
  <c r="K412" i="74"/>
  <c r="K408" i="74"/>
  <c r="K404" i="74"/>
  <c r="K400" i="74"/>
  <c r="K396" i="74"/>
  <c r="K392" i="74"/>
  <c r="K388" i="74"/>
  <c r="K384" i="74"/>
  <c r="K380" i="74"/>
  <c r="K376" i="74"/>
  <c r="K372" i="74"/>
  <c r="K368" i="74"/>
  <c r="K364" i="74"/>
  <c r="K360" i="74"/>
  <c r="K356" i="74"/>
  <c r="K352" i="74"/>
  <c r="K348" i="74"/>
  <c r="K344" i="74"/>
  <c r="K340" i="74"/>
  <c r="K336" i="74"/>
  <c r="K332" i="74"/>
  <c r="K328" i="74"/>
  <c r="K324" i="74"/>
  <c r="K320" i="74"/>
  <c r="K837" i="74"/>
  <c r="K628" i="74"/>
  <c r="K611" i="74"/>
  <c r="K594" i="74"/>
  <c r="K550" i="74"/>
  <c r="K520" i="74"/>
  <c r="K503" i="74"/>
  <c r="K486" i="74"/>
  <c r="K456" i="74"/>
  <c r="K439" i="74"/>
  <c r="K422" i="74"/>
  <c r="K411" i="74"/>
  <c r="K395" i="74"/>
  <c r="K379" i="74"/>
  <c r="K363" i="74"/>
  <c r="K347" i="74"/>
  <c r="K331" i="74"/>
  <c r="K313" i="74"/>
  <c r="K312" i="74"/>
  <c r="K311" i="74"/>
  <c r="K297" i="74"/>
  <c r="K296" i="74"/>
  <c r="K295" i="74"/>
  <c r="K281" i="74"/>
  <c r="K280" i="74"/>
  <c r="K276" i="74"/>
  <c r="K272" i="74"/>
  <c r="K268" i="74"/>
  <c r="K264" i="74"/>
  <c r="K260" i="74"/>
  <c r="K256" i="74"/>
  <c r="K252" i="74"/>
  <c r="K248" i="74"/>
  <c r="K244" i="74"/>
  <c r="K240" i="74"/>
  <c r="K236" i="74"/>
  <c r="K232" i="74"/>
  <c r="K228" i="74"/>
  <c r="K224" i="74"/>
  <c r="K220" i="74"/>
  <c r="K216" i="74"/>
  <c r="K212" i="74"/>
  <c r="K208" i="74"/>
  <c r="K204" i="74"/>
  <c r="K200" i="74"/>
  <c r="K196" i="74"/>
  <c r="K192" i="74"/>
  <c r="K188" i="74"/>
  <c r="K184" i="74"/>
  <c r="K180" i="74"/>
  <c r="K176" i="74"/>
  <c r="K172" i="74"/>
  <c r="K168" i="74"/>
  <c r="K164" i="74"/>
  <c r="K160" i="74"/>
  <c r="K156" i="74"/>
  <c r="K152" i="74"/>
  <c r="K148" i="74"/>
  <c r="K144" i="74"/>
  <c r="K140" i="74"/>
  <c r="K136" i="74"/>
  <c r="K132" i="74"/>
  <c r="K128" i="74"/>
  <c r="K124" i="74"/>
  <c r="K120" i="74"/>
  <c r="K116" i="74"/>
  <c r="K112" i="74"/>
  <c r="K108" i="74"/>
  <c r="K104" i="74"/>
  <c r="K100" i="74"/>
  <c r="K96" i="74"/>
  <c r="K818" i="74"/>
  <c r="K696" i="74"/>
  <c r="K675" i="74"/>
  <c r="K658" i="74"/>
  <c r="K536" i="74"/>
  <c r="K519" i="74"/>
  <c r="K502" i="74"/>
  <c r="K472" i="74"/>
  <c r="K455" i="74"/>
  <c r="K438" i="74"/>
  <c r="K407" i="74"/>
  <c r="K391" i="74"/>
  <c r="K375" i="74"/>
  <c r="K359" i="74"/>
  <c r="K343" i="74"/>
  <c r="K327" i="74"/>
  <c r="K317" i="74"/>
  <c r="K316" i="74"/>
  <c r="K315" i="74"/>
  <c r="K301" i="74"/>
  <c r="K300" i="74"/>
  <c r="K299" i="74"/>
  <c r="K285" i="74"/>
  <c r="K284" i="74"/>
  <c r="K283" i="74"/>
  <c r="K279" i="74"/>
  <c r="K275" i="74"/>
  <c r="K271" i="74"/>
  <c r="K267" i="74"/>
  <c r="K263" i="74"/>
  <c r="K259" i="74"/>
  <c r="K255" i="74"/>
  <c r="K251" i="74"/>
  <c r="K247" i="74"/>
  <c r="K243" i="74"/>
  <c r="K239" i="74"/>
  <c r="K235" i="74"/>
  <c r="K231" i="74"/>
  <c r="K227" i="74"/>
  <c r="K223" i="74"/>
  <c r="K219" i="74"/>
  <c r="K215" i="74"/>
  <c r="K211" i="74"/>
  <c r="K207" i="74"/>
  <c r="K203" i="74"/>
  <c r="K199" i="74"/>
  <c r="K195" i="74"/>
  <c r="K191" i="74"/>
  <c r="K187" i="74"/>
  <c r="K183" i="74"/>
  <c r="K179" i="74"/>
  <c r="K175" i="74"/>
  <c r="K171" i="74"/>
  <c r="K167" i="74"/>
  <c r="K163" i="74"/>
  <c r="K159" i="74"/>
  <c r="K155" i="74"/>
  <c r="K151" i="74"/>
  <c r="K147" i="74"/>
  <c r="K143" i="74"/>
  <c r="K139" i="74"/>
  <c r="K135" i="74"/>
  <c r="K131" i="74"/>
  <c r="K127" i="74"/>
  <c r="K123" i="74"/>
  <c r="K119" i="74"/>
  <c r="K115" i="74"/>
  <c r="K111" i="74"/>
  <c r="K107" i="74"/>
  <c r="K103" i="74"/>
  <c r="K99" i="74"/>
  <c r="K801" i="74"/>
  <c r="K535" i="74"/>
  <c r="K518" i="74"/>
  <c r="K488" i="74"/>
  <c r="K471" i="74"/>
  <c r="K454" i="74"/>
  <c r="K424" i="74"/>
  <c r="K403" i="74"/>
  <c r="K387" i="74"/>
  <c r="K371" i="74"/>
  <c r="K355" i="74"/>
  <c r="K339" i="74"/>
  <c r="K323" i="74"/>
  <c r="K319" i="74"/>
  <c r="K305" i="74"/>
  <c r="K304" i="74"/>
  <c r="K303" i="74"/>
  <c r="K289" i="74"/>
  <c r="K288" i="74"/>
  <c r="K287" i="74"/>
  <c r="K278" i="74"/>
  <c r="K274" i="74"/>
  <c r="K270" i="74"/>
  <c r="K266" i="74"/>
  <c r="K262" i="74"/>
  <c r="K258" i="74"/>
  <c r="K254" i="74"/>
  <c r="K250" i="74"/>
  <c r="K246" i="74"/>
  <c r="K242" i="74"/>
  <c r="K238" i="74"/>
  <c r="K234" i="74"/>
  <c r="K230" i="74"/>
  <c r="K226" i="74"/>
  <c r="K222" i="74"/>
  <c r="K218" i="74"/>
  <c r="K214" i="74"/>
  <c r="K210" i="74"/>
  <c r="K206" i="74"/>
  <c r="K202" i="74"/>
  <c r="K198" i="74"/>
  <c r="K194" i="74"/>
  <c r="K190" i="74"/>
  <c r="K186" i="74"/>
  <c r="K182" i="74"/>
  <c r="K178" i="74"/>
  <c r="K174" i="74"/>
  <c r="K170" i="74"/>
  <c r="K166" i="74"/>
  <c r="K162" i="74"/>
  <c r="K158" i="74"/>
  <c r="K154" i="74"/>
  <c r="K150" i="74"/>
  <c r="K146" i="74"/>
  <c r="K142" i="74"/>
  <c r="K138" i="74"/>
  <c r="K134" i="74"/>
  <c r="K130" i="74"/>
  <c r="K126" i="74"/>
  <c r="K122" i="74"/>
  <c r="K118" i="74"/>
  <c r="K114" i="74"/>
  <c r="K110" i="74"/>
  <c r="K106" i="74"/>
  <c r="K102" i="74"/>
  <c r="K98" i="74"/>
  <c r="K94" i="74"/>
  <c r="K90" i="74"/>
  <c r="K86" i="74"/>
  <c r="K82" i="74"/>
  <c r="E43" i="74"/>
  <c r="H43" i="74" s="1"/>
  <c r="I43" i="74" s="1"/>
  <c r="E50" i="74"/>
  <c r="H50" i="74" s="1"/>
  <c r="I50" i="74" s="1"/>
  <c r="E52" i="74"/>
  <c r="H52" i="74" s="1"/>
  <c r="I52" i="74" s="1"/>
  <c r="B82" i="74"/>
  <c r="B83" i="74"/>
  <c r="B84" i="74"/>
  <c r="C85" i="74"/>
  <c r="C86" i="74"/>
  <c r="C87" i="74"/>
  <c r="D88" i="74"/>
  <c r="D89" i="74"/>
  <c r="D90" i="74"/>
  <c r="K91" i="74"/>
  <c r="K92" i="74"/>
  <c r="K93" i="74"/>
  <c r="L94" i="74"/>
  <c r="L95" i="74"/>
  <c r="D98" i="74"/>
  <c r="K101" i="74"/>
  <c r="L104" i="74"/>
  <c r="B108" i="74"/>
  <c r="C111" i="74"/>
  <c r="D114" i="74"/>
  <c r="K117" i="74"/>
  <c r="L120" i="74"/>
  <c r="B124" i="74"/>
  <c r="C127" i="74"/>
  <c r="D130" i="74"/>
  <c r="K133" i="74"/>
  <c r="L136" i="74"/>
  <c r="B140" i="74"/>
  <c r="C143" i="74"/>
  <c r="D146" i="74"/>
  <c r="K149" i="74"/>
  <c r="L152" i="74"/>
  <c r="B156" i="74"/>
  <c r="C159" i="74"/>
  <c r="D162" i="74"/>
  <c r="K165" i="74"/>
  <c r="L168" i="74"/>
  <c r="B172" i="74"/>
  <c r="C175" i="74"/>
  <c r="D178" i="74"/>
  <c r="K181" i="74"/>
  <c r="L184" i="74"/>
  <c r="B188" i="74"/>
  <c r="C191" i="74"/>
  <c r="D194" i="74"/>
  <c r="K197" i="74"/>
  <c r="L200" i="74"/>
  <c r="B204" i="74"/>
  <c r="C207" i="74"/>
  <c r="D210" i="74"/>
  <c r="K213" i="74"/>
  <c r="L216" i="74"/>
  <c r="B220" i="74"/>
  <c r="C223" i="74"/>
  <c r="D226" i="74"/>
  <c r="K229" i="74"/>
  <c r="L232" i="74"/>
  <c r="B236" i="74"/>
  <c r="C239" i="74"/>
  <c r="D242" i="74"/>
  <c r="K245" i="74"/>
  <c r="L248" i="74"/>
  <c r="B252" i="74"/>
  <c r="C255" i="74"/>
  <c r="D258" i="74"/>
  <c r="K261" i="74"/>
  <c r="L264" i="74"/>
  <c r="B268" i="74"/>
  <c r="C271" i="74"/>
  <c r="D274" i="74"/>
  <c r="K277" i="74"/>
  <c r="L280" i="74"/>
  <c r="C285" i="74"/>
  <c r="D289" i="74"/>
  <c r="K293" i="74"/>
  <c r="B298" i="74"/>
  <c r="C302" i="74"/>
  <c r="D306" i="74"/>
  <c r="L310" i="74"/>
  <c r="B315" i="74"/>
  <c r="C319" i="74"/>
  <c r="C329" i="74"/>
  <c r="B342" i="74"/>
  <c r="L354" i="74"/>
  <c r="K367" i="74"/>
  <c r="D380" i="74"/>
  <c r="C393" i="74"/>
  <c r="B406" i="74"/>
  <c r="D419" i="74"/>
  <c r="D436" i="74"/>
  <c r="D453" i="74"/>
  <c r="K470" i="74"/>
  <c r="K487" i="74"/>
  <c r="K504" i="74"/>
  <c r="L521" i="74"/>
  <c r="K564" i="74"/>
  <c r="B633" i="74"/>
  <c r="C722" i="74"/>
  <c r="E3" i="74"/>
  <c r="L1077" i="74"/>
  <c r="L1073" i="74"/>
  <c r="L1069" i="74"/>
  <c r="L1065" i="74"/>
  <c r="L1061" i="74"/>
  <c r="L1057" i="74"/>
  <c r="L1053" i="74"/>
  <c r="L1049" i="74"/>
  <c r="L1045" i="74"/>
  <c r="L1041" i="74"/>
  <c r="L1037" i="74"/>
  <c r="L1033" i="74"/>
  <c r="L1029" i="74"/>
  <c r="L1025" i="74"/>
  <c r="L1021" i="74"/>
  <c r="L1080" i="74"/>
  <c r="L1076" i="74"/>
  <c r="L1072" i="74"/>
  <c r="L1068" i="74"/>
  <c r="L1064" i="74"/>
  <c r="L1060" i="74"/>
  <c r="L1056" i="74"/>
  <c r="L1052" i="74"/>
  <c r="L1048" i="74"/>
  <c r="L1044" i="74"/>
  <c r="L1040" i="74"/>
  <c r="L1036" i="74"/>
  <c r="L1032" i="74"/>
  <c r="L1028" i="74"/>
  <c r="L1079" i="74"/>
  <c r="L1075" i="74"/>
  <c r="L1071" i="74"/>
  <c r="L1067" i="74"/>
  <c r="L1063" i="74"/>
  <c r="L1059" i="74"/>
  <c r="L1055" i="74"/>
  <c r="L1051" i="74"/>
  <c r="L1047" i="74"/>
  <c r="L1043" i="74"/>
  <c r="L1039" i="74"/>
  <c r="L1035" i="74"/>
  <c r="L1031" i="74"/>
  <c r="L1027" i="74"/>
  <c r="L1070" i="74"/>
  <c r="L1054" i="74"/>
  <c r="L1038" i="74"/>
  <c r="L1024" i="74"/>
  <c r="L1023" i="74"/>
  <c r="L1022" i="74"/>
  <c r="L1016" i="74"/>
  <c r="L1012" i="74"/>
  <c r="L1008" i="74"/>
  <c r="L1004" i="74"/>
  <c r="L1000" i="74"/>
  <c r="L996" i="74"/>
  <c r="L992" i="74"/>
  <c r="L988" i="74"/>
  <c r="L984" i="74"/>
  <c r="L980" i="74"/>
  <c r="L976" i="74"/>
  <c r="L972" i="74"/>
  <c r="L1050" i="74"/>
  <c r="L1046" i="74"/>
  <c r="L1042" i="74"/>
  <c r="L1026" i="74"/>
  <c r="L1019" i="74"/>
  <c r="L1011" i="74"/>
  <c r="L1010" i="74"/>
  <c r="L1009" i="74"/>
  <c r="L995" i="74"/>
  <c r="L994" i="74"/>
  <c r="L993" i="74"/>
  <c r="L979" i="74"/>
  <c r="L978" i="74"/>
  <c r="L977" i="74"/>
  <c r="L968" i="74"/>
  <c r="L964" i="74"/>
  <c r="L960" i="74"/>
  <c r="L956" i="74"/>
  <c r="L1066" i="74"/>
  <c r="L1062" i="74"/>
  <c r="L1058" i="74"/>
  <c r="L1020" i="74"/>
  <c r="L1015" i="74"/>
  <c r="L1014" i="74"/>
  <c r="L1013" i="74"/>
  <c r="L999" i="74"/>
  <c r="L998" i="74"/>
  <c r="L997" i="74"/>
  <c r="L983" i="74"/>
  <c r="L982" i="74"/>
  <c r="L981" i="74"/>
  <c r="L967" i="74"/>
  <c r="L963" i="74"/>
  <c r="L959" i="74"/>
  <c r="L955" i="74"/>
  <c r="L951" i="74"/>
  <c r="L947" i="74"/>
  <c r="L1078" i="74"/>
  <c r="L1074" i="74"/>
  <c r="L1017" i="74"/>
  <c r="L1003" i="74"/>
  <c r="L1002" i="74"/>
  <c r="L1001" i="74"/>
  <c r="L987" i="74"/>
  <c r="L986" i="74"/>
  <c r="L985" i="74"/>
  <c r="L971" i="74"/>
  <c r="L970" i="74"/>
  <c r="L966" i="74"/>
  <c r="L962" i="74"/>
  <c r="L958" i="74"/>
  <c r="L954" i="74"/>
  <c r="L950" i="74"/>
  <c r="L946" i="74"/>
  <c r="L1007" i="74"/>
  <c r="L990" i="74"/>
  <c r="L973" i="74"/>
  <c r="L969" i="74"/>
  <c r="L953" i="74"/>
  <c r="L948" i="74"/>
  <c r="L941" i="74"/>
  <c r="L937" i="74"/>
  <c r="L933" i="74"/>
  <c r="L929" i="74"/>
  <c r="L925" i="74"/>
  <c r="L921" i="74"/>
  <c r="L917" i="74"/>
  <c r="L913" i="74"/>
  <c r="L909" i="74"/>
  <c r="L905" i="74"/>
  <c r="L901" i="74"/>
  <c r="L897" i="74"/>
  <c r="L893" i="74"/>
  <c r="L889" i="74"/>
  <c r="L885" i="74"/>
  <c r="L881" i="74"/>
  <c r="L877" i="74"/>
  <c r="L873" i="74"/>
  <c r="L869" i="74"/>
  <c r="L865" i="74"/>
  <c r="L861" i="74"/>
  <c r="L857" i="74"/>
  <c r="L853" i="74"/>
  <c r="L849" i="74"/>
  <c r="L845" i="74"/>
  <c r="L841" i="74"/>
  <c r="L837" i="74"/>
  <c r="L833" i="74"/>
  <c r="L1006" i="74"/>
  <c r="L989" i="74"/>
  <c r="L965" i="74"/>
  <c r="L949" i="74"/>
  <c r="L940" i="74"/>
  <c r="L936" i="74"/>
  <c r="L932" i="74"/>
  <c r="L928" i="74"/>
  <c r="L924" i="74"/>
  <c r="L920" i="74"/>
  <c r="L916" i="74"/>
  <c r="L912" i="74"/>
  <c r="L908" i="74"/>
  <c r="L904" i="74"/>
  <c r="L900" i="74"/>
  <c r="L896" i="74"/>
  <c r="L892" i="74"/>
  <c r="L888" i="74"/>
  <c r="L884" i="74"/>
  <c r="L880" i="74"/>
  <c r="L876" i="74"/>
  <c r="L872" i="74"/>
  <c r="L868" i="74"/>
  <c r="L864" i="74"/>
  <c r="L860" i="74"/>
  <c r="L856" i="74"/>
  <c r="L852" i="74"/>
  <c r="L848" i="74"/>
  <c r="L1034" i="74"/>
  <c r="L1018" i="74"/>
  <c r="L1005" i="74"/>
  <c r="L975" i="74"/>
  <c r="L961" i="74"/>
  <c r="L952" i="74"/>
  <c r="L939" i="74"/>
  <c r="L935" i="74"/>
  <c r="L931" i="74"/>
  <c r="L927" i="74"/>
  <c r="L923" i="74"/>
  <c r="L919" i="74"/>
  <c r="L915" i="74"/>
  <c r="L911" i="74"/>
  <c r="L907" i="74"/>
  <c r="L903" i="74"/>
  <c r="L899" i="74"/>
  <c r="L895" i="74"/>
  <c r="L891" i="74"/>
  <c r="L887" i="74"/>
  <c r="L883" i="74"/>
  <c r="L879" i="74"/>
  <c r="L875" i="74"/>
  <c r="L871" i="74"/>
  <c r="L867" i="74"/>
  <c r="L863" i="74"/>
  <c r="L945" i="74"/>
  <c r="L938" i="74"/>
  <c r="L922" i="74"/>
  <c r="L906" i="74"/>
  <c r="L890" i="74"/>
  <c r="L874" i="74"/>
  <c r="L855" i="74"/>
  <c r="L847" i="74"/>
  <c r="L1030" i="74"/>
  <c r="L991" i="74"/>
  <c r="L974" i="74"/>
  <c r="L944" i="74"/>
  <c r="L934" i="74"/>
  <c r="L918" i="74"/>
  <c r="L902" i="74"/>
  <c r="L886" i="74"/>
  <c r="L870" i="74"/>
  <c r="L858" i="74"/>
  <c r="L850" i="74"/>
  <c r="L957" i="74"/>
  <c r="L943" i="74"/>
  <c r="L930" i="74"/>
  <c r="L914" i="74"/>
  <c r="L898" i="74"/>
  <c r="L882" i="74"/>
  <c r="L866" i="74"/>
  <c r="L859" i="74"/>
  <c r="L851" i="74"/>
  <c r="L844" i="74"/>
  <c r="L843" i="74"/>
  <c r="L842" i="74"/>
  <c r="L826" i="74"/>
  <c r="L822" i="74"/>
  <c r="L818" i="74"/>
  <c r="L814" i="74"/>
  <c r="L810" i="74"/>
  <c r="L806" i="74"/>
  <c r="L802" i="74"/>
  <c r="L798" i="74"/>
  <c r="L794" i="74"/>
  <c r="L790" i="74"/>
  <c r="L786" i="74"/>
  <c r="L782" i="74"/>
  <c r="L778" i="74"/>
  <c r="L774" i="74"/>
  <c r="L770" i="74"/>
  <c r="L766" i="74"/>
  <c r="L762" i="74"/>
  <c r="L758" i="74"/>
  <c r="L754" i="74"/>
  <c r="L750" i="74"/>
  <c r="L746" i="74"/>
  <c r="L742" i="74"/>
  <c r="L910" i="74"/>
  <c r="L854" i="74"/>
  <c r="L838" i="74"/>
  <c r="L835" i="74"/>
  <c r="L832" i="74"/>
  <c r="L825" i="74"/>
  <c r="L824" i="74"/>
  <c r="L823" i="74"/>
  <c r="L809" i="74"/>
  <c r="L808" i="74"/>
  <c r="L807" i="74"/>
  <c r="L793" i="74"/>
  <c r="L792" i="74"/>
  <c r="L791" i="74"/>
  <c r="L777" i="74"/>
  <c r="L776" i="74"/>
  <c r="L775" i="74"/>
  <c r="L761" i="74"/>
  <c r="L760" i="74"/>
  <c r="L759" i="74"/>
  <c r="L745" i="74"/>
  <c r="L744" i="74"/>
  <c r="L743" i="74"/>
  <c r="L738" i="74"/>
  <c r="L734" i="74"/>
  <c r="L730" i="74"/>
  <c r="L726" i="74"/>
  <c r="L722" i="74"/>
  <c r="L718" i="74"/>
  <c r="L714" i="74"/>
  <c r="L710" i="74"/>
  <c r="L706" i="74"/>
  <c r="L702" i="74"/>
  <c r="L698" i="74"/>
  <c r="L694" i="74"/>
  <c r="L894" i="74"/>
  <c r="L846" i="74"/>
  <c r="L839" i="74"/>
  <c r="L836" i="74"/>
  <c r="L829" i="74"/>
  <c r="L828" i="74"/>
  <c r="L827" i="74"/>
  <c r="L813" i="74"/>
  <c r="L812" i="74"/>
  <c r="L811" i="74"/>
  <c r="L797" i="74"/>
  <c r="L796" i="74"/>
  <c r="L795" i="74"/>
  <c r="L781" i="74"/>
  <c r="L780" i="74"/>
  <c r="L779" i="74"/>
  <c r="L765" i="74"/>
  <c r="L764" i="74"/>
  <c r="L763" i="74"/>
  <c r="L749" i="74"/>
  <c r="L748" i="74"/>
  <c r="L747" i="74"/>
  <c r="L737" i="74"/>
  <c r="L733" i="74"/>
  <c r="L729" i="74"/>
  <c r="L725" i="74"/>
  <c r="L721" i="74"/>
  <c r="L717" i="74"/>
  <c r="L713" i="74"/>
  <c r="L709" i="74"/>
  <c r="L705" i="74"/>
  <c r="L701" i="74"/>
  <c r="L697" i="74"/>
  <c r="L693" i="74"/>
  <c r="L942" i="74"/>
  <c r="L878" i="74"/>
  <c r="L840" i="74"/>
  <c r="L830" i="74"/>
  <c r="L817" i="74"/>
  <c r="L816" i="74"/>
  <c r="L815" i="74"/>
  <c r="L801" i="74"/>
  <c r="L800" i="74"/>
  <c r="L799" i="74"/>
  <c r="L785" i="74"/>
  <c r="L784" i="74"/>
  <c r="L783" i="74"/>
  <c r="L769" i="74"/>
  <c r="L768" i="74"/>
  <c r="L767" i="74"/>
  <c r="L753" i="74"/>
  <c r="L752" i="74"/>
  <c r="L751" i="74"/>
  <c r="L736" i="74"/>
  <c r="L732" i="74"/>
  <c r="L728" i="74"/>
  <c r="L724" i="74"/>
  <c r="L720" i="74"/>
  <c r="L716" i="74"/>
  <c r="L712" i="74"/>
  <c r="L708" i="74"/>
  <c r="L704" i="74"/>
  <c r="L700" i="74"/>
  <c r="L696" i="74"/>
  <c r="L692" i="74"/>
  <c r="L688" i="74"/>
  <c r="L684" i="74"/>
  <c r="L680" i="74"/>
  <c r="L676" i="74"/>
  <c r="L672" i="74"/>
  <c r="L668" i="74"/>
  <c r="L664" i="74"/>
  <c r="L660" i="74"/>
  <c r="L656" i="74"/>
  <c r="L652" i="74"/>
  <c r="L648" i="74"/>
  <c r="L644" i="74"/>
  <c r="L640" i="74"/>
  <c r="L636" i="74"/>
  <c r="L632" i="74"/>
  <c r="L628" i="74"/>
  <c r="L624" i="74"/>
  <c r="L620" i="74"/>
  <c r="L616" i="74"/>
  <c r="L612" i="74"/>
  <c r="L608" i="74"/>
  <c r="L604" i="74"/>
  <c r="L600" i="74"/>
  <c r="L596" i="74"/>
  <c r="L592" i="74"/>
  <c r="L588" i="74"/>
  <c r="L584" i="74"/>
  <c r="L580" i="74"/>
  <c r="L576" i="74"/>
  <c r="L572" i="74"/>
  <c r="L568" i="74"/>
  <c r="L564" i="74"/>
  <c r="L560" i="74"/>
  <c r="L556" i="74"/>
  <c r="L552" i="74"/>
  <c r="L821" i="74"/>
  <c r="L804" i="74"/>
  <c r="L787" i="74"/>
  <c r="L757" i="74"/>
  <c r="L740" i="74"/>
  <c r="L727" i="74"/>
  <c r="L711" i="74"/>
  <c r="L695" i="74"/>
  <c r="L683" i="74"/>
  <c r="L682" i="74"/>
  <c r="L681" i="74"/>
  <c r="L667" i="74"/>
  <c r="L666" i="74"/>
  <c r="L665" i="74"/>
  <c r="L651" i="74"/>
  <c r="L650" i="74"/>
  <c r="L649" i="74"/>
  <c r="L635" i="74"/>
  <c r="L634" i="74"/>
  <c r="L633" i="74"/>
  <c r="L619" i="74"/>
  <c r="L618" i="74"/>
  <c r="L617" i="74"/>
  <c r="L603" i="74"/>
  <c r="L602" i="74"/>
  <c r="L601" i="74"/>
  <c r="L587" i="74"/>
  <c r="L586" i="74"/>
  <c r="L585" i="74"/>
  <c r="L571" i="74"/>
  <c r="L570" i="74"/>
  <c r="L569" i="74"/>
  <c r="L555" i="74"/>
  <c r="L554" i="74"/>
  <c r="L553" i="74"/>
  <c r="L834" i="74"/>
  <c r="L820" i="74"/>
  <c r="L803" i="74"/>
  <c r="L773" i="74"/>
  <c r="L756" i="74"/>
  <c r="L739" i="74"/>
  <c r="L723" i="74"/>
  <c r="L707" i="74"/>
  <c r="L691" i="74"/>
  <c r="L687" i="74"/>
  <c r="L686" i="74"/>
  <c r="L685" i="74"/>
  <c r="L671" i="74"/>
  <c r="L670" i="74"/>
  <c r="L669" i="74"/>
  <c r="L655" i="74"/>
  <c r="L654" i="74"/>
  <c r="L653" i="74"/>
  <c r="L639" i="74"/>
  <c r="L638" i="74"/>
  <c r="L637" i="74"/>
  <c r="L623" i="74"/>
  <c r="L622" i="74"/>
  <c r="L621" i="74"/>
  <c r="L607" i="74"/>
  <c r="L606" i="74"/>
  <c r="L605" i="74"/>
  <c r="L591" i="74"/>
  <c r="L590" i="74"/>
  <c r="L589" i="74"/>
  <c r="L575" i="74"/>
  <c r="L574" i="74"/>
  <c r="L573" i="74"/>
  <c r="L559" i="74"/>
  <c r="L558" i="74"/>
  <c r="L557" i="74"/>
  <c r="L926" i="74"/>
  <c r="L819" i="74"/>
  <c r="L789" i="74"/>
  <c r="L772" i="74"/>
  <c r="L755" i="74"/>
  <c r="L735" i="74"/>
  <c r="L719" i="74"/>
  <c r="L703" i="74"/>
  <c r="L689" i="74"/>
  <c r="L675" i="74"/>
  <c r="L674" i="74"/>
  <c r="L673" i="74"/>
  <c r="L659" i="74"/>
  <c r="L658" i="74"/>
  <c r="L657" i="74"/>
  <c r="L643" i="74"/>
  <c r="L642" i="74"/>
  <c r="L641" i="74"/>
  <c r="L627" i="74"/>
  <c r="L626" i="74"/>
  <c r="L625" i="74"/>
  <c r="L611" i="74"/>
  <c r="L610" i="74"/>
  <c r="L609" i="74"/>
  <c r="L595" i="74"/>
  <c r="L594" i="74"/>
  <c r="L593" i="74"/>
  <c r="L579" i="74"/>
  <c r="L578" i="74"/>
  <c r="L577" i="74"/>
  <c r="L563" i="74"/>
  <c r="L562" i="74"/>
  <c r="L561" i="74"/>
  <c r="L548" i="74"/>
  <c r="L544" i="74"/>
  <c r="L540" i="74"/>
  <c r="L536" i="74"/>
  <c r="L532" i="74"/>
  <c r="L528" i="74"/>
  <c r="L524" i="74"/>
  <c r="L520" i="74"/>
  <c r="L516" i="74"/>
  <c r="L512" i="74"/>
  <c r="L508" i="74"/>
  <c r="L504" i="74"/>
  <c r="L500" i="74"/>
  <c r="L496" i="74"/>
  <c r="L492" i="74"/>
  <c r="L488" i="74"/>
  <c r="L484" i="74"/>
  <c r="L480" i="74"/>
  <c r="L476" i="74"/>
  <c r="L472" i="74"/>
  <c r="L468" i="74"/>
  <c r="L464" i="74"/>
  <c r="L460" i="74"/>
  <c r="L456" i="74"/>
  <c r="L452" i="74"/>
  <c r="L448" i="74"/>
  <c r="L444" i="74"/>
  <c r="L440" i="74"/>
  <c r="L436" i="74"/>
  <c r="L432" i="74"/>
  <c r="L428" i="74"/>
  <c r="L424" i="74"/>
  <c r="L420" i="74"/>
  <c r="L831" i="74"/>
  <c r="L731" i="74"/>
  <c r="L678" i="74"/>
  <c r="L661" i="74"/>
  <c r="L631" i="74"/>
  <c r="L614" i="74"/>
  <c r="L597" i="74"/>
  <c r="L567" i="74"/>
  <c r="L543" i="74"/>
  <c r="L542" i="74"/>
  <c r="L541" i="74"/>
  <c r="L527" i="74"/>
  <c r="L526" i="74"/>
  <c r="L525" i="74"/>
  <c r="L511" i="74"/>
  <c r="L510" i="74"/>
  <c r="L509" i="74"/>
  <c r="L495" i="74"/>
  <c r="L494" i="74"/>
  <c r="L493" i="74"/>
  <c r="L479" i="74"/>
  <c r="L478" i="74"/>
  <c r="L477" i="74"/>
  <c r="L463" i="74"/>
  <c r="L462" i="74"/>
  <c r="L461" i="74"/>
  <c r="L447" i="74"/>
  <c r="L446" i="74"/>
  <c r="L445" i="74"/>
  <c r="L431" i="74"/>
  <c r="L430" i="74"/>
  <c r="L429" i="74"/>
  <c r="L413" i="74"/>
  <c r="L409" i="74"/>
  <c r="L405" i="74"/>
  <c r="L401" i="74"/>
  <c r="L397" i="74"/>
  <c r="L393" i="74"/>
  <c r="L389" i="74"/>
  <c r="L385" i="74"/>
  <c r="L381" i="74"/>
  <c r="L377" i="74"/>
  <c r="L373" i="74"/>
  <c r="L369" i="74"/>
  <c r="L365" i="74"/>
  <c r="L361" i="74"/>
  <c r="L357" i="74"/>
  <c r="L353" i="74"/>
  <c r="L349" i="74"/>
  <c r="L345" i="74"/>
  <c r="L341" i="74"/>
  <c r="L337" i="74"/>
  <c r="L333" i="74"/>
  <c r="L329" i="74"/>
  <c r="L325" i="74"/>
  <c r="L321" i="74"/>
  <c r="L317" i="74"/>
  <c r="L313" i="74"/>
  <c r="L309" i="74"/>
  <c r="L305" i="74"/>
  <c r="L301" i="74"/>
  <c r="L297" i="74"/>
  <c r="L293" i="74"/>
  <c r="L289" i="74"/>
  <c r="L285" i="74"/>
  <c r="L281" i="74"/>
  <c r="L862" i="74"/>
  <c r="L741" i="74"/>
  <c r="L715" i="74"/>
  <c r="L690" i="74"/>
  <c r="L677" i="74"/>
  <c r="L647" i="74"/>
  <c r="L630" i="74"/>
  <c r="L613" i="74"/>
  <c r="L583" i="74"/>
  <c r="L566" i="74"/>
  <c r="L547" i="74"/>
  <c r="L546" i="74"/>
  <c r="L545" i="74"/>
  <c r="L531" i="74"/>
  <c r="L530" i="74"/>
  <c r="L529" i="74"/>
  <c r="L515" i="74"/>
  <c r="L514" i="74"/>
  <c r="L513" i="74"/>
  <c r="L499" i="74"/>
  <c r="L498" i="74"/>
  <c r="L497" i="74"/>
  <c r="L483" i="74"/>
  <c r="L482" i="74"/>
  <c r="L481" i="74"/>
  <c r="L467" i="74"/>
  <c r="L466" i="74"/>
  <c r="L465" i="74"/>
  <c r="L451" i="74"/>
  <c r="L450" i="74"/>
  <c r="L449" i="74"/>
  <c r="L435" i="74"/>
  <c r="L434" i="74"/>
  <c r="L433" i="74"/>
  <c r="L419" i="74"/>
  <c r="L418" i="74"/>
  <c r="L417" i="74"/>
  <c r="L416" i="74"/>
  <c r="L412" i="74"/>
  <c r="L408" i="74"/>
  <c r="L404" i="74"/>
  <c r="L400" i="74"/>
  <c r="L396" i="74"/>
  <c r="L392" i="74"/>
  <c r="L388" i="74"/>
  <c r="L384" i="74"/>
  <c r="L380" i="74"/>
  <c r="L376" i="74"/>
  <c r="L372" i="74"/>
  <c r="L368" i="74"/>
  <c r="L364" i="74"/>
  <c r="L360" i="74"/>
  <c r="L356" i="74"/>
  <c r="L352" i="74"/>
  <c r="L348" i="74"/>
  <c r="L344" i="74"/>
  <c r="L340" i="74"/>
  <c r="L336" i="74"/>
  <c r="L332" i="74"/>
  <c r="L328" i="74"/>
  <c r="L324" i="74"/>
  <c r="L805" i="74"/>
  <c r="L788" i="74"/>
  <c r="L771" i="74"/>
  <c r="L699" i="74"/>
  <c r="L663" i="74"/>
  <c r="L646" i="74"/>
  <c r="L629" i="74"/>
  <c r="L599" i="74"/>
  <c r="L582" i="74"/>
  <c r="L565" i="74"/>
  <c r="L551" i="74"/>
  <c r="L550" i="74"/>
  <c r="L549" i="74"/>
  <c r="L535" i="74"/>
  <c r="L534" i="74"/>
  <c r="L533" i="74"/>
  <c r="L519" i="74"/>
  <c r="L518" i="74"/>
  <c r="L517" i="74"/>
  <c r="L503" i="74"/>
  <c r="L502" i="74"/>
  <c r="L501" i="74"/>
  <c r="L487" i="74"/>
  <c r="L486" i="74"/>
  <c r="L485" i="74"/>
  <c r="L471" i="74"/>
  <c r="L470" i="74"/>
  <c r="L469" i="74"/>
  <c r="L455" i="74"/>
  <c r="L454" i="74"/>
  <c r="L453" i="74"/>
  <c r="L439" i="74"/>
  <c r="L438" i="74"/>
  <c r="L437" i="74"/>
  <c r="L423" i="74"/>
  <c r="L422" i="74"/>
  <c r="L421" i="74"/>
  <c r="L415" i="74"/>
  <c r="L411" i="74"/>
  <c r="L407" i="74"/>
  <c r="L403" i="74"/>
  <c r="L399" i="74"/>
  <c r="L395" i="74"/>
  <c r="L391" i="74"/>
  <c r="L387" i="74"/>
  <c r="L383" i="74"/>
  <c r="L379" i="74"/>
  <c r="L375" i="74"/>
  <c r="L371" i="74"/>
  <c r="L367" i="74"/>
  <c r="L363" i="74"/>
  <c r="L359" i="74"/>
  <c r="L355" i="74"/>
  <c r="L351" i="74"/>
  <c r="L347" i="74"/>
  <c r="L343" i="74"/>
  <c r="L339" i="74"/>
  <c r="L335" i="74"/>
  <c r="L331" i="74"/>
  <c r="L327" i="74"/>
  <c r="L323" i="74"/>
  <c r="L679" i="74"/>
  <c r="L662" i="74"/>
  <c r="L645" i="74"/>
  <c r="L537" i="74"/>
  <c r="L507" i="74"/>
  <c r="L490" i="74"/>
  <c r="L473" i="74"/>
  <c r="L443" i="74"/>
  <c r="L426" i="74"/>
  <c r="L414" i="74"/>
  <c r="L398" i="74"/>
  <c r="L382" i="74"/>
  <c r="L366" i="74"/>
  <c r="L350" i="74"/>
  <c r="L334" i="74"/>
  <c r="L316" i="74"/>
  <c r="L315" i="74"/>
  <c r="L314" i="74"/>
  <c r="L300" i="74"/>
  <c r="L299" i="74"/>
  <c r="L298" i="74"/>
  <c r="L284" i="74"/>
  <c r="L283" i="74"/>
  <c r="L282" i="74"/>
  <c r="L279" i="74"/>
  <c r="L275" i="74"/>
  <c r="L271" i="74"/>
  <c r="L267" i="74"/>
  <c r="L263" i="74"/>
  <c r="L259" i="74"/>
  <c r="L255" i="74"/>
  <c r="L251" i="74"/>
  <c r="L247" i="74"/>
  <c r="L243" i="74"/>
  <c r="L239" i="74"/>
  <c r="L235" i="74"/>
  <c r="L231" i="74"/>
  <c r="L227" i="74"/>
  <c r="L223" i="74"/>
  <c r="L219" i="74"/>
  <c r="L215" i="74"/>
  <c r="L211" i="74"/>
  <c r="L207" i="74"/>
  <c r="L203" i="74"/>
  <c r="L199" i="74"/>
  <c r="L195" i="74"/>
  <c r="L191" i="74"/>
  <c r="L187" i="74"/>
  <c r="L183" i="74"/>
  <c r="L179" i="74"/>
  <c r="L175" i="74"/>
  <c r="L171" i="74"/>
  <c r="L167" i="74"/>
  <c r="L163" i="74"/>
  <c r="L159" i="74"/>
  <c r="L155" i="74"/>
  <c r="L151" i="74"/>
  <c r="L147" i="74"/>
  <c r="L143" i="74"/>
  <c r="L139" i="74"/>
  <c r="L135" i="74"/>
  <c r="L131" i="74"/>
  <c r="L127" i="74"/>
  <c r="L123" i="74"/>
  <c r="L119" i="74"/>
  <c r="L115" i="74"/>
  <c r="L111" i="74"/>
  <c r="L107" i="74"/>
  <c r="L103" i="74"/>
  <c r="L99" i="74"/>
  <c r="L523" i="74"/>
  <c r="L506" i="74"/>
  <c r="L489" i="74"/>
  <c r="L459" i="74"/>
  <c r="L442" i="74"/>
  <c r="L425" i="74"/>
  <c r="L410" i="74"/>
  <c r="L394" i="74"/>
  <c r="L378" i="74"/>
  <c r="L362" i="74"/>
  <c r="L346" i="74"/>
  <c r="L330" i="74"/>
  <c r="L319" i="74"/>
  <c r="L318" i="74"/>
  <c r="L304" i="74"/>
  <c r="L303" i="74"/>
  <c r="L302" i="74"/>
  <c r="L288" i="74"/>
  <c r="L287" i="74"/>
  <c r="L286" i="74"/>
  <c r="L278" i="74"/>
  <c r="L274" i="74"/>
  <c r="L270" i="74"/>
  <c r="L266" i="74"/>
  <c r="L262" i="74"/>
  <c r="L258" i="74"/>
  <c r="L254" i="74"/>
  <c r="L250" i="74"/>
  <c r="L246" i="74"/>
  <c r="L242" i="74"/>
  <c r="L238" i="74"/>
  <c r="L234" i="74"/>
  <c r="L230" i="74"/>
  <c r="L226" i="74"/>
  <c r="L222" i="74"/>
  <c r="L218" i="74"/>
  <c r="L214" i="74"/>
  <c r="L210" i="74"/>
  <c r="L206" i="74"/>
  <c r="L202" i="74"/>
  <c r="L198" i="74"/>
  <c r="L194" i="74"/>
  <c r="L190" i="74"/>
  <c r="L186" i="74"/>
  <c r="L182" i="74"/>
  <c r="L178" i="74"/>
  <c r="L174" i="74"/>
  <c r="L170" i="74"/>
  <c r="L166" i="74"/>
  <c r="L162" i="74"/>
  <c r="L158" i="74"/>
  <c r="L154" i="74"/>
  <c r="L150" i="74"/>
  <c r="L146" i="74"/>
  <c r="L142" i="74"/>
  <c r="L138" i="74"/>
  <c r="L134" i="74"/>
  <c r="L130" i="74"/>
  <c r="L126" i="74"/>
  <c r="L122" i="74"/>
  <c r="L118" i="74"/>
  <c r="L114" i="74"/>
  <c r="L110" i="74"/>
  <c r="L106" i="74"/>
  <c r="L102" i="74"/>
  <c r="L98" i="74"/>
  <c r="L539" i="74"/>
  <c r="L522" i="74"/>
  <c r="L505" i="74"/>
  <c r="L475" i="74"/>
  <c r="L458" i="74"/>
  <c r="L441" i="74"/>
  <c r="L406" i="74"/>
  <c r="L390" i="74"/>
  <c r="L374" i="74"/>
  <c r="L358" i="74"/>
  <c r="L342" i="74"/>
  <c r="L326" i="74"/>
  <c r="L320" i="74"/>
  <c r="L308" i="74"/>
  <c r="L307" i="74"/>
  <c r="L306" i="74"/>
  <c r="L292" i="74"/>
  <c r="L291" i="74"/>
  <c r="L290" i="74"/>
  <c r="L277" i="74"/>
  <c r="L273" i="74"/>
  <c r="L269" i="74"/>
  <c r="L265" i="74"/>
  <c r="L261" i="74"/>
  <c r="L257" i="74"/>
  <c r="L253" i="74"/>
  <c r="L249" i="74"/>
  <c r="L245" i="74"/>
  <c r="L241" i="74"/>
  <c r="L237" i="74"/>
  <c r="L233" i="74"/>
  <c r="L229" i="74"/>
  <c r="L225" i="74"/>
  <c r="L221" i="74"/>
  <c r="L217" i="74"/>
  <c r="L213" i="74"/>
  <c r="L209" i="74"/>
  <c r="L205" i="74"/>
  <c r="L201" i="74"/>
  <c r="L197" i="74"/>
  <c r="L193" i="74"/>
  <c r="L189" i="74"/>
  <c r="L185" i="74"/>
  <c r="L181" i="74"/>
  <c r="L177" i="74"/>
  <c r="L173" i="74"/>
  <c r="L169" i="74"/>
  <c r="L165" i="74"/>
  <c r="L161" i="74"/>
  <c r="L157" i="74"/>
  <c r="L153" i="74"/>
  <c r="L149" i="74"/>
  <c r="L145" i="74"/>
  <c r="L141" i="74"/>
  <c r="L137" i="74"/>
  <c r="L133" i="74"/>
  <c r="L129" i="74"/>
  <c r="L125" i="74"/>
  <c r="L121" i="74"/>
  <c r="L117" i="74"/>
  <c r="L113" i="74"/>
  <c r="L109" i="74"/>
  <c r="L105" i="74"/>
  <c r="L101" i="74"/>
  <c r="L97" i="74"/>
  <c r="L93" i="74"/>
  <c r="L89" i="74"/>
  <c r="L85" i="74"/>
  <c r="L81" i="74"/>
  <c r="E38" i="74"/>
  <c r="H38" i="74" s="1"/>
  <c r="I38" i="74" s="1"/>
  <c r="E40" i="74"/>
  <c r="H40" i="74" s="1"/>
  <c r="I40" i="74" s="1"/>
  <c r="E47" i="74"/>
  <c r="H47" i="74" s="1"/>
  <c r="I47" i="74" s="1"/>
  <c r="C81" i="74"/>
  <c r="C82" i="74"/>
  <c r="C83" i="74"/>
  <c r="D84" i="74"/>
  <c r="D85" i="74"/>
  <c r="D86" i="74"/>
  <c r="K87" i="74"/>
  <c r="K88" i="74"/>
  <c r="K89" i="74"/>
  <c r="L90" i="74"/>
  <c r="L91" i="74"/>
  <c r="L92" i="74"/>
  <c r="B94" i="74"/>
  <c r="B95" i="74"/>
  <c r="B96" i="74"/>
  <c r="C99" i="74"/>
  <c r="D102" i="74"/>
  <c r="K105" i="74"/>
  <c r="L108" i="74"/>
  <c r="B112" i="74"/>
  <c r="C115" i="74"/>
  <c r="D118" i="74"/>
  <c r="K121" i="74"/>
  <c r="L124" i="74"/>
  <c r="B128" i="74"/>
  <c r="C131" i="74"/>
  <c r="D134" i="74"/>
  <c r="K137" i="74"/>
  <c r="L140" i="74"/>
  <c r="B144" i="74"/>
  <c r="C147" i="74"/>
  <c r="D150" i="74"/>
  <c r="K153" i="74"/>
  <c r="L156" i="74"/>
  <c r="B160" i="74"/>
  <c r="C163" i="74"/>
  <c r="D166" i="74"/>
  <c r="K169" i="74"/>
  <c r="L172" i="74"/>
  <c r="B176" i="74"/>
  <c r="C179" i="74"/>
  <c r="D182" i="74"/>
  <c r="K185" i="74"/>
  <c r="L188" i="74"/>
  <c r="B192" i="74"/>
  <c r="C195" i="74"/>
  <c r="D198" i="74"/>
  <c r="K201" i="74"/>
  <c r="L204" i="74"/>
  <c r="B208" i="74"/>
  <c r="C211" i="74"/>
  <c r="D214" i="74"/>
  <c r="K217" i="74"/>
  <c r="L220" i="74"/>
  <c r="B224" i="74"/>
  <c r="C227" i="74"/>
  <c r="D230" i="74"/>
  <c r="K233" i="74"/>
  <c r="L236" i="74"/>
  <c r="B240" i="74"/>
  <c r="C243" i="74"/>
  <c r="D246" i="74"/>
  <c r="K249" i="74"/>
  <c r="L252" i="74"/>
  <c r="B256" i="74"/>
  <c r="C259" i="74"/>
  <c r="D262" i="74"/>
  <c r="K265" i="74"/>
  <c r="L268" i="74"/>
  <c r="B272" i="74"/>
  <c r="C275" i="74"/>
  <c r="D278" i="74"/>
  <c r="B282" i="74"/>
  <c r="C286" i="74"/>
  <c r="D290" i="74"/>
  <c r="L294" i="74"/>
  <c r="B299" i="74"/>
  <c r="C303" i="74"/>
  <c r="K307" i="74"/>
  <c r="L311" i="74"/>
  <c r="B316" i="74"/>
  <c r="D320" i="74"/>
  <c r="D332" i="74"/>
  <c r="C345" i="74"/>
  <c r="B358" i="74"/>
  <c r="L370" i="74"/>
  <c r="K383" i="74"/>
  <c r="D396" i="74"/>
  <c r="C409" i="74"/>
  <c r="K423" i="74"/>
  <c r="K440" i="74"/>
  <c r="L457" i="74"/>
  <c r="L474" i="74"/>
  <c r="L491" i="74"/>
  <c r="B509" i="74"/>
  <c r="B526" i="74"/>
  <c r="B543" i="74"/>
  <c r="L581" i="74"/>
  <c r="B650" i="74"/>
  <c r="K784" i="74"/>
  <c r="I36" i="67"/>
  <c r="I43" i="67"/>
  <c r="E43" i="67"/>
  <c r="I105" i="67"/>
  <c r="E105" i="67"/>
  <c r="H36" i="67"/>
  <c r="F43" i="67"/>
  <c r="K37" i="57" l="1"/>
  <c r="K72" i="57"/>
  <c r="U3" i="78"/>
  <c r="T7" i="78"/>
  <c r="BN44" i="78"/>
  <c r="AX44" i="78"/>
  <c r="AH44" i="78"/>
  <c r="BF44" i="78"/>
  <c r="AP44" i="78"/>
  <c r="Z44" i="78"/>
  <c r="W135" i="78"/>
  <c r="W134" i="78"/>
  <c r="W133" i="78"/>
  <c r="W132" i="78"/>
  <c r="W131" i="78"/>
  <c r="W130" i="78"/>
  <c r="W129" i="78"/>
  <c r="W128" i="78"/>
  <c r="W127" i="78"/>
  <c r="W126" i="78"/>
  <c r="W125" i="78"/>
  <c r="W124" i="78"/>
  <c r="W123" i="78"/>
  <c r="W122" i="78"/>
  <c r="W121" i="78"/>
  <c r="W120" i="78"/>
  <c r="W119" i="78"/>
  <c r="W118" i="78"/>
  <c r="W117" i="78"/>
  <c r="W116" i="78"/>
  <c r="W115" i="78"/>
  <c r="W114" i="78"/>
  <c r="W113" i="78"/>
  <c r="W136" i="78"/>
  <c r="W112" i="78"/>
  <c r="W111" i="78"/>
  <c r="W110" i="78"/>
  <c r="W109" i="78"/>
  <c r="W108" i="78"/>
  <c r="W137" i="78"/>
  <c r="AB64" i="60"/>
  <c r="AJ62" i="60"/>
  <c r="AR60" i="60"/>
  <c r="AZ58" i="60"/>
  <c r="X57" i="60"/>
  <c r="AF56" i="60"/>
  <c r="AY49" i="60"/>
  <c r="BG48" i="60"/>
  <c r="AA52" i="60"/>
  <c r="BO47" i="60"/>
  <c r="AI51" i="60"/>
  <c r="BW46" i="60"/>
  <c r="AQ50" i="60"/>
  <c r="AH48" i="60"/>
  <c r="Z48" i="60"/>
  <c r="CA41" i="60"/>
  <c r="BK41" i="60"/>
  <c r="AU41" i="60"/>
  <c r="AE41" i="60"/>
  <c r="BS41" i="60"/>
  <c r="AM41" i="60"/>
  <c r="W41" i="60"/>
  <c r="BC41" i="60"/>
  <c r="N18" i="60"/>
  <c r="F19" i="60"/>
  <c r="I19" i="60" s="1"/>
  <c r="K35" i="60"/>
  <c r="AX43" i="60"/>
  <c r="AH43" i="60"/>
  <c r="BN43" i="60"/>
  <c r="BV43" i="60"/>
  <c r="BF43" i="60"/>
  <c r="AP43" i="60"/>
  <c r="Z43" i="60"/>
  <c r="BN41" i="60"/>
  <c r="AX41" i="60"/>
  <c r="AH41" i="60"/>
  <c r="CD41" i="60"/>
  <c r="BV41" i="60"/>
  <c r="BF41" i="60"/>
  <c r="AP41" i="60"/>
  <c r="Z41" i="60"/>
  <c r="Y66" i="78"/>
  <c r="AG64" i="78"/>
  <c r="Z37" i="65"/>
  <c r="G27" i="65"/>
  <c r="K26" i="65"/>
  <c r="G21" i="65"/>
  <c r="K20" i="65"/>
  <c r="G17" i="65"/>
  <c r="K16" i="65"/>
  <c r="K35" i="65"/>
  <c r="AG34" i="65"/>
  <c r="AH34" i="65" s="1"/>
  <c r="AJ34" i="65" s="1"/>
  <c r="K34" i="65"/>
  <c r="K31" i="65"/>
  <c r="G26" i="65"/>
  <c r="K25" i="65"/>
  <c r="G20" i="65"/>
  <c r="K19" i="65"/>
  <c r="G16" i="65"/>
  <c r="K15" i="65"/>
  <c r="K32" i="65"/>
  <c r="G25" i="65"/>
  <c r="K24" i="65"/>
  <c r="K23" i="65"/>
  <c r="K22" i="65"/>
  <c r="G15" i="65"/>
  <c r="K14" i="65"/>
  <c r="G22" i="65"/>
  <c r="K21" i="65"/>
  <c r="K13" i="65"/>
  <c r="K12" i="65"/>
  <c r="K11" i="65"/>
  <c r="K33" i="65"/>
  <c r="G28" i="65"/>
  <c r="G18" i="65"/>
  <c r="K30" i="65"/>
  <c r="K29" i="65"/>
  <c r="K28" i="65"/>
  <c r="G19" i="65"/>
  <c r="K18" i="65"/>
  <c r="K27" i="65"/>
  <c r="K17" i="65"/>
  <c r="AX46" i="78"/>
  <c r="AH46" i="78"/>
  <c r="AP46" i="78"/>
  <c r="Z46" i="78"/>
  <c r="AA57" i="60"/>
  <c r="AI56" i="60"/>
  <c r="L71" i="60"/>
  <c r="B1079" i="66"/>
  <c r="C1078" i="66"/>
  <c r="D1077" i="66"/>
  <c r="B1075" i="66"/>
  <c r="C1074" i="66"/>
  <c r="D1073" i="66"/>
  <c r="B1071" i="66"/>
  <c r="C1070" i="66"/>
  <c r="D1069" i="66"/>
  <c r="B1067" i="66"/>
  <c r="C1066" i="66"/>
  <c r="D1065" i="66"/>
  <c r="B1063" i="66"/>
  <c r="C1062" i="66"/>
  <c r="D1061" i="66"/>
  <c r="B1059" i="66"/>
  <c r="C1058" i="66"/>
  <c r="D1057" i="66"/>
  <c r="B1055" i="66"/>
  <c r="C1054" i="66"/>
  <c r="D1053" i="66"/>
  <c r="B1051" i="66"/>
  <c r="C1050" i="66"/>
  <c r="D1049" i="66"/>
  <c r="B1047" i="66"/>
  <c r="C1046" i="66"/>
  <c r="D1045" i="66"/>
  <c r="B1043" i="66"/>
  <c r="C1042" i="66"/>
  <c r="D1041" i="66"/>
  <c r="B1039" i="66"/>
  <c r="C1038" i="66"/>
  <c r="D1037" i="66"/>
  <c r="B1035" i="66"/>
  <c r="C1034" i="66"/>
  <c r="D1033" i="66"/>
  <c r="B1031" i="66"/>
  <c r="C1030" i="66"/>
  <c r="D1029" i="66"/>
  <c r="B1027" i="66"/>
  <c r="C1026" i="66"/>
  <c r="D1025" i="66"/>
  <c r="B1023" i="66"/>
  <c r="C1022" i="66"/>
  <c r="D1021" i="66"/>
  <c r="B1019" i="66"/>
  <c r="C1018" i="66"/>
  <c r="D1017" i="66"/>
  <c r="B1015" i="66"/>
  <c r="C1014" i="66"/>
  <c r="D1013" i="66"/>
  <c r="B1011" i="66"/>
  <c r="C1010" i="66"/>
  <c r="D1009" i="66"/>
  <c r="B1007" i="66"/>
  <c r="C1006" i="66"/>
  <c r="D1005" i="66"/>
  <c r="B1003" i="66"/>
  <c r="C1002" i="66"/>
  <c r="D1001" i="66"/>
  <c r="B999" i="66"/>
  <c r="C998" i="66"/>
  <c r="D997" i="66"/>
  <c r="B995" i="66"/>
  <c r="C994" i="66"/>
  <c r="D993" i="66"/>
  <c r="B991" i="66"/>
  <c r="C990" i="66"/>
  <c r="D989" i="66"/>
  <c r="B987" i="66"/>
  <c r="C986" i="66"/>
  <c r="D985" i="66"/>
  <c r="B983" i="66"/>
  <c r="C982" i="66"/>
  <c r="D981" i="66"/>
  <c r="B979" i="66"/>
  <c r="C978" i="66"/>
  <c r="D977" i="66"/>
  <c r="B975" i="66"/>
  <c r="C974" i="66"/>
  <c r="D973" i="66"/>
  <c r="B971" i="66"/>
  <c r="C970" i="66"/>
  <c r="D969" i="66"/>
  <c r="B967" i="66"/>
  <c r="C966" i="66"/>
  <c r="D965" i="66"/>
  <c r="B963" i="66"/>
  <c r="C962" i="66"/>
  <c r="D961" i="66"/>
  <c r="B959" i="66"/>
  <c r="C958" i="66"/>
  <c r="D957" i="66"/>
  <c r="B955" i="66"/>
  <c r="C954" i="66"/>
  <c r="D953" i="66"/>
  <c r="B951" i="66"/>
  <c r="C950" i="66"/>
  <c r="D949" i="66"/>
  <c r="B947" i="66"/>
  <c r="C946" i="66"/>
  <c r="D945" i="66"/>
  <c r="B943" i="66"/>
  <c r="C942" i="66"/>
  <c r="D941" i="66"/>
  <c r="B939" i="66"/>
  <c r="C938" i="66"/>
  <c r="D937" i="66"/>
  <c r="B935" i="66"/>
  <c r="C934" i="66"/>
  <c r="D933" i="66"/>
  <c r="B931" i="66"/>
  <c r="C930" i="66"/>
  <c r="D929" i="66"/>
  <c r="B927" i="66"/>
  <c r="C926" i="66"/>
  <c r="D925" i="66"/>
  <c r="B923" i="66"/>
  <c r="C922" i="66"/>
  <c r="D921" i="66"/>
  <c r="B919" i="66"/>
  <c r="C918" i="66"/>
  <c r="D917" i="66"/>
  <c r="B915" i="66"/>
  <c r="C914" i="66"/>
  <c r="D913" i="66"/>
  <c r="B911" i="66"/>
  <c r="C910" i="66"/>
  <c r="D909" i="66"/>
  <c r="B907" i="66"/>
  <c r="C906" i="66"/>
  <c r="D905" i="66"/>
  <c r="B903" i="66"/>
  <c r="C902" i="66"/>
  <c r="D901" i="66"/>
  <c r="B899" i="66"/>
  <c r="C898" i="66"/>
  <c r="D897" i="66"/>
  <c r="B895" i="66"/>
  <c r="C894" i="66"/>
  <c r="D893" i="66"/>
  <c r="B891" i="66"/>
  <c r="C890" i="66"/>
  <c r="D889" i="66"/>
  <c r="B887" i="66"/>
  <c r="C886" i="66"/>
  <c r="D885" i="66"/>
  <c r="B883" i="66"/>
  <c r="C882" i="66"/>
  <c r="D881" i="66"/>
  <c r="B879" i="66"/>
  <c r="C878" i="66"/>
  <c r="D877" i="66"/>
  <c r="B875" i="66"/>
  <c r="C874" i="66"/>
  <c r="D873" i="66"/>
  <c r="B871" i="66"/>
  <c r="C870" i="66"/>
  <c r="D869" i="66"/>
  <c r="B867" i="66"/>
  <c r="C866" i="66"/>
  <c r="D865" i="66"/>
  <c r="B863" i="66"/>
  <c r="C862" i="66"/>
  <c r="D861" i="66"/>
  <c r="B859" i="66"/>
  <c r="C858" i="66"/>
  <c r="D857" i="66"/>
  <c r="B855" i="66"/>
  <c r="C854" i="66"/>
  <c r="D853" i="66"/>
  <c r="B851" i="66"/>
  <c r="C850" i="66"/>
  <c r="D849" i="66"/>
  <c r="B847" i="66"/>
  <c r="C846" i="66"/>
  <c r="D845" i="66"/>
  <c r="B843" i="66"/>
  <c r="C842" i="66"/>
  <c r="D841" i="66"/>
  <c r="B839" i="66"/>
  <c r="C838" i="66"/>
  <c r="D837" i="66"/>
  <c r="B835" i="66"/>
  <c r="C834" i="66"/>
  <c r="D833" i="66"/>
  <c r="B831" i="66"/>
  <c r="C830" i="66"/>
  <c r="D829" i="66"/>
  <c r="B827" i="66"/>
  <c r="C826" i="66"/>
  <c r="D825" i="66"/>
  <c r="B823" i="66"/>
  <c r="C822" i="66"/>
  <c r="D821" i="66"/>
  <c r="B819" i="66"/>
  <c r="C818" i="66"/>
  <c r="D817" i="66"/>
  <c r="B815" i="66"/>
  <c r="C814" i="66"/>
  <c r="D813" i="66"/>
  <c r="B811" i="66"/>
  <c r="C810" i="66"/>
  <c r="D809" i="66"/>
  <c r="B807" i="66"/>
  <c r="C806" i="66"/>
  <c r="D805" i="66"/>
  <c r="B803" i="66"/>
  <c r="C802" i="66"/>
  <c r="D801" i="66"/>
  <c r="B799" i="66"/>
  <c r="C798" i="66"/>
  <c r="D797" i="66"/>
  <c r="B795" i="66"/>
  <c r="C794" i="66"/>
  <c r="D793" i="66"/>
  <c r="B791" i="66"/>
  <c r="C790" i="66"/>
  <c r="D789" i="66"/>
  <c r="B787" i="66"/>
  <c r="C786" i="66"/>
  <c r="D785" i="66"/>
  <c r="B783" i="66"/>
  <c r="C782" i="66"/>
  <c r="D781" i="66"/>
  <c r="B779" i="66"/>
  <c r="C778" i="66"/>
  <c r="D777" i="66"/>
  <c r="B775" i="66"/>
  <c r="C774" i="66"/>
  <c r="D773" i="66"/>
  <c r="B771" i="66"/>
  <c r="C770" i="66"/>
  <c r="D769" i="66"/>
  <c r="B767" i="66"/>
  <c r="C766" i="66"/>
  <c r="D765" i="66"/>
  <c r="B763" i="66"/>
  <c r="C762" i="66"/>
  <c r="D761" i="66"/>
  <c r="B759" i="66"/>
  <c r="C758" i="66"/>
  <c r="D757" i="66"/>
  <c r="B755" i="66"/>
  <c r="C754" i="66"/>
  <c r="D753" i="66"/>
  <c r="B751" i="66"/>
  <c r="C750" i="66"/>
  <c r="D749" i="66"/>
  <c r="B747" i="66"/>
  <c r="C746" i="66"/>
  <c r="D745" i="66"/>
  <c r="B743" i="66"/>
  <c r="C742" i="66"/>
  <c r="D741" i="66"/>
  <c r="B739" i="66"/>
  <c r="C738" i="66"/>
  <c r="D737" i="66"/>
  <c r="B735" i="66"/>
  <c r="C734" i="66"/>
  <c r="D733" i="66"/>
  <c r="B731" i="66"/>
  <c r="C730" i="66"/>
  <c r="D729" i="66"/>
  <c r="B727" i="66"/>
  <c r="C726" i="66"/>
  <c r="D725" i="66"/>
  <c r="B723" i="66"/>
  <c r="C722" i="66"/>
  <c r="D721" i="66"/>
  <c r="B719" i="66"/>
  <c r="C718" i="66"/>
  <c r="D717" i="66"/>
  <c r="B715" i="66"/>
  <c r="C714" i="66"/>
  <c r="D713" i="66"/>
  <c r="B711" i="66"/>
  <c r="C710" i="66"/>
  <c r="D709" i="66"/>
  <c r="D1080" i="66"/>
  <c r="B1078" i="66"/>
  <c r="C1077" i="66"/>
  <c r="D1076" i="66"/>
  <c r="B1074" i="66"/>
  <c r="C1073" i="66"/>
  <c r="D1072" i="66"/>
  <c r="B1070" i="66"/>
  <c r="C1069" i="66"/>
  <c r="D1068" i="66"/>
  <c r="B1066" i="66"/>
  <c r="C1065" i="66"/>
  <c r="D1064" i="66"/>
  <c r="B1062" i="66"/>
  <c r="C1061" i="66"/>
  <c r="D1060" i="66"/>
  <c r="B1058" i="66"/>
  <c r="C1057" i="66"/>
  <c r="D1056" i="66"/>
  <c r="B1054" i="66"/>
  <c r="C1053" i="66"/>
  <c r="D1052" i="66"/>
  <c r="B1050" i="66"/>
  <c r="C1049" i="66"/>
  <c r="D1048" i="66"/>
  <c r="B1046" i="66"/>
  <c r="C1045" i="66"/>
  <c r="D1044" i="66"/>
  <c r="B1042" i="66"/>
  <c r="C1041" i="66"/>
  <c r="D1040" i="66"/>
  <c r="B1038" i="66"/>
  <c r="C1037" i="66"/>
  <c r="D1036" i="66"/>
  <c r="B1034" i="66"/>
  <c r="C1033" i="66"/>
  <c r="D1032" i="66"/>
  <c r="B1030" i="66"/>
  <c r="C1029" i="66"/>
  <c r="D1028" i="66"/>
  <c r="B1026" i="66"/>
  <c r="C1025" i="66"/>
  <c r="D1024" i="66"/>
  <c r="B1022" i="66"/>
  <c r="C1021" i="66"/>
  <c r="D1020" i="66"/>
  <c r="B1018" i="66"/>
  <c r="C1017" i="66"/>
  <c r="D1016" i="66"/>
  <c r="B1014" i="66"/>
  <c r="C1013" i="66"/>
  <c r="D1012" i="66"/>
  <c r="B1010" i="66"/>
  <c r="C1009" i="66"/>
  <c r="D1008" i="66"/>
  <c r="B1006" i="66"/>
  <c r="C1005" i="66"/>
  <c r="D1004" i="66"/>
  <c r="B1002" i="66"/>
  <c r="C1001" i="66"/>
  <c r="D1000" i="66"/>
  <c r="B998" i="66"/>
  <c r="C997" i="66"/>
  <c r="D996" i="66"/>
  <c r="B994" i="66"/>
  <c r="C993" i="66"/>
  <c r="D992" i="66"/>
  <c r="B990" i="66"/>
  <c r="C989" i="66"/>
  <c r="D988" i="66"/>
  <c r="B986" i="66"/>
  <c r="C985" i="66"/>
  <c r="D984" i="66"/>
  <c r="B982" i="66"/>
  <c r="C981" i="66"/>
  <c r="D980" i="66"/>
  <c r="B978" i="66"/>
  <c r="C977" i="66"/>
  <c r="D976" i="66"/>
  <c r="B974" i="66"/>
  <c r="C973" i="66"/>
  <c r="D972" i="66"/>
  <c r="B970" i="66"/>
  <c r="C969" i="66"/>
  <c r="D968" i="66"/>
  <c r="B966" i="66"/>
  <c r="C965" i="66"/>
  <c r="D964" i="66"/>
  <c r="B962" i="66"/>
  <c r="C961" i="66"/>
  <c r="D960" i="66"/>
  <c r="B958" i="66"/>
  <c r="C957" i="66"/>
  <c r="D956" i="66"/>
  <c r="B954" i="66"/>
  <c r="C953" i="66"/>
  <c r="D952" i="66"/>
  <c r="B950" i="66"/>
  <c r="C949" i="66"/>
  <c r="D948" i="66"/>
  <c r="B946" i="66"/>
  <c r="C945" i="66"/>
  <c r="D944" i="66"/>
  <c r="B942" i="66"/>
  <c r="C941" i="66"/>
  <c r="D940" i="66"/>
  <c r="B938" i="66"/>
  <c r="C937" i="66"/>
  <c r="D936" i="66"/>
  <c r="B934" i="66"/>
  <c r="C933" i="66"/>
  <c r="D932" i="66"/>
  <c r="B930" i="66"/>
  <c r="C929" i="66"/>
  <c r="D928" i="66"/>
  <c r="B926" i="66"/>
  <c r="C925" i="66"/>
  <c r="D924" i="66"/>
  <c r="B922" i="66"/>
  <c r="C921" i="66"/>
  <c r="D920" i="66"/>
  <c r="B918" i="66"/>
  <c r="C917" i="66"/>
  <c r="D916" i="66"/>
  <c r="B914" i="66"/>
  <c r="C913" i="66"/>
  <c r="D912" i="66"/>
  <c r="B910" i="66"/>
  <c r="C909" i="66"/>
  <c r="D908" i="66"/>
  <c r="B906" i="66"/>
  <c r="C905" i="66"/>
  <c r="D904" i="66"/>
  <c r="B902" i="66"/>
  <c r="C901" i="66"/>
  <c r="D900" i="66"/>
  <c r="B898" i="66"/>
  <c r="C897" i="66"/>
  <c r="D896" i="66"/>
  <c r="B894" i="66"/>
  <c r="C893" i="66"/>
  <c r="D892" i="66"/>
  <c r="B890" i="66"/>
  <c r="C889" i="66"/>
  <c r="D888" i="66"/>
  <c r="B886" i="66"/>
  <c r="C885" i="66"/>
  <c r="D884" i="66"/>
  <c r="B882" i="66"/>
  <c r="C881" i="66"/>
  <c r="D880" i="66"/>
  <c r="B878" i="66"/>
  <c r="C877" i="66"/>
  <c r="D876" i="66"/>
  <c r="B874" i="66"/>
  <c r="C873" i="66"/>
  <c r="D872" i="66"/>
  <c r="B870" i="66"/>
  <c r="C869" i="66"/>
  <c r="D868" i="66"/>
  <c r="B866" i="66"/>
  <c r="C865" i="66"/>
  <c r="D864" i="66"/>
  <c r="B862" i="66"/>
  <c r="C861" i="66"/>
  <c r="D860" i="66"/>
  <c r="B858" i="66"/>
  <c r="C857" i="66"/>
  <c r="D856" i="66"/>
  <c r="B854" i="66"/>
  <c r="C853" i="66"/>
  <c r="D852" i="66"/>
  <c r="B850" i="66"/>
  <c r="C849" i="66"/>
  <c r="D848" i="66"/>
  <c r="B846" i="66"/>
  <c r="C845" i="66"/>
  <c r="D844" i="66"/>
  <c r="B842" i="66"/>
  <c r="C841" i="66"/>
  <c r="D840" i="66"/>
  <c r="B838" i="66"/>
  <c r="C837" i="66"/>
  <c r="D836" i="66"/>
  <c r="B834" i="66"/>
  <c r="C833" i="66"/>
  <c r="D832" i="66"/>
  <c r="B830" i="66"/>
  <c r="C829" i="66"/>
  <c r="D828" i="66"/>
  <c r="B826" i="66"/>
  <c r="C825" i="66"/>
  <c r="D824" i="66"/>
  <c r="B822" i="66"/>
  <c r="C821" i="66"/>
  <c r="D820" i="66"/>
  <c r="B818" i="66"/>
  <c r="C817" i="66"/>
  <c r="D816" i="66"/>
  <c r="B814" i="66"/>
  <c r="C813" i="66"/>
  <c r="D812" i="66"/>
  <c r="B810" i="66"/>
  <c r="C809" i="66"/>
  <c r="D808" i="66"/>
  <c r="B806" i="66"/>
  <c r="C805" i="66"/>
  <c r="D804" i="66"/>
  <c r="B802" i="66"/>
  <c r="C801" i="66"/>
  <c r="D800" i="66"/>
  <c r="B798" i="66"/>
  <c r="C797" i="66"/>
  <c r="D796" i="66"/>
  <c r="B794" i="66"/>
  <c r="C793" i="66"/>
  <c r="D792" i="66"/>
  <c r="B790" i="66"/>
  <c r="C789" i="66"/>
  <c r="D788" i="66"/>
  <c r="B786" i="66"/>
  <c r="C785" i="66"/>
  <c r="D784" i="66"/>
  <c r="B782" i="66"/>
  <c r="C781" i="66"/>
  <c r="D780" i="66"/>
  <c r="B778" i="66"/>
  <c r="C777" i="66"/>
  <c r="D776" i="66"/>
  <c r="B774" i="66"/>
  <c r="C773" i="66"/>
  <c r="D772" i="66"/>
  <c r="B770" i="66"/>
  <c r="C769" i="66"/>
  <c r="D768" i="66"/>
  <c r="B766" i="66"/>
  <c r="C765" i="66"/>
  <c r="D764" i="66"/>
  <c r="B762" i="66"/>
  <c r="C761" i="66"/>
  <c r="D760" i="66"/>
  <c r="B758" i="66"/>
  <c r="C757" i="66"/>
  <c r="D756" i="66"/>
  <c r="B754" i="66"/>
  <c r="C753" i="66"/>
  <c r="D752" i="66"/>
  <c r="B750" i="66"/>
  <c r="C749" i="66"/>
  <c r="D748" i="66"/>
  <c r="B746" i="66"/>
  <c r="C745" i="66"/>
  <c r="D744" i="66"/>
  <c r="B742" i="66"/>
  <c r="C741" i="66"/>
  <c r="D740" i="66"/>
  <c r="B738" i="66"/>
  <c r="C737" i="66"/>
  <c r="D736" i="66"/>
  <c r="B734" i="66"/>
  <c r="C733" i="66"/>
  <c r="D732" i="66"/>
  <c r="B730" i="66"/>
  <c r="C729" i="66"/>
  <c r="D728" i="66"/>
  <c r="B726" i="66"/>
  <c r="C725" i="66"/>
  <c r="D724" i="66"/>
  <c r="B722" i="66"/>
  <c r="C721" i="66"/>
  <c r="D720" i="66"/>
  <c r="B718" i="66"/>
  <c r="C717" i="66"/>
  <c r="D716" i="66"/>
  <c r="B714" i="66"/>
  <c r="C713" i="66"/>
  <c r="D712" i="66"/>
  <c r="B710" i="66"/>
  <c r="C709" i="66"/>
  <c r="D708" i="66"/>
  <c r="B706" i="66"/>
  <c r="C705" i="66"/>
  <c r="D704" i="66"/>
  <c r="B702" i="66"/>
  <c r="C701" i="66"/>
  <c r="D700" i="66"/>
  <c r="B698" i="66"/>
  <c r="C697" i="66"/>
  <c r="D696" i="66"/>
  <c r="B694" i="66"/>
  <c r="C693" i="66"/>
  <c r="D692" i="66"/>
  <c r="B690" i="66"/>
  <c r="C689" i="66"/>
  <c r="D688" i="66"/>
  <c r="B686" i="66"/>
  <c r="C685" i="66"/>
  <c r="D684" i="66"/>
  <c r="B682" i="66"/>
  <c r="C681" i="66"/>
  <c r="D680" i="66"/>
  <c r="B678" i="66"/>
  <c r="C677" i="66"/>
  <c r="D676" i="66"/>
  <c r="B674" i="66"/>
  <c r="C673" i="66"/>
  <c r="D672" i="66"/>
  <c r="B670" i="66"/>
  <c r="C669" i="66"/>
  <c r="D668" i="66"/>
  <c r="B666" i="66"/>
  <c r="C665" i="66"/>
  <c r="D664" i="66"/>
  <c r="B662" i="66"/>
  <c r="C661" i="66"/>
  <c r="D660" i="66"/>
  <c r="B658" i="66"/>
  <c r="C657" i="66"/>
  <c r="D656" i="66"/>
  <c r="B654" i="66"/>
  <c r="C653" i="66"/>
  <c r="D652" i="66"/>
  <c r="B650" i="66"/>
  <c r="C649" i="66"/>
  <c r="D648" i="66"/>
  <c r="B646" i="66"/>
  <c r="C645" i="66"/>
  <c r="D644" i="66"/>
  <c r="B642" i="66"/>
  <c r="C641" i="66"/>
  <c r="D640" i="66"/>
  <c r="B638" i="66"/>
  <c r="C637" i="66"/>
  <c r="D636" i="66"/>
  <c r="B634" i="66"/>
  <c r="C633" i="66"/>
  <c r="D632" i="66"/>
  <c r="B630" i="66"/>
  <c r="C629" i="66"/>
  <c r="D628" i="66"/>
  <c r="B626" i="66"/>
  <c r="C625" i="66"/>
  <c r="D624" i="66"/>
  <c r="B622" i="66"/>
  <c r="C621" i="66"/>
  <c r="D620" i="66"/>
  <c r="B618" i="66"/>
  <c r="C617" i="66"/>
  <c r="D616" i="66"/>
  <c r="B614" i="66"/>
  <c r="C613" i="66"/>
  <c r="D612" i="66"/>
  <c r="B610" i="66"/>
  <c r="C609" i="66"/>
  <c r="D608" i="66"/>
  <c r="B606" i="66"/>
  <c r="C605" i="66"/>
  <c r="D604" i="66"/>
  <c r="B602" i="66"/>
  <c r="C601" i="66"/>
  <c r="D600" i="66"/>
  <c r="B598" i="66"/>
  <c r="C597" i="66"/>
  <c r="D596" i="66"/>
  <c r="B594" i="66"/>
  <c r="C593" i="66"/>
  <c r="D592" i="66"/>
  <c r="B590" i="66"/>
  <c r="C589" i="66"/>
  <c r="D588" i="66"/>
  <c r="B586" i="66"/>
  <c r="C585" i="66"/>
  <c r="D584" i="66"/>
  <c r="B582" i="66"/>
  <c r="C581" i="66"/>
  <c r="D580" i="66"/>
  <c r="B578" i="66"/>
  <c r="C577" i="66"/>
  <c r="D576" i="66"/>
  <c r="B574" i="66"/>
  <c r="C573" i="66"/>
  <c r="D572" i="66"/>
  <c r="B570" i="66"/>
  <c r="C569" i="66"/>
  <c r="D568" i="66"/>
  <c r="B566" i="66"/>
  <c r="C565" i="66"/>
  <c r="D564" i="66"/>
  <c r="B562" i="66"/>
  <c r="C561" i="66"/>
  <c r="D560" i="66"/>
  <c r="B558" i="66"/>
  <c r="C557" i="66"/>
  <c r="D556" i="66"/>
  <c r="B554" i="66"/>
  <c r="C553" i="66"/>
  <c r="D552" i="66"/>
  <c r="B550" i="66"/>
  <c r="C549" i="66"/>
  <c r="D548" i="66"/>
  <c r="B546" i="66"/>
  <c r="C545" i="66"/>
  <c r="D544" i="66"/>
  <c r="B542" i="66"/>
  <c r="C541" i="66"/>
  <c r="D540" i="66"/>
  <c r="B538" i="66"/>
  <c r="C537" i="66"/>
  <c r="D536" i="66"/>
  <c r="B534" i="66"/>
  <c r="C533" i="66"/>
  <c r="D532" i="66"/>
  <c r="B530" i="66"/>
  <c r="C529" i="66"/>
  <c r="D528" i="66"/>
  <c r="B526" i="66"/>
  <c r="C525" i="66"/>
  <c r="D524" i="66"/>
  <c r="B522" i="66"/>
  <c r="C521" i="66"/>
  <c r="D520" i="66"/>
  <c r="B518" i="66"/>
  <c r="C517" i="66"/>
  <c r="D516" i="66"/>
  <c r="B514" i="66"/>
  <c r="C513" i="66"/>
  <c r="D512" i="66"/>
  <c r="B510" i="66"/>
  <c r="C509" i="66"/>
  <c r="D508" i="66"/>
  <c r="B506" i="66"/>
  <c r="C505" i="66"/>
  <c r="D504" i="66"/>
  <c r="B502" i="66"/>
  <c r="C501" i="66"/>
  <c r="D500" i="66"/>
  <c r="B498" i="66"/>
  <c r="C497" i="66"/>
  <c r="D496" i="66"/>
  <c r="B494" i="66"/>
  <c r="C493" i="66"/>
  <c r="D492" i="66"/>
  <c r="B490" i="66"/>
  <c r="C489" i="66"/>
  <c r="D488" i="66"/>
  <c r="B486" i="66"/>
  <c r="C1079" i="66"/>
  <c r="B1076" i="66"/>
  <c r="D1074" i="66"/>
  <c r="C1071" i="66"/>
  <c r="B1068" i="66"/>
  <c r="D1066" i="66"/>
  <c r="C1063" i="66"/>
  <c r="B1060" i="66"/>
  <c r="D1058" i="66"/>
  <c r="C1055" i="66"/>
  <c r="B1052" i="66"/>
  <c r="D1050" i="66"/>
  <c r="C1047" i="66"/>
  <c r="B1044" i="66"/>
  <c r="D1042" i="66"/>
  <c r="C1039" i="66"/>
  <c r="B1036" i="66"/>
  <c r="D1034" i="66"/>
  <c r="C1031" i="66"/>
  <c r="B1028" i="66"/>
  <c r="D1026" i="66"/>
  <c r="C1023" i="66"/>
  <c r="B1020" i="66"/>
  <c r="D1018" i="66"/>
  <c r="C1015" i="66"/>
  <c r="B1012" i="66"/>
  <c r="D1010" i="66"/>
  <c r="C1007" i="66"/>
  <c r="B1004" i="66"/>
  <c r="D1002" i="66"/>
  <c r="C999" i="66"/>
  <c r="B996" i="66"/>
  <c r="D994" i="66"/>
  <c r="C991" i="66"/>
  <c r="B988" i="66"/>
  <c r="D986" i="66"/>
  <c r="C983" i="66"/>
  <c r="B980" i="66"/>
  <c r="D978" i="66"/>
  <c r="C975" i="66"/>
  <c r="B972" i="66"/>
  <c r="D970" i="66"/>
  <c r="C967" i="66"/>
  <c r="B964" i="66"/>
  <c r="D962" i="66"/>
  <c r="C959" i="66"/>
  <c r="B956" i="66"/>
  <c r="D954" i="66"/>
  <c r="C951" i="66"/>
  <c r="B948" i="66"/>
  <c r="D946" i="66"/>
  <c r="C943" i="66"/>
  <c r="B940" i="66"/>
  <c r="D938" i="66"/>
  <c r="C935" i="66"/>
  <c r="B932" i="66"/>
  <c r="D930" i="66"/>
  <c r="C927" i="66"/>
  <c r="B924" i="66"/>
  <c r="D922" i="66"/>
  <c r="C919" i="66"/>
  <c r="B916" i="66"/>
  <c r="D914" i="66"/>
  <c r="C911" i="66"/>
  <c r="B908" i="66"/>
  <c r="D906" i="66"/>
  <c r="C903" i="66"/>
  <c r="B900" i="66"/>
  <c r="D898" i="66"/>
  <c r="C895" i="66"/>
  <c r="B892" i="66"/>
  <c r="D890" i="66"/>
  <c r="C887" i="66"/>
  <c r="B884" i="66"/>
  <c r="D882" i="66"/>
  <c r="C879" i="66"/>
  <c r="B876" i="66"/>
  <c r="D874" i="66"/>
  <c r="C871" i="66"/>
  <c r="B868" i="66"/>
  <c r="D866" i="66"/>
  <c r="C863" i="66"/>
  <c r="B860" i="66"/>
  <c r="D858" i="66"/>
  <c r="C855" i="66"/>
  <c r="B852" i="66"/>
  <c r="D850" i="66"/>
  <c r="C847" i="66"/>
  <c r="B844" i="66"/>
  <c r="D842" i="66"/>
  <c r="C839" i="66"/>
  <c r="B836" i="66"/>
  <c r="D834" i="66"/>
  <c r="C831" i="66"/>
  <c r="B828" i="66"/>
  <c r="D826" i="66"/>
  <c r="C823" i="66"/>
  <c r="B820" i="66"/>
  <c r="D818" i="66"/>
  <c r="C815" i="66"/>
  <c r="B812" i="66"/>
  <c r="D810" i="66"/>
  <c r="C807" i="66"/>
  <c r="B804" i="66"/>
  <c r="D802" i="66"/>
  <c r="C799" i="66"/>
  <c r="B796" i="66"/>
  <c r="D794" i="66"/>
  <c r="C791" i="66"/>
  <c r="B788" i="66"/>
  <c r="D786" i="66"/>
  <c r="C783" i="66"/>
  <c r="B780" i="66"/>
  <c r="D778" i="66"/>
  <c r="C775" i="66"/>
  <c r="B772" i="66"/>
  <c r="D770" i="66"/>
  <c r="C767" i="66"/>
  <c r="B764" i="66"/>
  <c r="D762" i="66"/>
  <c r="C759" i="66"/>
  <c r="B756" i="66"/>
  <c r="D754" i="66"/>
  <c r="C751" i="66"/>
  <c r="B748" i="66"/>
  <c r="D746" i="66"/>
  <c r="C743" i="66"/>
  <c r="B740" i="66"/>
  <c r="D738" i="66"/>
  <c r="C735" i="66"/>
  <c r="B732" i="66"/>
  <c r="D730" i="66"/>
  <c r="C727" i="66"/>
  <c r="B724" i="66"/>
  <c r="D722" i="66"/>
  <c r="C719" i="66"/>
  <c r="B716" i="66"/>
  <c r="D714" i="66"/>
  <c r="C711" i="66"/>
  <c r="B708" i="66"/>
  <c r="B707" i="66"/>
  <c r="D699" i="66"/>
  <c r="D698" i="66"/>
  <c r="D697" i="66"/>
  <c r="C696" i="66"/>
  <c r="C695" i="66"/>
  <c r="C694" i="66"/>
  <c r="B693" i="66"/>
  <c r="B692" i="66"/>
  <c r="B691" i="66"/>
  <c r="D683" i="66"/>
  <c r="D682" i="66"/>
  <c r="D681" i="66"/>
  <c r="C680" i="66"/>
  <c r="C679" i="66"/>
  <c r="C678" i="66"/>
  <c r="B677" i="66"/>
  <c r="B676" i="66"/>
  <c r="B675" i="66"/>
  <c r="D667" i="66"/>
  <c r="D666" i="66"/>
  <c r="D665" i="66"/>
  <c r="C664" i="66"/>
  <c r="C663" i="66"/>
  <c r="C662" i="66"/>
  <c r="B661" i="66"/>
  <c r="B660" i="66"/>
  <c r="B659" i="66"/>
  <c r="D651" i="66"/>
  <c r="D650" i="66"/>
  <c r="D649" i="66"/>
  <c r="C648" i="66"/>
  <c r="C647" i="66"/>
  <c r="C646" i="66"/>
  <c r="B645" i="66"/>
  <c r="B644" i="66"/>
  <c r="B643" i="66"/>
  <c r="D635" i="66"/>
  <c r="D634" i="66"/>
  <c r="D633" i="66"/>
  <c r="C632" i="66"/>
  <c r="C631" i="66"/>
  <c r="C630" i="66"/>
  <c r="B629" i="66"/>
  <c r="B628" i="66"/>
  <c r="B627" i="66"/>
  <c r="D619" i="66"/>
  <c r="D618" i="66"/>
  <c r="D617" i="66"/>
  <c r="C616" i="66"/>
  <c r="C615" i="66"/>
  <c r="C614" i="66"/>
  <c r="B613" i="66"/>
  <c r="B612" i="66"/>
  <c r="B611" i="66"/>
  <c r="D603" i="66"/>
  <c r="D602" i="66"/>
  <c r="D601" i="66"/>
  <c r="C600" i="66"/>
  <c r="C599" i="66"/>
  <c r="C598" i="66"/>
  <c r="B597" i="66"/>
  <c r="B596" i="66"/>
  <c r="B595" i="66"/>
  <c r="D587" i="66"/>
  <c r="D586" i="66"/>
  <c r="D585" i="66"/>
  <c r="C584" i="66"/>
  <c r="C583" i="66"/>
  <c r="C582" i="66"/>
  <c r="B581" i="66"/>
  <c r="B580" i="66"/>
  <c r="B579" i="66"/>
  <c r="D571" i="66"/>
  <c r="D570" i="66"/>
  <c r="D569" i="66"/>
  <c r="C568" i="66"/>
  <c r="C567" i="66"/>
  <c r="C566" i="66"/>
  <c r="B565" i="66"/>
  <c r="B564" i="66"/>
  <c r="B563" i="66"/>
  <c r="D555" i="66"/>
  <c r="D554" i="66"/>
  <c r="D553" i="66"/>
  <c r="C552" i="66"/>
  <c r="C551" i="66"/>
  <c r="C550" i="66"/>
  <c r="B549" i="66"/>
  <c r="B548" i="66"/>
  <c r="B547" i="66"/>
  <c r="D539" i="66"/>
  <c r="D538" i="66"/>
  <c r="D537" i="66"/>
  <c r="C536" i="66"/>
  <c r="C535" i="66"/>
  <c r="C534" i="66"/>
  <c r="B533" i="66"/>
  <c r="B532" i="66"/>
  <c r="B531" i="66"/>
  <c r="D523" i="66"/>
  <c r="D522" i="66"/>
  <c r="D521" i="66"/>
  <c r="C520" i="66"/>
  <c r="C519" i="66"/>
  <c r="C518" i="66"/>
  <c r="B517" i="66"/>
  <c r="B516" i="66"/>
  <c r="B515" i="66"/>
  <c r="D507" i="66"/>
  <c r="D506" i="66"/>
  <c r="D505" i="66"/>
  <c r="C504" i="66"/>
  <c r="C503" i="66"/>
  <c r="C502" i="66"/>
  <c r="B501" i="66"/>
  <c r="B500" i="66"/>
  <c r="B499" i="66"/>
  <c r="D491" i="66"/>
  <c r="D490" i="66"/>
  <c r="D489" i="66"/>
  <c r="C488" i="66"/>
  <c r="C487" i="66"/>
  <c r="C486" i="66"/>
  <c r="C485" i="66"/>
  <c r="D484" i="66"/>
  <c r="B482" i="66"/>
  <c r="C481" i="66"/>
  <c r="D480" i="66"/>
  <c r="B478" i="66"/>
  <c r="C477" i="66"/>
  <c r="D476" i="66"/>
  <c r="B474" i="66"/>
  <c r="C473" i="66"/>
  <c r="D472" i="66"/>
  <c r="B470" i="66"/>
  <c r="C469" i="66"/>
  <c r="D468" i="66"/>
  <c r="B466" i="66"/>
  <c r="C465" i="66"/>
  <c r="D464" i="66"/>
  <c r="B462" i="66"/>
  <c r="C461" i="66"/>
  <c r="D460" i="66"/>
  <c r="B458" i="66"/>
  <c r="C457" i="66"/>
  <c r="D456" i="66"/>
  <c r="B454" i="66"/>
  <c r="C453" i="66"/>
  <c r="D452" i="66"/>
  <c r="B450" i="66"/>
  <c r="C449" i="66"/>
  <c r="D448" i="66"/>
  <c r="B446" i="66"/>
  <c r="C445" i="66"/>
  <c r="D444" i="66"/>
  <c r="B442" i="66"/>
  <c r="C441" i="66"/>
  <c r="D440" i="66"/>
  <c r="B438" i="66"/>
  <c r="C437" i="66"/>
  <c r="D436" i="66"/>
  <c r="B434" i="66"/>
  <c r="C433" i="66"/>
  <c r="D432" i="66"/>
  <c r="B430" i="66"/>
  <c r="C429" i="66"/>
  <c r="D428" i="66"/>
  <c r="B426" i="66"/>
  <c r="C425" i="66"/>
  <c r="D424" i="66"/>
  <c r="B422" i="66"/>
  <c r="C421" i="66"/>
  <c r="D420" i="66"/>
  <c r="B418" i="66"/>
  <c r="C417" i="66"/>
  <c r="D416" i="66"/>
  <c r="B414" i="66"/>
  <c r="C413" i="66"/>
  <c r="D412" i="66"/>
  <c r="B410" i="66"/>
  <c r="C409" i="66"/>
  <c r="D408" i="66"/>
  <c r="B406" i="66"/>
  <c r="C405" i="66"/>
  <c r="D404" i="66"/>
  <c r="B402" i="66"/>
  <c r="C401" i="66"/>
  <c r="D400" i="66"/>
  <c r="B398" i="66"/>
  <c r="C397" i="66"/>
  <c r="D396" i="66"/>
  <c r="B394" i="66"/>
  <c r="C393" i="66"/>
  <c r="D392" i="66"/>
  <c r="B390" i="66"/>
  <c r="C389" i="66"/>
  <c r="D388" i="66"/>
  <c r="B386" i="66"/>
  <c r="C385" i="66"/>
  <c r="D384" i="66"/>
  <c r="B382" i="66"/>
  <c r="C381" i="66"/>
  <c r="D380" i="66"/>
  <c r="B378" i="66"/>
  <c r="C377" i="66"/>
  <c r="D376" i="66"/>
  <c r="B374" i="66"/>
  <c r="C373" i="66"/>
  <c r="D372" i="66"/>
  <c r="B370" i="66"/>
  <c r="C369" i="66"/>
  <c r="D368" i="66"/>
  <c r="B366" i="66"/>
  <c r="C365" i="66"/>
  <c r="D364" i="66"/>
  <c r="B362" i="66"/>
  <c r="C361" i="66"/>
  <c r="D360" i="66"/>
  <c r="B358" i="66"/>
  <c r="C357" i="66"/>
  <c r="D356" i="66"/>
  <c r="B354" i="66"/>
  <c r="C353" i="66"/>
  <c r="D352" i="66"/>
  <c r="B350" i="66"/>
  <c r="C349" i="66"/>
  <c r="D348" i="66"/>
  <c r="B346" i="66"/>
  <c r="C345" i="66"/>
  <c r="D344" i="66"/>
  <c r="B342" i="66"/>
  <c r="C341" i="66"/>
  <c r="D340" i="66"/>
  <c r="B338" i="66"/>
  <c r="C337" i="66"/>
  <c r="D336" i="66"/>
  <c r="B334" i="66"/>
  <c r="C333" i="66"/>
  <c r="D332" i="66"/>
  <c r="B330" i="66"/>
  <c r="C329" i="66"/>
  <c r="D328" i="66"/>
  <c r="B326" i="66"/>
  <c r="C325" i="66"/>
  <c r="D324" i="66"/>
  <c r="B322" i="66"/>
  <c r="C321" i="66"/>
  <c r="D320" i="66"/>
  <c r="B318" i="66"/>
  <c r="C317" i="66"/>
  <c r="D316" i="66"/>
  <c r="B314" i="66"/>
  <c r="C313" i="66"/>
  <c r="D312" i="66"/>
  <c r="B310" i="66"/>
  <c r="C309" i="66"/>
  <c r="D308" i="66"/>
  <c r="B306" i="66"/>
  <c r="C305" i="66"/>
  <c r="D304" i="66"/>
  <c r="B302" i="66"/>
  <c r="C301" i="66"/>
  <c r="D300" i="66"/>
  <c r="B298" i="66"/>
  <c r="C297" i="66"/>
  <c r="D296" i="66"/>
  <c r="B294" i="66"/>
  <c r="C293" i="66"/>
  <c r="D292" i="66"/>
  <c r="B290" i="66"/>
  <c r="C289" i="66"/>
  <c r="D288" i="66"/>
  <c r="B286" i="66"/>
  <c r="C285" i="66"/>
  <c r="D284" i="66"/>
  <c r="B282" i="66"/>
  <c r="C281" i="66"/>
  <c r="D280" i="66"/>
  <c r="B278" i="66"/>
  <c r="C277" i="66"/>
  <c r="D276" i="66"/>
  <c r="B274" i="66"/>
  <c r="C273" i="66"/>
  <c r="D272" i="66"/>
  <c r="B270" i="66"/>
  <c r="C269" i="66"/>
  <c r="D268" i="66"/>
  <c r="B266" i="66"/>
  <c r="C265" i="66"/>
  <c r="D264" i="66"/>
  <c r="B262" i="66"/>
  <c r="C261" i="66"/>
  <c r="D260" i="66"/>
  <c r="B258" i="66"/>
  <c r="C257" i="66"/>
  <c r="D256" i="66"/>
  <c r="B254" i="66"/>
  <c r="C253" i="66"/>
  <c r="D252" i="66"/>
  <c r="B250" i="66"/>
  <c r="C249" i="66"/>
  <c r="D248" i="66"/>
  <c r="B246" i="66"/>
  <c r="C245" i="66"/>
  <c r="D244" i="66"/>
  <c r="B242" i="66"/>
  <c r="C241" i="66"/>
  <c r="D240" i="66"/>
  <c r="B238" i="66"/>
  <c r="C237" i="66"/>
  <c r="D236" i="66"/>
  <c r="B234" i="66"/>
  <c r="C233" i="66"/>
  <c r="D232" i="66"/>
  <c r="B230" i="66"/>
  <c r="C229" i="66"/>
  <c r="D228" i="66"/>
  <c r="B226" i="66"/>
  <c r="C225" i="66"/>
  <c r="D224" i="66"/>
  <c r="B222" i="66"/>
  <c r="C221" i="66"/>
  <c r="D220" i="66"/>
  <c r="B218" i="66"/>
  <c r="C217" i="66"/>
  <c r="D216" i="66"/>
  <c r="B214" i="66"/>
  <c r="C213" i="66"/>
  <c r="D212" i="66"/>
  <c r="B210" i="66"/>
  <c r="C209" i="66"/>
  <c r="D208" i="66"/>
  <c r="B206" i="66"/>
  <c r="C205" i="66"/>
  <c r="D204" i="66"/>
  <c r="B202" i="66"/>
  <c r="C201" i="66"/>
  <c r="D200" i="66"/>
  <c r="B198" i="66"/>
  <c r="C197" i="66"/>
  <c r="D196" i="66"/>
  <c r="B194" i="66"/>
  <c r="C193" i="66"/>
  <c r="D192" i="66"/>
  <c r="B190" i="66"/>
  <c r="C189" i="66"/>
  <c r="D188" i="66"/>
  <c r="B186" i="66"/>
  <c r="C185" i="66"/>
  <c r="D184" i="66"/>
  <c r="B182" i="66"/>
  <c r="C181" i="66"/>
  <c r="D180" i="66"/>
  <c r="B178" i="66"/>
  <c r="C177" i="66"/>
  <c r="D176" i="66"/>
  <c r="B174" i="66"/>
  <c r="C173" i="66"/>
  <c r="D172" i="66"/>
  <c r="B170" i="66"/>
  <c r="C169" i="66"/>
  <c r="D168" i="66"/>
  <c r="B166" i="66"/>
  <c r="C165" i="66"/>
  <c r="D164" i="66"/>
  <c r="B162" i="66"/>
  <c r="C161" i="66"/>
  <c r="D160" i="66"/>
  <c r="B158" i="66"/>
  <c r="C157" i="66"/>
  <c r="D156" i="66"/>
  <c r="B154" i="66"/>
  <c r="C153" i="66"/>
  <c r="D152" i="66"/>
  <c r="B150" i="66"/>
  <c r="C149" i="66"/>
  <c r="D148" i="66"/>
  <c r="B146" i="66"/>
  <c r="C145" i="66"/>
  <c r="D144" i="66"/>
  <c r="B142" i="66"/>
  <c r="C141" i="66"/>
  <c r="D140" i="66"/>
  <c r="B138" i="66"/>
  <c r="C137" i="66"/>
  <c r="D136" i="66"/>
  <c r="B134" i="66"/>
  <c r="C133" i="66"/>
  <c r="D132" i="66"/>
  <c r="B130" i="66"/>
  <c r="C129" i="66"/>
  <c r="D128" i="66"/>
  <c r="B126" i="66"/>
  <c r="C125" i="66"/>
  <c r="D124" i="66"/>
  <c r="B122" i="66"/>
  <c r="C121" i="66"/>
  <c r="D120" i="66"/>
  <c r="B118" i="66"/>
  <c r="C117" i="66"/>
  <c r="D116" i="66"/>
  <c r="B114" i="66"/>
  <c r="C113" i="66"/>
  <c r="D112" i="66"/>
  <c r="B110" i="66"/>
  <c r="C109" i="66"/>
  <c r="D108" i="66"/>
  <c r="B106" i="66"/>
  <c r="C105" i="66"/>
  <c r="D104" i="66"/>
  <c r="B102" i="66"/>
  <c r="C101" i="66"/>
  <c r="D100" i="66"/>
  <c r="B98" i="66"/>
  <c r="C97" i="66"/>
  <c r="D96" i="66"/>
  <c r="B94" i="66"/>
  <c r="C93" i="66"/>
  <c r="D92" i="66"/>
  <c r="B90" i="66"/>
  <c r="C89" i="66"/>
  <c r="D88" i="66"/>
  <c r="B86" i="66"/>
  <c r="C85" i="66"/>
  <c r="D84" i="66"/>
  <c r="B82" i="66"/>
  <c r="C81" i="66"/>
  <c r="E52" i="66"/>
  <c r="H52" i="66" s="1"/>
  <c r="I52" i="66" s="1"/>
  <c r="E48" i="66"/>
  <c r="H48" i="66" s="1"/>
  <c r="I48" i="66" s="1"/>
  <c r="E44" i="66"/>
  <c r="H44" i="66" s="1"/>
  <c r="I44" i="66" s="1"/>
  <c r="E40" i="66"/>
  <c r="H40" i="66" s="1"/>
  <c r="I40" i="66" s="1"/>
  <c r="C1080" i="66"/>
  <c r="B1077" i="66"/>
  <c r="D1075" i="66"/>
  <c r="C1072" i="66"/>
  <c r="B1069" i="66"/>
  <c r="D1067" i="66"/>
  <c r="C1064" i="66"/>
  <c r="B1061" i="66"/>
  <c r="D1059" i="66"/>
  <c r="C1056" i="66"/>
  <c r="B1053" i="66"/>
  <c r="D1051" i="66"/>
  <c r="C1048" i="66"/>
  <c r="B1045" i="66"/>
  <c r="D1043" i="66"/>
  <c r="C1040" i="66"/>
  <c r="B1037" i="66"/>
  <c r="D1035" i="66"/>
  <c r="C1032" i="66"/>
  <c r="B1029" i="66"/>
  <c r="D1027" i="66"/>
  <c r="C1024" i="66"/>
  <c r="B1021" i="66"/>
  <c r="D1019" i="66"/>
  <c r="C1016" i="66"/>
  <c r="B1013" i="66"/>
  <c r="D1011" i="66"/>
  <c r="C1008" i="66"/>
  <c r="B1005" i="66"/>
  <c r="D1003" i="66"/>
  <c r="C1000" i="66"/>
  <c r="B997" i="66"/>
  <c r="D995" i="66"/>
  <c r="C992" i="66"/>
  <c r="B989" i="66"/>
  <c r="D987" i="66"/>
  <c r="C984" i="66"/>
  <c r="B981" i="66"/>
  <c r="D979" i="66"/>
  <c r="C976" i="66"/>
  <c r="B973" i="66"/>
  <c r="D971" i="66"/>
  <c r="C968" i="66"/>
  <c r="B965" i="66"/>
  <c r="D963" i="66"/>
  <c r="C960" i="66"/>
  <c r="B957" i="66"/>
  <c r="D955" i="66"/>
  <c r="C952" i="66"/>
  <c r="B949" i="66"/>
  <c r="D947" i="66"/>
  <c r="C944" i="66"/>
  <c r="B941" i="66"/>
  <c r="D939" i="66"/>
  <c r="C936" i="66"/>
  <c r="B933" i="66"/>
  <c r="D931" i="66"/>
  <c r="C928" i="66"/>
  <c r="B925" i="66"/>
  <c r="D923" i="66"/>
  <c r="C920" i="66"/>
  <c r="B917" i="66"/>
  <c r="D915" i="66"/>
  <c r="C912" i="66"/>
  <c r="B909" i="66"/>
  <c r="D907" i="66"/>
  <c r="C904" i="66"/>
  <c r="B901" i="66"/>
  <c r="D899" i="66"/>
  <c r="C896" i="66"/>
  <c r="B893" i="66"/>
  <c r="D891" i="66"/>
  <c r="C888" i="66"/>
  <c r="B885" i="66"/>
  <c r="D883" i="66"/>
  <c r="C880" i="66"/>
  <c r="B877" i="66"/>
  <c r="D875" i="66"/>
  <c r="C872" i="66"/>
  <c r="B869" i="66"/>
  <c r="D867" i="66"/>
  <c r="C864" i="66"/>
  <c r="B861" i="66"/>
  <c r="D859" i="66"/>
  <c r="C856" i="66"/>
  <c r="B853" i="66"/>
  <c r="D851" i="66"/>
  <c r="C848" i="66"/>
  <c r="B845" i="66"/>
  <c r="D843" i="66"/>
  <c r="C840" i="66"/>
  <c r="B837" i="66"/>
  <c r="D835" i="66"/>
  <c r="C832" i="66"/>
  <c r="B829" i="66"/>
  <c r="D827" i="66"/>
  <c r="C824" i="66"/>
  <c r="B821" i="66"/>
  <c r="D819" i="66"/>
  <c r="C816" i="66"/>
  <c r="B813" i="66"/>
  <c r="D811" i="66"/>
  <c r="C808" i="66"/>
  <c r="B805" i="66"/>
  <c r="D803" i="66"/>
  <c r="C800" i="66"/>
  <c r="B797" i="66"/>
  <c r="D795" i="66"/>
  <c r="C792" i="66"/>
  <c r="B789" i="66"/>
  <c r="D787" i="66"/>
  <c r="C784" i="66"/>
  <c r="B781" i="66"/>
  <c r="D779" i="66"/>
  <c r="C776" i="66"/>
  <c r="B773" i="66"/>
  <c r="D771" i="66"/>
  <c r="C768" i="66"/>
  <c r="B765" i="66"/>
  <c r="D763" i="66"/>
  <c r="C760" i="66"/>
  <c r="B757" i="66"/>
  <c r="D755" i="66"/>
  <c r="C752" i="66"/>
  <c r="B749" i="66"/>
  <c r="D747" i="66"/>
  <c r="C744" i="66"/>
  <c r="B741" i="66"/>
  <c r="D739" i="66"/>
  <c r="C736" i="66"/>
  <c r="B733" i="66"/>
  <c r="D731" i="66"/>
  <c r="C728" i="66"/>
  <c r="B725" i="66"/>
  <c r="D723" i="66"/>
  <c r="C720" i="66"/>
  <c r="B717" i="66"/>
  <c r="D715" i="66"/>
  <c r="C712" i="66"/>
  <c r="B709" i="66"/>
  <c r="D703" i="66"/>
  <c r="D702" i="66"/>
  <c r="D701" i="66"/>
  <c r="C700" i="66"/>
  <c r="C699" i="66"/>
  <c r="C698" i="66"/>
  <c r="B697" i="66"/>
  <c r="B696" i="66"/>
  <c r="B695" i="66"/>
  <c r="D687" i="66"/>
  <c r="D686" i="66"/>
  <c r="D685" i="66"/>
  <c r="C684" i="66"/>
  <c r="C683" i="66"/>
  <c r="C682" i="66"/>
  <c r="B681" i="66"/>
  <c r="B680" i="66"/>
  <c r="B679" i="66"/>
  <c r="D671" i="66"/>
  <c r="D670" i="66"/>
  <c r="D669" i="66"/>
  <c r="C668" i="66"/>
  <c r="C667" i="66"/>
  <c r="C666" i="66"/>
  <c r="B665" i="66"/>
  <c r="B664" i="66"/>
  <c r="B663" i="66"/>
  <c r="D655" i="66"/>
  <c r="D654" i="66"/>
  <c r="D653" i="66"/>
  <c r="C652" i="66"/>
  <c r="C651" i="66"/>
  <c r="C650" i="66"/>
  <c r="B649" i="66"/>
  <c r="B648" i="66"/>
  <c r="B647" i="66"/>
  <c r="D639" i="66"/>
  <c r="D638" i="66"/>
  <c r="D637" i="66"/>
  <c r="C636" i="66"/>
  <c r="C635" i="66"/>
  <c r="C634" i="66"/>
  <c r="B633" i="66"/>
  <c r="B632" i="66"/>
  <c r="B631" i="66"/>
  <c r="D623" i="66"/>
  <c r="D622" i="66"/>
  <c r="D621" i="66"/>
  <c r="C620" i="66"/>
  <c r="C619" i="66"/>
  <c r="C618" i="66"/>
  <c r="B617" i="66"/>
  <c r="B616" i="66"/>
  <c r="B615" i="66"/>
  <c r="D607" i="66"/>
  <c r="D606" i="66"/>
  <c r="D605" i="66"/>
  <c r="C604" i="66"/>
  <c r="C603" i="66"/>
  <c r="C602" i="66"/>
  <c r="B601" i="66"/>
  <c r="B600" i="66"/>
  <c r="B599" i="66"/>
  <c r="D591" i="66"/>
  <c r="D590" i="66"/>
  <c r="D589" i="66"/>
  <c r="C588" i="66"/>
  <c r="C587" i="66"/>
  <c r="C586" i="66"/>
  <c r="B585" i="66"/>
  <c r="B584" i="66"/>
  <c r="B583" i="66"/>
  <c r="D575" i="66"/>
  <c r="D574" i="66"/>
  <c r="D573" i="66"/>
  <c r="C572" i="66"/>
  <c r="C571" i="66"/>
  <c r="C570" i="66"/>
  <c r="B569" i="66"/>
  <c r="B568" i="66"/>
  <c r="B567" i="66"/>
  <c r="D559" i="66"/>
  <c r="D558" i="66"/>
  <c r="D557" i="66"/>
  <c r="C556" i="66"/>
  <c r="C555" i="66"/>
  <c r="C554" i="66"/>
  <c r="B553" i="66"/>
  <c r="B552" i="66"/>
  <c r="B551" i="66"/>
  <c r="D543" i="66"/>
  <c r="D542" i="66"/>
  <c r="D541" i="66"/>
  <c r="C540" i="66"/>
  <c r="C539" i="66"/>
  <c r="C538" i="66"/>
  <c r="B537" i="66"/>
  <c r="B536" i="66"/>
  <c r="B535" i="66"/>
  <c r="D527" i="66"/>
  <c r="D526" i="66"/>
  <c r="D525" i="66"/>
  <c r="C524" i="66"/>
  <c r="C523" i="66"/>
  <c r="C522" i="66"/>
  <c r="B521" i="66"/>
  <c r="B520" i="66"/>
  <c r="B519" i="66"/>
  <c r="D511" i="66"/>
  <c r="D510" i="66"/>
  <c r="D509" i="66"/>
  <c r="C508" i="66"/>
  <c r="C507" i="66"/>
  <c r="C506" i="66"/>
  <c r="B505" i="66"/>
  <c r="B504" i="66"/>
  <c r="B503" i="66"/>
  <c r="D495" i="66"/>
  <c r="D494" i="66"/>
  <c r="D493" i="66"/>
  <c r="C492" i="66"/>
  <c r="C491" i="66"/>
  <c r="C490" i="66"/>
  <c r="B489" i="66"/>
  <c r="B488" i="66"/>
  <c r="B487" i="66"/>
  <c r="B485" i="66"/>
  <c r="C484" i="66"/>
  <c r="D483" i="66"/>
  <c r="B481" i="66"/>
  <c r="C480" i="66"/>
  <c r="D479" i="66"/>
  <c r="B477" i="66"/>
  <c r="C476" i="66"/>
  <c r="D475" i="66"/>
  <c r="B473" i="66"/>
  <c r="C472" i="66"/>
  <c r="D471" i="66"/>
  <c r="B469" i="66"/>
  <c r="C468" i="66"/>
  <c r="D467" i="66"/>
  <c r="B465" i="66"/>
  <c r="C464" i="66"/>
  <c r="D463" i="66"/>
  <c r="B461" i="66"/>
  <c r="C460" i="66"/>
  <c r="D459" i="66"/>
  <c r="B457" i="66"/>
  <c r="C456" i="66"/>
  <c r="D455" i="66"/>
  <c r="B453" i="66"/>
  <c r="C452" i="66"/>
  <c r="D451" i="66"/>
  <c r="B449" i="66"/>
  <c r="C448" i="66"/>
  <c r="D447" i="66"/>
  <c r="B445" i="66"/>
  <c r="C444" i="66"/>
  <c r="D443" i="66"/>
  <c r="B441" i="66"/>
  <c r="C440" i="66"/>
  <c r="D439" i="66"/>
  <c r="B437" i="66"/>
  <c r="C436" i="66"/>
  <c r="D435" i="66"/>
  <c r="B433" i="66"/>
  <c r="C432" i="66"/>
  <c r="D431" i="66"/>
  <c r="B429" i="66"/>
  <c r="C428" i="66"/>
  <c r="D427" i="66"/>
  <c r="B425" i="66"/>
  <c r="C424" i="66"/>
  <c r="D423" i="66"/>
  <c r="B421" i="66"/>
  <c r="C420" i="66"/>
  <c r="D419" i="66"/>
  <c r="B417" i="66"/>
  <c r="C416" i="66"/>
  <c r="D415" i="66"/>
  <c r="B413" i="66"/>
  <c r="C412" i="66"/>
  <c r="D411" i="66"/>
  <c r="B409" i="66"/>
  <c r="C408" i="66"/>
  <c r="D407" i="66"/>
  <c r="B405" i="66"/>
  <c r="C404" i="66"/>
  <c r="D403" i="66"/>
  <c r="B401" i="66"/>
  <c r="C400" i="66"/>
  <c r="D399" i="66"/>
  <c r="B397" i="66"/>
  <c r="C396" i="66"/>
  <c r="D395" i="66"/>
  <c r="B393" i="66"/>
  <c r="C392" i="66"/>
  <c r="D391" i="66"/>
  <c r="B389" i="66"/>
  <c r="C388" i="66"/>
  <c r="D387" i="66"/>
  <c r="B385" i="66"/>
  <c r="C384" i="66"/>
  <c r="D383" i="66"/>
  <c r="B381" i="66"/>
  <c r="C380" i="66"/>
  <c r="D379" i="66"/>
  <c r="B377" i="66"/>
  <c r="C376" i="66"/>
  <c r="D375" i="66"/>
  <c r="B373" i="66"/>
  <c r="C372" i="66"/>
  <c r="D371" i="66"/>
  <c r="B369" i="66"/>
  <c r="C368" i="66"/>
  <c r="D367" i="66"/>
  <c r="B365" i="66"/>
  <c r="C364" i="66"/>
  <c r="D363" i="66"/>
  <c r="B361" i="66"/>
  <c r="C360" i="66"/>
  <c r="D359" i="66"/>
  <c r="B357" i="66"/>
  <c r="C356" i="66"/>
  <c r="D355" i="66"/>
  <c r="B353" i="66"/>
  <c r="C352" i="66"/>
  <c r="D351" i="66"/>
  <c r="B349" i="66"/>
  <c r="C348" i="66"/>
  <c r="D347" i="66"/>
  <c r="B345" i="66"/>
  <c r="C344" i="66"/>
  <c r="D343" i="66"/>
  <c r="B341" i="66"/>
  <c r="C340" i="66"/>
  <c r="D339" i="66"/>
  <c r="B337" i="66"/>
  <c r="C336" i="66"/>
  <c r="D335" i="66"/>
  <c r="B333" i="66"/>
  <c r="C332" i="66"/>
  <c r="D331" i="66"/>
  <c r="B329" i="66"/>
  <c r="C328" i="66"/>
  <c r="D327" i="66"/>
  <c r="B325" i="66"/>
  <c r="C324" i="66"/>
  <c r="D323" i="66"/>
  <c r="B321" i="66"/>
  <c r="C320" i="66"/>
  <c r="D319" i="66"/>
  <c r="B317" i="66"/>
  <c r="C316" i="66"/>
  <c r="D315" i="66"/>
  <c r="B313" i="66"/>
  <c r="C312" i="66"/>
  <c r="D311" i="66"/>
  <c r="B309" i="66"/>
  <c r="C308" i="66"/>
  <c r="D307" i="66"/>
  <c r="B305" i="66"/>
  <c r="C304" i="66"/>
  <c r="D303" i="66"/>
  <c r="B301" i="66"/>
  <c r="C300" i="66"/>
  <c r="D299" i="66"/>
  <c r="B297" i="66"/>
  <c r="C296" i="66"/>
  <c r="D295" i="66"/>
  <c r="B293" i="66"/>
  <c r="C292" i="66"/>
  <c r="D291" i="66"/>
  <c r="B289" i="66"/>
  <c r="C288" i="66"/>
  <c r="D287" i="66"/>
  <c r="B285" i="66"/>
  <c r="C284" i="66"/>
  <c r="D283" i="66"/>
  <c r="B281" i="66"/>
  <c r="C280" i="66"/>
  <c r="D279" i="66"/>
  <c r="B277" i="66"/>
  <c r="C276" i="66"/>
  <c r="D275" i="66"/>
  <c r="B273" i="66"/>
  <c r="C272" i="66"/>
  <c r="D271" i="66"/>
  <c r="B269" i="66"/>
  <c r="C268" i="66"/>
  <c r="D267" i="66"/>
  <c r="B265" i="66"/>
  <c r="C264" i="66"/>
  <c r="D263" i="66"/>
  <c r="B261" i="66"/>
  <c r="C260" i="66"/>
  <c r="D259" i="66"/>
  <c r="B257" i="66"/>
  <c r="C256" i="66"/>
  <c r="D255" i="66"/>
  <c r="B253" i="66"/>
  <c r="C252" i="66"/>
  <c r="D251" i="66"/>
  <c r="B249" i="66"/>
  <c r="C248" i="66"/>
  <c r="D247" i="66"/>
  <c r="B245" i="66"/>
  <c r="C244" i="66"/>
  <c r="D243" i="66"/>
  <c r="B241" i="66"/>
  <c r="C240" i="66"/>
  <c r="D239" i="66"/>
  <c r="B237" i="66"/>
  <c r="C236" i="66"/>
  <c r="D235" i="66"/>
  <c r="B233" i="66"/>
  <c r="C232" i="66"/>
  <c r="D231" i="66"/>
  <c r="B229" i="66"/>
  <c r="C228" i="66"/>
  <c r="D227" i="66"/>
  <c r="B225" i="66"/>
  <c r="C224" i="66"/>
  <c r="D223" i="66"/>
  <c r="B221" i="66"/>
  <c r="C220" i="66"/>
  <c r="D219" i="66"/>
  <c r="B217" i="66"/>
  <c r="C216" i="66"/>
  <c r="D215" i="66"/>
  <c r="B213" i="66"/>
  <c r="C212" i="66"/>
  <c r="D211" i="66"/>
  <c r="B209" i="66"/>
  <c r="C208" i="66"/>
  <c r="D207" i="66"/>
  <c r="B205" i="66"/>
  <c r="C204" i="66"/>
  <c r="D203" i="66"/>
  <c r="B201" i="66"/>
  <c r="C200" i="66"/>
  <c r="D199" i="66"/>
  <c r="B197" i="66"/>
  <c r="C196" i="66"/>
  <c r="D195" i="66"/>
  <c r="B193" i="66"/>
  <c r="C192" i="66"/>
  <c r="D191" i="66"/>
  <c r="B189" i="66"/>
  <c r="C188" i="66"/>
  <c r="D187" i="66"/>
  <c r="B185" i="66"/>
  <c r="C184" i="66"/>
  <c r="D183" i="66"/>
  <c r="B181" i="66"/>
  <c r="C180" i="66"/>
  <c r="D179" i="66"/>
  <c r="B177" i="66"/>
  <c r="C176" i="66"/>
  <c r="D175" i="66"/>
  <c r="B173" i="66"/>
  <c r="C172" i="66"/>
  <c r="D171" i="66"/>
  <c r="B169" i="66"/>
  <c r="C168" i="66"/>
  <c r="D167" i="66"/>
  <c r="B165" i="66"/>
  <c r="C164" i="66"/>
  <c r="D163" i="66"/>
  <c r="B161" i="66"/>
  <c r="C160" i="66"/>
  <c r="D159" i="66"/>
  <c r="B157" i="66"/>
  <c r="C156" i="66"/>
  <c r="D155" i="66"/>
  <c r="B153" i="66"/>
  <c r="C152" i="66"/>
  <c r="D151" i="66"/>
  <c r="B149" i="66"/>
  <c r="C148" i="66"/>
  <c r="D147" i="66"/>
  <c r="B145" i="66"/>
  <c r="C144" i="66"/>
  <c r="D143" i="66"/>
  <c r="B141" i="66"/>
  <c r="C140" i="66"/>
  <c r="D139" i="66"/>
  <c r="B137" i="66"/>
  <c r="C136" i="66"/>
  <c r="D135" i="66"/>
  <c r="B133" i="66"/>
  <c r="C132" i="66"/>
  <c r="D131" i="66"/>
  <c r="B129" i="66"/>
  <c r="C128" i="66"/>
  <c r="D127" i="66"/>
  <c r="B125" i="66"/>
  <c r="C124" i="66"/>
  <c r="D123" i="66"/>
  <c r="B121" i="66"/>
  <c r="C120" i="66"/>
  <c r="D119" i="66"/>
  <c r="B117" i="66"/>
  <c r="C116" i="66"/>
  <c r="D115" i="66"/>
  <c r="B113" i="66"/>
  <c r="C112" i="66"/>
  <c r="D111" i="66"/>
  <c r="B109" i="66"/>
  <c r="C108" i="66"/>
  <c r="D107" i="66"/>
  <c r="B105" i="66"/>
  <c r="C104" i="66"/>
  <c r="D103" i="66"/>
  <c r="B101" i="66"/>
  <c r="C100" i="66"/>
  <c r="D99" i="66"/>
  <c r="B97" i="66"/>
  <c r="C96" i="66"/>
  <c r="D95" i="66"/>
  <c r="B93" i="66"/>
  <c r="C92" i="66"/>
  <c r="D91" i="66"/>
  <c r="B89" i="66"/>
  <c r="C88" i="66"/>
  <c r="D87" i="66"/>
  <c r="B85" i="66"/>
  <c r="C84" i="66"/>
  <c r="D83" i="66"/>
  <c r="B81" i="66"/>
  <c r="E49" i="66"/>
  <c r="H49" i="66" s="1"/>
  <c r="I49" i="66" s="1"/>
  <c r="E45" i="66"/>
  <c r="H45" i="66" s="1"/>
  <c r="I45" i="66" s="1"/>
  <c r="E41" i="66"/>
  <c r="H41" i="66" s="1"/>
  <c r="I41" i="66" s="1"/>
  <c r="D1071" i="66"/>
  <c r="C1068" i="66"/>
  <c r="B1065" i="66"/>
  <c r="D1055" i="66"/>
  <c r="C1052" i="66"/>
  <c r="B1049" i="66"/>
  <c r="D1039" i="66"/>
  <c r="C1036" i="66"/>
  <c r="B1033" i="66"/>
  <c r="D1023" i="66"/>
  <c r="C1020" i="66"/>
  <c r="B1017" i="66"/>
  <c r="D1007" i="66"/>
  <c r="C1004" i="66"/>
  <c r="B1001" i="66"/>
  <c r="D991" i="66"/>
  <c r="C988" i="66"/>
  <c r="B985" i="66"/>
  <c r="D975" i="66"/>
  <c r="C972" i="66"/>
  <c r="B969" i="66"/>
  <c r="D959" i="66"/>
  <c r="C956" i="66"/>
  <c r="B953" i="66"/>
  <c r="D943" i="66"/>
  <c r="C940" i="66"/>
  <c r="B937" i="66"/>
  <c r="D927" i="66"/>
  <c r="C924" i="66"/>
  <c r="B921" i="66"/>
  <c r="D911" i="66"/>
  <c r="C908" i="66"/>
  <c r="B905" i="66"/>
  <c r="D895" i="66"/>
  <c r="C892" i="66"/>
  <c r="B889" i="66"/>
  <c r="D879" i="66"/>
  <c r="C876" i="66"/>
  <c r="B873" i="66"/>
  <c r="D863" i="66"/>
  <c r="C860" i="66"/>
  <c r="B857" i="66"/>
  <c r="D847" i="66"/>
  <c r="C844" i="66"/>
  <c r="B841" i="66"/>
  <c r="D831" i="66"/>
  <c r="C828" i="66"/>
  <c r="B825" i="66"/>
  <c r="D815" i="66"/>
  <c r="C812" i="66"/>
  <c r="B809" i="66"/>
  <c r="D799" i="66"/>
  <c r="C796" i="66"/>
  <c r="B793" i="66"/>
  <c r="D783" i="66"/>
  <c r="C780" i="66"/>
  <c r="B777" i="66"/>
  <c r="D767" i="66"/>
  <c r="C764" i="66"/>
  <c r="B761" i="66"/>
  <c r="D751" i="66"/>
  <c r="C748" i="66"/>
  <c r="B745" i="66"/>
  <c r="D735" i="66"/>
  <c r="C732" i="66"/>
  <c r="B729" i="66"/>
  <c r="D719" i="66"/>
  <c r="C716" i="66"/>
  <c r="B713" i="66"/>
  <c r="C707" i="66"/>
  <c r="B705" i="66"/>
  <c r="B703" i="66"/>
  <c r="D694" i="66"/>
  <c r="C692" i="66"/>
  <c r="C690" i="66"/>
  <c r="B688" i="66"/>
  <c r="D679" i="66"/>
  <c r="D677" i="66"/>
  <c r="C675" i="66"/>
  <c r="B673" i="66"/>
  <c r="B671" i="66"/>
  <c r="D662" i="66"/>
  <c r="C660" i="66"/>
  <c r="C658" i="66"/>
  <c r="B656" i="66"/>
  <c r="D647" i="66"/>
  <c r="D645" i="66"/>
  <c r="C643" i="66"/>
  <c r="B641" i="66"/>
  <c r="B639" i="66"/>
  <c r="D630" i="66"/>
  <c r="C628" i="66"/>
  <c r="C626" i="66"/>
  <c r="B624" i="66"/>
  <c r="D615" i="66"/>
  <c r="D613" i="66"/>
  <c r="C611" i="66"/>
  <c r="B609" i="66"/>
  <c r="B607" i="66"/>
  <c r="D598" i="66"/>
  <c r="C596" i="66"/>
  <c r="C594" i="66"/>
  <c r="B592" i="66"/>
  <c r="D583" i="66"/>
  <c r="D581" i="66"/>
  <c r="C579" i="66"/>
  <c r="B577" i="66"/>
  <c r="B575" i="66"/>
  <c r="D566" i="66"/>
  <c r="C564" i="66"/>
  <c r="C562" i="66"/>
  <c r="B560" i="66"/>
  <c r="D551" i="66"/>
  <c r="D549" i="66"/>
  <c r="C547" i="66"/>
  <c r="B545" i="66"/>
  <c r="B543" i="66"/>
  <c r="D534" i="66"/>
  <c r="C532" i="66"/>
  <c r="C530" i="66"/>
  <c r="B528" i="66"/>
  <c r="D519" i="66"/>
  <c r="D517" i="66"/>
  <c r="C515" i="66"/>
  <c r="B513" i="66"/>
  <c r="B511" i="66"/>
  <c r="D502" i="66"/>
  <c r="C500" i="66"/>
  <c r="C498" i="66"/>
  <c r="B496" i="66"/>
  <c r="D487" i="66"/>
  <c r="D485" i="66"/>
  <c r="C482" i="66"/>
  <c r="B479" i="66"/>
  <c r="D477" i="66"/>
  <c r="C474" i="66"/>
  <c r="B471" i="66"/>
  <c r="D469" i="66"/>
  <c r="C466" i="66"/>
  <c r="B463" i="66"/>
  <c r="D461" i="66"/>
  <c r="C458" i="66"/>
  <c r="B455" i="66"/>
  <c r="D453" i="66"/>
  <c r="C450" i="66"/>
  <c r="B447" i="66"/>
  <c r="D445" i="66"/>
  <c r="C442" i="66"/>
  <c r="B439" i="66"/>
  <c r="D437" i="66"/>
  <c r="C434" i="66"/>
  <c r="B431" i="66"/>
  <c r="D429" i="66"/>
  <c r="C426" i="66"/>
  <c r="B423" i="66"/>
  <c r="D421" i="66"/>
  <c r="C418" i="66"/>
  <c r="B415" i="66"/>
  <c r="D413" i="66"/>
  <c r="C410" i="66"/>
  <c r="B407" i="66"/>
  <c r="D405" i="66"/>
  <c r="C402" i="66"/>
  <c r="B399" i="66"/>
  <c r="D397" i="66"/>
  <c r="C394" i="66"/>
  <c r="B391" i="66"/>
  <c r="D389" i="66"/>
  <c r="C386" i="66"/>
  <c r="B383" i="66"/>
  <c r="D381" i="66"/>
  <c r="C378" i="66"/>
  <c r="B375" i="66"/>
  <c r="D373" i="66"/>
  <c r="C370" i="66"/>
  <c r="B367" i="66"/>
  <c r="D365" i="66"/>
  <c r="C362" i="66"/>
  <c r="B359" i="66"/>
  <c r="D357" i="66"/>
  <c r="C354" i="66"/>
  <c r="B351" i="66"/>
  <c r="D349" i="66"/>
  <c r="C346" i="66"/>
  <c r="B343" i="66"/>
  <c r="D341" i="66"/>
  <c r="C338" i="66"/>
  <c r="B335" i="66"/>
  <c r="D333" i="66"/>
  <c r="C330" i="66"/>
  <c r="B327" i="66"/>
  <c r="D325" i="66"/>
  <c r="C322" i="66"/>
  <c r="B319" i="66"/>
  <c r="D317" i="66"/>
  <c r="C314" i="66"/>
  <c r="B311" i="66"/>
  <c r="D309" i="66"/>
  <c r="C306" i="66"/>
  <c r="B303" i="66"/>
  <c r="D301" i="66"/>
  <c r="C298" i="66"/>
  <c r="B295" i="66"/>
  <c r="D293" i="66"/>
  <c r="C290" i="66"/>
  <c r="B287" i="66"/>
  <c r="D285" i="66"/>
  <c r="C282" i="66"/>
  <c r="B279" i="66"/>
  <c r="D277" i="66"/>
  <c r="C274" i="66"/>
  <c r="B271" i="66"/>
  <c r="D269" i="66"/>
  <c r="C266" i="66"/>
  <c r="B263" i="66"/>
  <c r="D261" i="66"/>
  <c r="C258" i="66"/>
  <c r="B255" i="66"/>
  <c r="D253" i="66"/>
  <c r="C250" i="66"/>
  <c r="B247" i="66"/>
  <c r="D245" i="66"/>
  <c r="C242" i="66"/>
  <c r="B239" i="66"/>
  <c r="D237" i="66"/>
  <c r="C234" i="66"/>
  <c r="B231" i="66"/>
  <c r="D229" i="66"/>
  <c r="C226" i="66"/>
  <c r="B223" i="66"/>
  <c r="D221" i="66"/>
  <c r="C218" i="66"/>
  <c r="B215" i="66"/>
  <c r="D213" i="66"/>
  <c r="C210" i="66"/>
  <c r="B207" i="66"/>
  <c r="D205" i="66"/>
  <c r="C202" i="66"/>
  <c r="B199" i="66"/>
  <c r="D197" i="66"/>
  <c r="C194" i="66"/>
  <c r="B191" i="66"/>
  <c r="D189" i="66"/>
  <c r="C186" i="66"/>
  <c r="B183" i="66"/>
  <c r="D181" i="66"/>
  <c r="C178" i="66"/>
  <c r="B175" i="66"/>
  <c r="D173" i="66"/>
  <c r="C170" i="66"/>
  <c r="B167" i="66"/>
  <c r="D165" i="66"/>
  <c r="C162" i="66"/>
  <c r="B159" i="66"/>
  <c r="D157" i="66"/>
  <c r="C154" i="66"/>
  <c r="B151" i="66"/>
  <c r="D149" i="66"/>
  <c r="C146" i="66"/>
  <c r="B143" i="66"/>
  <c r="D141" i="66"/>
  <c r="C138" i="66"/>
  <c r="B135" i="66"/>
  <c r="D133" i="66"/>
  <c r="C130" i="66"/>
  <c r="B127" i="66"/>
  <c r="D125" i="66"/>
  <c r="C122" i="66"/>
  <c r="B119" i="66"/>
  <c r="D117" i="66"/>
  <c r="C114" i="66"/>
  <c r="B111" i="66"/>
  <c r="D109" i="66"/>
  <c r="C106" i="66"/>
  <c r="B103" i="66"/>
  <c r="D101" i="66"/>
  <c r="C98" i="66"/>
  <c r="B95" i="66"/>
  <c r="D93" i="66"/>
  <c r="C90" i="66"/>
  <c r="B87" i="66"/>
  <c r="D85" i="66"/>
  <c r="C82" i="66"/>
  <c r="E47" i="66"/>
  <c r="H47" i="66" s="1"/>
  <c r="I47" i="66" s="1"/>
  <c r="E39" i="66"/>
  <c r="H39" i="66" s="1"/>
  <c r="I39" i="66" s="1"/>
  <c r="D1078" i="66"/>
  <c r="C1059" i="66"/>
  <c r="D1046" i="66"/>
  <c r="C1043" i="66"/>
  <c r="C1027" i="66"/>
  <c r="C995" i="66"/>
  <c r="C979" i="66"/>
  <c r="C963" i="66"/>
  <c r="B944" i="66"/>
  <c r="B928" i="66"/>
  <c r="B912" i="66"/>
  <c r="B896" i="66"/>
  <c r="D886" i="66"/>
  <c r="B880" i="66"/>
  <c r="D870" i="66"/>
  <c r="C867" i="66"/>
  <c r="C851" i="66"/>
  <c r="C835" i="66"/>
  <c r="C819" i="66"/>
  <c r="C803" i="66"/>
  <c r="C787" i="66"/>
  <c r="C771" i="66"/>
  <c r="C755" i="66"/>
  <c r="B736" i="66"/>
  <c r="D726" i="66"/>
  <c r="C723" i="66"/>
  <c r="D705" i="66"/>
  <c r="B701" i="66"/>
  <c r="C688" i="66"/>
  <c r="D675" i="66"/>
  <c r="C671" i="66"/>
  <c r="B667" i="66"/>
  <c r="C654" i="66"/>
  <c r="D641" i="66"/>
  <c r="B635" i="66"/>
  <c r="D626" i="66"/>
  <c r="B620" i="66"/>
  <c r="D611" i="66"/>
  <c r="B605" i="66"/>
  <c r="D594" i="66"/>
  <c r="C590" i="66"/>
  <c r="D579" i="66"/>
  <c r="C575" i="66"/>
  <c r="D562" i="66"/>
  <c r="B556" i="66"/>
  <c r="C543" i="66"/>
  <c r="D530" i="66"/>
  <c r="C526" i="66"/>
  <c r="D513" i="66"/>
  <c r="B507" i="66"/>
  <c r="C496" i="66"/>
  <c r="B484" i="66"/>
  <c r="B476" i="66"/>
  <c r="D474" i="66"/>
  <c r="C471" i="66"/>
  <c r="D466" i="66"/>
  <c r="B452" i="66"/>
  <c r="B444" i="66"/>
  <c r="B436" i="66"/>
  <c r="C431" i="66"/>
  <c r="B428" i="66"/>
  <c r="B420" i="66"/>
  <c r="B412" i="66"/>
  <c r="C407" i="66"/>
  <c r="D402" i="66"/>
  <c r="B388" i="66"/>
  <c r="C383" i="66"/>
  <c r="B380" i="66"/>
  <c r="C375" i="66"/>
  <c r="B372" i="66"/>
  <c r="B364" i="66"/>
  <c r="C351" i="66"/>
  <c r="D346" i="66"/>
  <c r="B332" i="66"/>
  <c r="D282" i="66"/>
  <c r="B252" i="66"/>
  <c r="B244" i="66"/>
  <c r="C239" i="66"/>
  <c r="B236" i="66"/>
  <c r="B228" i="66"/>
  <c r="C215" i="66"/>
  <c r="B212" i="66"/>
  <c r="B204" i="66"/>
  <c r="B196" i="66"/>
  <c r="B188" i="66"/>
  <c r="B180" i="66"/>
  <c r="B172" i="66"/>
  <c r="B164" i="66"/>
  <c r="B156" i="66"/>
  <c r="C151" i="66"/>
  <c r="D146" i="66"/>
  <c r="C143" i="66"/>
  <c r="B140" i="66"/>
  <c r="C135" i="66"/>
  <c r="D130" i="66"/>
  <c r="D114" i="66"/>
  <c r="B100" i="66"/>
  <c r="C95" i="66"/>
  <c r="D90" i="66"/>
  <c r="E42" i="66"/>
  <c r="H42" i="66" s="1"/>
  <c r="I42" i="66" s="1"/>
  <c r="B1080" i="66"/>
  <c r="D1070" i="66"/>
  <c r="C1067" i="66"/>
  <c r="B1064" i="66"/>
  <c r="D1054" i="66"/>
  <c r="C1051" i="66"/>
  <c r="B1048" i="66"/>
  <c r="D1038" i="66"/>
  <c r="C1035" i="66"/>
  <c r="B1032" i="66"/>
  <c r="D1022" i="66"/>
  <c r="C1019" i="66"/>
  <c r="B1016" i="66"/>
  <c r="D1006" i="66"/>
  <c r="C1003" i="66"/>
  <c r="B1000" i="66"/>
  <c r="D990" i="66"/>
  <c r="C987" i="66"/>
  <c r="B984" i="66"/>
  <c r="D974" i="66"/>
  <c r="C971" i="66"/>
  <c r="B968" i="66"/>
  <c r="D958" i="66"/>
  <c r="C955" i="66"/>
  <c r="B952" i="66"/>
  <c r="D942" i="66"/>
  <c r="C939" i="66"/>
  <c r="B936" i="66"/>
  <c r="D926" i="66"/>
  <c r="C923" i="66"/>
  <c r="B920" i="66"/>
  <c r="D910" i="66"/>
  <c r="C907" i="66"/>
  <c r="B904" i="66"/>
  <c r="D894" i="66"/>
  <c r="C891" i="66"/>
  <c r="B888" i="66"/>
  <c r="D878" i="66"/>
  <c r="C875" i="66"/>
  <c r="B872" i="66"/>
  <c r="D862" i="66"/>
  <c r="C859" i="66"/>
  <c r="B856" i="66"/>
  <c r="D846" i="66"/>
  <c r="C843" i="66"/>
  <c r="B840" i="66"/>
  <c r="D830" i="66"/>
  <c r="C827" i="66"/>
  <c r="B824" i="66"/>
  <c r="D814" i="66"/>
  <c r="C811" i="66"/>
  <c r="B808" i="66"/>
  <c r="D798" i="66"/>
  <c r="C795" i="66"/>
  <c r="B792" i="66"/>
  <c r="D782" i="66"/>
  <c r="C779" i="66"/>
  <c r="B776" i="66"/>
  <c r="D766" i="66"/>
  <c r="C763" i="66"/>
  <c r="B760" i="66"/>
  <c r="D750" i="66"/>
  <c r="C747" i="66"/>
  <c r="B744" i="66"/>
  <c r="D734" i="66"/>
  <c r="C731" i="66"/>
  <c r="B728" i="66"/>
  <c r="D718" i="66"/>
  <c r="C715" i="66"/>
  <c r="B712" i="66"/>
  <c r="D706" i="66"/>
  <c r="C704" i="66"/>
  <c r="C702" i="66"/>
  <c r="B700" i="66"/>
  <c r="D691" i="66"/>
  <c r="D689" i="66"/>
  <c r="C687" i="66"/>
  <c r="B685" i="66"/>
  <c r="B683" i="66"/>
  <c r="D674" i="66"/>
  <c r="C672" i="66"/>
  <c r="C670" i="66"/>
  <c r="B668" i="66"/>
  <c r="D659" i="66"/>
  <c r="D657" i="66"/>
  <c r="C655" i="66"/>
  <c r="B653" i="66"/>
  <c r="B651" i="66"/>
  <c r="D642" i="66"/>
  <c r="C640" i="66"/>
  <c r="C638" i="66"/>
  <c r="B636" i="66"/>
  <c r="D627" i="66"/>
  <c r="D625" i="66"/>
  <c r="C623" i="66"/>
  <c r="B621" i="66"/>
  <c r="B619" i="66"/>
  <c r="D610" i="66"/>
  <c r="C608" i="66"/>
  <c r="C606" i="66"/>
  <c r="B604" i="66"/>
  <c r="D595" i="66"/>
  <c r="D593" i="66"/>
  <c r="C591" i="66"/>
  <c r="B589" i="66"/>
  <c r="B587" i="66"/>
  <c r="D578" i="66"/>
  <c r="C576" i="66"/>
  <c r="C574" i="66"/>
  <c r="B572" i="66"/>
  <c r="D563" i="66"/>
  <c r="D561" i="66"/>
  <c r="C559" i="66"/>
  <c r="B557" i="66"/>
  <c r="B555" i="66"/>
  <c r="D546" i="66"/>
  <c r="C544" i="66"/>
  <c r="C542" i="66"/>
  <c r="B540" i="66"/>
  <c r="D531" i="66"/>
  <c r="D529" i="66"/>
  <c r="C527" i="66"/>
  <c r="B525" i="66"/>
  <c r="B523" i="66"/>
  <c r="D514" i="66"/>
  <c r="C512" i="66"/>
  <c r="C510" i="66"/>
  <c r="B508" i="66"/>
  <c r="D499" i="66"/>
  <c r="D497" i="66"/>
  <c r="C495" i="66"/>
  <c r="B493" i="66"/>
  <c r="B491" i="66"/>
  <c r="C483" i="66"/>
  <c r="B480" i="66"/>
  <c r="D478" i="66"/>
  <c r="C475" i="66"/>
  <c r="B472" i="66"/>
  <c r="D470" i="66"/>
  <c r="C467" i="66"/>
  <c r="B464" i="66"/>
  <c r="D462" i="66"/>
  <c r="C459" i="66"/>
  <c r="B456" i="66"/>
  <c r="D454" i="66"/>
  <c r="C451" i="66"/>
  <c r="B448" i="66"/>
  <c r="D446" i="66"/>
  <c r="C443" i="66"/>
  <c r="B440" i="66"/>
  <c r="D438" i="66"/>
  <c r="C435" i="66"/>
  <c r="B432" i="66"/>
  <c r="D430" i="66"/>
  <c r="C427" i="66"/>
  <c r="B424" i="66"/>
  <c r="D422" i="66"/>
  <c r="C419" i="66"/>
  <c r="B416" i="66"/>
  <c r="D414" i="66"/>
  <c r="C411" i="66"/>
  <c r="B408" i="66"/>
  <c r="D406" i="66"/>
  <c r="C403" i="66"/>
  <c r="B400" i="66"/>
  <c r="D398" i="66"/>
  <c r="C395" i="66"/>
  <c r="B392" i="66"/>
  <c r="D390" i="66"/>
  <c r="C387" i="66"/>
  <c r="B384" i="66"/>
  <c r="D382" i="66"/>
  <c r="C379" i="66"/>
  <c r="B376" i="66"/>
  <c r="D374" i="66"/>
  <c r="C371" i="66"/>
  <c r="B368" i="66"/>
  <c r="D366" i="66"/>
  <c r="C363" i="66"/>
  <c r="B360" i="66"/>
  <c r="D358" i="66"/>
  <c r="C355" i="66"/>
  <c r="B352" i="66"/>
  <c r="D350" i="66"/>
  <c r="C347" i="66"/>
  <c r="B344" i="66"/>
  <c r="D342" i="66"/>
  <c r="C339" i="66"/>
  <c r="B336" i="66"/>
  <c r="D334" i="66"/>
  <c r="C331" i="66"/>
  <c r="B328" i="66"/>
  <c r="D326" i="66"/>
  <c r="C323" i="66"/>
  <c r="B320" i="66"/>
  <c r="D318" i="66"/>
  <c r="C315" i="66"/>
  <c r="B312" i="66"/>
  <c r="D310" i="66"/>
  <c r="C307" i="66"/>
  <c r="B304" i="66"/>
  <c r="D302" i="66"/>
  <c r="C299" i="66"/>
  <c r="B296" i="66"/>
  <c r="D294" i="66"/>
  <c r="C291" i="66"/>
  <c r="B288" i="66"/>
  <c r="D286" i="66"/>
  <c r="C283" i="66"/>
  <c r="B280" i="66"/>
  <c r="D278" i="66"/>
  <c r="C275" i="66"/>
  <c r="B272" i="66"/>
  <c r="D270" i="66"/>
  <c r="C267" i="66"/>
  <c r="B264" i="66"/>
  <c r="D262" i="66"/>
  <c r="C259" i="66"/>
  <c r="B256" i="66"/>
  <c r="D254" i="66"/>
  <c r="C251" i="66"/>
  <c r="B248" i="66"/>
  <c r="D246" i="66"/>
  <c r="C243" i="66"/>
  <c r="B240" i="66"/>
  <c r="D238" i="66"/>
  <c r="C235" i="66"/>
  <c r="B232" i="66"/>
  <c r="D230" i="66"/>
  <c r="C227" i="66"/>
  <c r="B224" i="66"/>
  <c r="D222" i="66"/>
  <c r="C219" i="66"/>
  <c r="B216" i="66"/>
  <c r="D214" i="66"/>
  <c r="C211" i="66"/>
  <c r="B208" i="66"/>
  <c r="D206" i="66"/>
  <c r="C203" i="66"/>
  <c r="B200" i="66"/>
  <c r="D198" i="66"/>
  <c r="C195" i="66"/>
  <c r="B192" i="66"/>
  <c r="D190" i="66"/>
  <c r="C187" i="66"/>
  <c r="B184" i="66"/>
  <c r="D182" i="66"/>
  <c r="C179" i="66"/>
  <c r="B176" i="66"/>
  <c r="D174" i="66"/>
  <c r="C171" i="66"/>
  <c r="B168" i="66"/>
  <c r="D166" i="66"/>
  <c r="C163" i="66"/>
  <c r="B160" i="66"/>
  <c r="D158" i="66"/>
  <c r="C155" i="66"/>
  <c r="B152" i="66"/>
  <c r="D150" i="66"/>
  <c r="C147" i="66"/>
  <c r="B144" i="66"/>
  <c r="D142" i="66"/>
  <c r="C139" i="66"/>
  <c r="B136" i="66"/>
  <c r="D134" i="66"/>
  <c r="C131" i="66"/>
  <c r="B128" i="66"/>
  <c r="D126" i="66"/>
  <c r="C123" i="66"/>
  <c r="B120" i="66"/>
  <c r="D118" i="66"/>
  <c r="C115" i="66"/>
  <c r="B112" i="66"/>
  <c r="D110" i="66"/>
  <c r="C107" i="66"/>
  <c r="B104" i="66"/>
  <c r="D102" i="66"/>
  <c r="C99" i="66"/>
  <c r="B96" i="66"/>
  <c r="D94" i="66"/>
  <c r="C91" i="66"/>
  <c r="B88" i="66"/>
  <c r="D86" i="66"/>
  <c r="C83" i="66"/>
  <c r="E46" i="66"/>
  <c r="H46" i="66" s="1"/>
  <c r="I46" i="66" s="1"/>
  <c r="E38" i="66"/>
  <c r="H38" i="66" s="1"/>
  <c r="I38" i="66" s="1"/>
  <c r="B1072" i="66"/>
  <c r="D1062" i="66"/>
  <c r="B1056" i="66"/>
  <c r="B1040" i="66"/>
  <c r="D1030" i="66"/>
  <c r="C1011" i="66"/>
  <c r="B960" i="66"/>
  <c r="D950" i="66"/>
  <c r="C915" i="66"/>
  <c r="D902" i="66"/>
  <c r="C883" i="66"/>
  <c r="B848" i="66"/>
  <c r="D838" i="66"/>
  <c r="B832" i="66"/>
  <c r="D822" i="66"/>
  <c r="B800" i="66"/>
  <c r="D790" i="66"/>
  <c r="B752" i="66"/>
  <c r="D742" i="66"/>
  <c r="D707" i="66"/>
  <c r="B699" i="66"/>
  <c r="B684" i="66"/>
  <c r="B669" i="66"/>
  <c r="C656" i="66"/>
  <c r="D643" i="66"/>
  <c r="C639" i="66"/>
  <c r="C624" i="66"/>
  <c r="D609" i="66"/>
  <c r="B603" i="66"/>
  <c r="B588" i="66"/>
  <c r="B573" i="66"/>
  <c r="C560" i="66"/>
  <c r="D547" i="66"/>
  <c r="B539" i="66"/>
  <c r="B524" i="66"/>
  <c r="C511" i="66"/>
  <c r="D498" i="66"/>
  <c r="B492" i="66"/>
  <c r="C463" i="66"/>
  <c r="B460" i="66"/>
  <c r="C455" i="66"/>
  <c r="D450" i="66"/>
  <c r="D426" i="66"/>
  <c r="C415" i="66"/>
  <c r="D410" i="66"/>
  <c r="B404" i="66"/>
  <c r="C399" i="66"/>
  <c r="B396" i="66"/>
  <c r="C391" i="66"/>
  <c r="D386" i="66"/>
  <c r="D370" i="66"/>
  <c r="C359" i="66"/>
  <c r="D354" i="66"/>
  <c r="D338" i="66"/>
  <c r="B324" i="66"/>
  <c r="D322" i="66"/>
  <c r="C319" i="66"/>
  <c r="B316" i="66"/>
  <c r="D314" i="66"/>
  <c r="B308" i="66"/>
  <c r="D306" i="66"/>
  <c r="C303" i="66"/>
  <c r="B300" i="66"/>
  <c r="D298" i="66"/>
  <c r="C295" i="66"/>
  <c r="C279" i="66"/>
  <c r="D266" i="66"/>
  <c r="C263" i="66"/>
  <c r="D258" i="66"/>
  <c r="C255" i="66"/>
  <c r="C247" i="66"/>
  <c r="D234" i="66"/>
  <c r="C223" i="66"/>
  <c r="D218" i="66"/>
  <c r="C199" i="66"/>
  <c r="D194" i="66"/>
  <c r="C183" i="66"/>
  <c r="D178" i="66"/>
  <c r="C167" i="66"/>
  <c r="D162" i="66"/>
  <c r="B148" i="66"/>
  <c r="D138" i="66"/>
  <c r="D122" i="66"/>
  <c r="C119" i="66"/>
  <c r="B116" i="66"/>
  <c r="C111" i="66"/>
  <c r="B108" i="66"/>
  <c r="C103" i="66"/>
  <c r="D98" i="66"/>
  <c r="D82" i="66"/>
  <c r="E50" i="66"/>
  <c r="H50" i="66" s="1"/>
  <c r="I50" i="66" s="1"/>
  <c r="D1079" i="66"/>
  <c r="C1076" i="66"/>
  <c r="B1073" i="66"/>
  <c r="D1063" i="66"/>
  <c r="C1060" i="66"/>
  <c r="B1057" i="66"/>
  <c r="D1047" i="66"/>
  <c r="C1044" i="66"/>
  <c r="B1041" i="66"/>
  <c r="D1031" i="66"/>
  <c r="C1028" i="66"/>
  <c r="B1025" i="66"/>
  <c r="D1015" i="66"/>
  <c r="C1012" i="66"/>
  <c r="B1009" i="66"/>
  <c r="D999" i="66"/>
  <c r="C996" i="66"/>
  <c r="B993" i="66"/>
  <c r="D983" i="66"/>
  <c r="C980" i="66"/>
  <c r="B977" i="66"/>
  <c r="D967" i="66"/>
  <c r="C964" i="66"/>
  <c r="B961" i="66"/>
  <c r="D951" i="66"/>
  <c r="C948" i="66"/>
  <c r="B945" i="66"/>
  <c r="D935" i="66"/>
  <c r="C932" i="66"/>
  <c r="B929" i="66"/>
  <c r="D919" i="66"/>
  <c r="C916" i="66"/>
  <c r="B913" i="66"/>
  <c r="D903" i="66"/>
  <c r="C900" i="66"/>
  <c r="B897" i="66"/>
  <c r="D887" i="66"/>
  <c r="C884" i="66"/>
  <c r="B881" i="66"/>
  <c r="D871" i="66"/>
  <c r="C868" i="66"/>
  <c r="B865" i="66"/>
  <c r="D855" i="66"/>
  <c r="C852" i="66"/>
  <c r="B849" i="66"/>
  <c r="D839" i="66"/>
  <c r="C836" i="66"/>
  <c r="B833" i="66"/>
  <c r="D823" i="66"/>
  <c r="C820" i="66"/>
  <c r="B817" i="66"/>
  <c r="D807" i="66"/>
  <c r="C804" i="66"/>
  <c r="B801" i="66"/>
  <c r="D791" i="66"/>
  <c r="C788" i="66"/>
  <c r="B785" i="66"/>
  <c r="D775" i="66"/>
  <c r="C772" i="66"/>
  <c r="B769" i="66"/>
  <c r="D759" i="66"/>
  <c r="C756" i="66"/>
  <c r="B753" i="66"/>
  <c r="D743" i="66"/>
  <c r="C740" i="66"/>
  <c r="B737" i="66"/>
  <c r="D727" i="66"/>
  <c r="C724" i="66"/>
  <c r="B721" i="66"/>
  <c r="D711" i="66"/>
  <c r="C708" i="66"/>
  <c r="C706" i="66"/>
  <c r="B704" i="66"/>
  <c r="D695" i="66"/>
  <c r="D693" i="66"/>
  <c r="C691" i="66"/>
  <c r="B689" i="66"/>
  <c r="B687" i="66"/>
  <c r="D678" i="66"/>
  <c r="C676" i="66"/>
  <c r="C674" i="66"/>
  <c r="B672" i="66"/>
  <c r="D663" i="66"/>
  <c r="D661" i="66"/>
  <c r="C659" i="66"/>
  <c r="B657" i="66"/>
  <c r="B655" i="66"/>
  <c r="D646" i="66"/>
  <c r="C644" i="66"/>
  <c r="C642" i="66"/>
  <c r="B640" i="66"/>
  <c r="D631" i="66"/>
  <c r="D629" i="66"/>
  <c r="C627" i="66"/>
  <c r="B625" i="66"/>
  <c r="B623" i="66"/>
  <c r="D614" i="66"/>
  <c r="C612" i="66"/>
  <c r="C610" i="66"/>
  <c r="B608" i="66"/>
  <c r="D599" i="66"/>
  <c r="D597" i="66"/>
  <c r="C595" i="66"/>
  <c r="B593" i="66"/>
  <c r="B591" i="66"/>
  <c r="D582" i="66"/>
  <c r="C580" i="66"/>
  <c r="C578" i="66"/>
  <c r="B576" i="66"/>
  <c r="D567" i="66"/>
  <c r="D565" i="66"/>
  <c r="C563" i="66"/>
  <c r="B561" i="66"/>
  <c r="B559" i="66"/>
  <c r="D550" i="66"/>
  <c r="C548" i="66"/>
  <c r="C546" i="66"/>
  <c r="B544" i="66"/>
  <c r="D535" i="66"/>
  <c r="D533" i="66"/>
  <c r="C531" i="66"/>
  <c r="B529" i="66"/>
  <c r="B527" i="66"/>
  <c r="D518" i="66"/>
  <c r="C516" i="66"/>
  <c r="C514" i="66"/>
  <c r="B512" i="66"/>
  <c r="D503" i="66"/>
  <c r="D501" i="66"/>
  <c r="C499" i="66"/>
  <c r="B497" i="66"/>
  <c r="B495" i="66"/>
  <c r="D486" i="66"/>
  <c r="B483" i="66"/>
  <c r="D481" i="66"/>
  <c r="C478" i="66"/>
  <c r="B475" i="66"/>
  <c r="D473" i="66"/>
  <c r="C470" i="66"/>
  <c r="B467" i="66"/>
  <c r="D465" i="66"/>
  <c r="C462" i="66"/>
  <c r="B459" i="66"/>
  <c r="D457" i="66"/>
  <c r="C454" i="66"/>
  <c r="B451" i="66"/>
  <c r="D449" i="66"/>
  <c r="C446" i="66"/>
  <c r="B443" i="66"/>
  <c r="D441" i="66"/>
  <c r="C438" i="66"/>
  <c r="B435" i="66"/>
  <c r="D433" i="66"/>
  <c r="C430" i="66"/>
  <c r="B427" i="66"/>
  <c r="D425" i="66"/>
  <c r="C422" i="66"/>
  <c r="B419" i="66"/>
  <c r="D417" i="66"/>
  <c r="C414" i="66"/>
  <c r="B411" i="66"/>
  <c r="D409" i="66"/>
  <c r="C406" i="66"/>
  <c r="B403" i="66"/>
  <c r="D401" i="66"/>
  <c r="C398" i="66"/>
  <c r="B395" i="66"/>
  <c r="D393" i="66"/>
  <c r="C390" i="66"/>
  <c r="B387" i="66"/>
  <c r="D385" i="66"/>
  <c r="C382" i="66"/>
  <c r="B379" i="66"/>
  <c r="D377" i="66"/>
  <c r="C374" i="66"/>
  <c r="B371" i="66"/>
  <c r="D369" i="66"/>
  <c r="C366" i="66"/>
  <c r="B363" i="66"/>
  <c r="D361" i="66"/>
  <c r="C358" i="66"/>
  <c r="B355" i="66"/>
  <c r="D353" i="66"/>
  <c r="C350" i="66"/>
  <c r="B347" i="66"/>
  <c r="D345" i="66"/>
  <c r="C342" i="66"/>
  <c r="B339" i="66"/>
  <c r="D337" i="66"/>
  <c r="C334" i="66"/>
  <c r="B331" i="66"/>
  <c r="D329" i="66"/>
  <c r="C326" i="66"/>
  <c r="B323" i="66"/>
  <c r="D321" i="66"/>
  <c r="C318" i="66"/>
  <c r="B315" i="66"/>
  <c r="D313" i="66"/>
  <c r="C310" i="66"/>
  <c r="B307" i="66"/>
  <c r="D305" i="66"/>
  <c r="C302" i="66"/>
  <c r="B299" i="66"/>
  <c r="D297" i="66"/>
  <c r="C294" i="66"/>
  <c r="B291" i="66"/>
  <c r="D289" i="66"/>
  <c r="C286" i="66"/>
  <c r="B283" i="66"/>
  <c r="D281" i="66"/>
  <c r="C278" i="66"/>
  <c r="B275" i="66"/>
  <c r="D273" i="66"/>
  <c r="C270" i="66"/>
  <c r="B267" i="66"/>
  <c r="D265" i="66"/>
  <c r="C262" i="66"/>
  <c r="B259" i="66"/>
  <c r="D257" i="66"/>
  <c r="C254" i="66"/>
  <c r="B251" i="66"/>
  <c r="D249" i="66"/>
  <c r="C246" i="66"/>
  <c r="B243" i="66"/>
  <c r="D241" i="66"/>
  <c r="C238" i="66"/>
  <c r="B235" i="66"/>
  <c r="D233" i="66"/>
  <c r="C230" i="66"/>
  <c r="B227" i="66"/>
  <c r="D225" i="66"/>
  <c r="C222" i="66"/>
  <c r="B219" i="66"/>
  <c r="D217" i="66"/>
  <c r="C214" i="66"/>
  <c r="B211" i="66"/>
  <c r="D209" i="66"/>
  <c r="C206" i="66"/>
  <c r="B203" i="66"/>
  <c r="D201" i="66"/>
  <c r="C198" i="66"/>
  <c r="B195" i="66"/>
  <c r="D193" i="66"/>
  <c r="C190" i="66"/>
  <c r="B187" i="66"/>
  <c r="D185" i="66"/>
  <c r="C182" i="66"/>
  <c r="B179" i="66"/>
  <c r="D177" i="66"/>
  <c r="C174" i="66"/>
  <c r="B171" i="66"/>
  <c r="D169" i="66"/>
  <c r="C166" i="66"/>
  <c r="B163" i="66"/>
  <c r="D161" i="66"/>
  <c r="C158" i="66"/>
  <c r="B155" i="66"/>
  <c r="D153" i="66"/>
  <c r="C150" i="66"/>
  <c r="B147" i="66"/>
  <c r="D145" i="66"/>
  <c r="C142" i="66"/>
  <c r="B139" i="66"/>
  <c r="D137" i="66"/>
  <c r="C134" i="66"/>
  <c r="B131" i="66"/>
  <c r="D129" i="66"/>
  <c r="C126" i="66"/>
  <c r="B123" i="66"/>
  <c r="D121" i="66"/>
  <c r="C118" i="66"/>
  <c r="B115" i="66"/>
  <c r="D113" i="66"/>
  <c r="C110" i="66"/>
  <c r="B107" i="66"/>
  <c r="D105" i="66"/>
  <c r="C102" i="66"/>
  <c r="B99" i="66"/>
  <c r="D97" i="66"/>
  <c r="C94" i="66"/>
  <c r="B91" i="66"/>
  <c r="D89" i="66"/>
  <c r="C86" i="66"/>
  <c r="B83" i="66"/>
  <c r="D81" i="66"/>
  <c r="E51" i="66"/>
  <c r="H51" i="66" s="1"/>
  <c r="I51" i="66" s="1"/>
  <c r="E43" i="66"/>
  <c r="H43" i="66" s="1"/>
  <c r="I43" i="66" s="1"/>
  <c r="C1075" i="66"/>
  <c r="B1024" i="66"/>
  <c r="D1014" i="66"/>
  <c r="B1008" i="66"/>
  <c r="D998" i="66"/>
  <c r="B992" i="66"/>
  <c r="D982" i="66"/>
  <c r="B976" i="66"/>
  <c r="D966" i="66"/>
  <c r="C947" i="66"/>
  <c r="D934" i="66"/>
  <c r="C931" i="66"/>
  <c r="D918" i="66"/>
  <c r="C899" i="66"/>
  <c r="B864" i="66"/>
  <c r="D854" i="66"/>
  <c r="B816" i="66"/>
  <c r="D806" i="66"/>
  <c r="B784" i="66"/>
  <c r="D774" i="66"/>
  <c r="B768" i="66"/>
  <c r="D758" i="66"/>
  <c r="C739" i="66"/>
  <c r="B720" i="66"/>
  <c r="D710" i="66"/>
  <c r="C703" i="66"/>
  <c r="D690" i="66"/>
  <c r="C686" i="66"/>
  <c r="D673" i="66"/>
  <c r="D658" i="66"/>
  <c r="B652" i="66"/>
  <c r="B637" i="66"/>
  <c r="C622" i="66"/>
  <c r="C607" i="66"/>
  <c r="C592" i="66"/>
  <c r="D577" i="66"/>
  <c r="B571" i="66"/>
  <c r="C558" i="66"/>
  <c r="D545" i="66"/>
  <c r="B541" i="66"/>
  <c r="C528" i="66"/>
  <c r="D515" i="66"/>
  <c r="B509" i="66"/>
  <c r="C494" i="66"/>
  <c r="D482" i="66"/>
  <c r="C479" i="66"/>
  <c r="B468" i="66"/>
  <c r="D458" i="66"/>
  <c r="C447" i="66"/>
  <c r="D442" i="66"/>
  <c r="C439" i="66"/>
  <c r="D434" i="66"/>
  <c r="C423" i="66"/>
  <c r="D418" i="66"/>
  <c r="D394" i="66"/>
  <c r="D378" i="66"/>
  <c r="C367" i="66"/>
  <c r="D362" i="66"/>
  <c r="B356" i="66"/>
  <c r="B348" i="66"/>
  <c r="C343" i="66"/>
  <c r="B340" i="66"/>
  <c r="C335" i="66"/>
  <c r="D330" i="66"/>
  <c r="C327" i="66"/>
  <c r="C311" i="66"/>
  <c r="B292" i="66"/>
  <c r="D290" i="66"/>
  <c r="C287" i="66"/>
  <c r="B284" i="66"/>
  <c r="B276" i="66"/>
  <c r="D274" i="66"/>
  <c r="C271" i="66"/>
  <c r="B268" i="66"/>
  <c r="B260" i="66"/>
  <c r="D250" i="66"/>
  <c r="D242" i="66"/>
  <c r="C231" i="66"/>
  <c r="D226" i="66"/>
  <c r="B220" i="66"/>
  <c r="D210" i="66"/>
  <c r="C207" i="66"/>
  <c r="D202" i="66"/>
  <c r="C191" i="66"/>
  <c r="D186" i="66"/>
  <c r="C175" i="66"/>
  <c r="D170" i="66"/>
  <c r="C159" i="66"/>
  <c r="D154" i="66"/>
  <c r="B132" i="66"/>
  <c r="C127" i="66"/>
  <c r="B124" i="66"/>
  <c r="D106" i="66"/>
  <c r="B92" i="66"/>
  <c r="C87" i="66"/>
  <c r="B84" i="66"/>
  <c r="E3" i="66"/>
  <c r="AJ63" i="60"/>
  <c r="AB65" i="60"/>
  <c r="AR61" i="60"/>
  <c r="AI49" i="60"/>
  <c r="BO45" i="60"/>
  <c r="CE43" i="60"/>
  <c r="AQ48" i="60"/>
  <c r="BW44" i="60"/>
  <c r="AY47" i="60"/>
  <c r="BG46" i="60"/>
  <c r="AA50" i="60"/>
  <c r="A30" i="57"/>
  <c r="Q137" i="60"/>
  <c r="P136" i="60"/>
  <c r="O134" i="60"/>
  <c r="O132" i="60"/>
  <c r="O131" i="60"/>
  <c r="O130" i="60"/>
  <c r="O128" i="60"/>
  <c r="S127" i="60"/>
  <c r="O126" i="60"/>
  <c r="O122" i="60"/>
  <c r="O120" i="60"/>
  <c r="O118" i="60"/>
  <c r="S117" i="60"/>
  <c r="O116" i="60"/>
  <c r="S115" i="60"/>
  <c r="O114" i="60"/>
  <c r="O113" i="60"/>
  <c r="P112" i="60"/>
  <c r="Q110" i="60"/>
  <c r="Z103" i="60"/>
  <c r="V103" i="60"/>
  <c r="N137" i="60" s="1"/>
  <c r="Q103" i="60"/>
  <c r="AA102" i="60"/>
  <c r="W102" i="60"/>
  <c r="R102" i="60"/>
  <c r="AB101" i="60"/>
  <c r="X101" i="60"/>
  <c r="P135" i="60" s="1"/>
  <c r="S101" i="60"/>
  <c r="O101" i="60"/>
  <c r="Y100" i="60"/>
  <c r="T100" i="60"/>
  <c r="P100" i="60"/>
  <c r="Z99" i="60"/>
  <c r="V99" i="60"/>
  <c r="N133" i="60" s="1"/>
  <c r="Q99" i="60"/>
  <c r="AA98" i="60"/>
  <c r="S132" i="60" s="1"/>
  <c r="W98" i="60"/>
  <c r="R98" i="60"/>
  <c r="AB97" i="60"/>
  <c r="X97" i="60"/>
  <c r="S97" i="60"/>
  <c r="O97" i="60"/>
  <c r="Y96" i="60"/>
  <c r="T96" i="60"/>
  <c r="P96" i="60"/>
  <c r="Z95" i="60"/>
  <c r="V95" i="60"/>
  <c r="N129" i="60" s="1"/>
  <c r="Q95" i="60"/>
  <c r="AA94" i="60"/>
  <c r="S128" i="60" s="1"/>
  <c r="W94" i="60"/>
  <c r="R94" i="60"/>
  <c r="AB93" i="60"/>
  <c r="X93" i="60"/>
  <c r="S93" i="60"/>
  <c r="O93" i="60"/>
  <c r="Y92" i="60"/>
  <c r="Q126" i="60" s="1"/>
  <c r="T92" i="60"/>
  <c r="P92" i="60"/>
  <c r="Z91" i="60"/>
  <c r="V91" i="60"/>
  <c r="N125" i="60" s="1"/>
  <c r="Q91" i="60"/>
  <c r="AA90" i="60"/>
  <c r="S124" i="60" s="1"/>
  <c r="W90" i="60"/>
  <c r="O124" i="60" s="1"/>
  <c r="R90" i="60"/>
  <c r="AB89" i="60"/>
  <c r="X89" i="60"/>
  <c r="S89" i="60"/>
  <c r="O89" i="60"/>
  <c r="Y88" i="60"/>
  <c r="T88" i="60"/>
  <c r="P88" i="60"/>
  <c r="Z87" i="60"/>
  <c r="V87" i="60"/>
  <c r="N121" i="60" s="1"/>
  <c r="Q87" i="60"/>
  <c r="AA86" i="60"/>
  <c r="S120" i="60" s="1"/>
  <c r="W86" i="60"/>
  <c r="R86" i="60"/>
  <c r="AB85" i="60"/>
  <c r="X85" i="60"/>
  <c r="P119" i="60" s="1"/>
  <c r="S85" i="60"/>
  <c r="O85" i="60"/>
  <c r="Y84" i="60"/>
  <c r="T84" i="60"/>
  <c r="P84" i="60"/>
  <c r="Y83" i="60"/>
  <c r="T83" i="60"/>
  <c r="P83" i="60"/>
  <c r="Y82" i="60"/>
  <c r="T82" i="60"/>
  <c r="P82" i="60"/>
  <c r="Y81" i="60"/>
  <c r="Q115" i="60" s="1"/>
  <c r="T81" i="60"/>
  <c r="P81" i="60"/>
  <c r="Y80" i="60"/>
  <c r="T80" i="60"/>
  <c r="P80" i="60"/>
  <c r="Y79" i="60"/>
  <c r="Q113" i="60" s="1"/>
  <c r="T79" i="60"/>
  <c r="P79" i="60"/>
  <c r="Y78" i="60"/>
  <c r="Q112" i="60" s="1"/>
  <c r="T78" i="60"/>
  <c r="P78" i="60"/>
  <c r="Y77" i="60"/>
  <c r="Q111" i="60" s="1"/>
  <c r="T77" i="60"/>
  <c r="P77" i="60"/>
  <c r="Y76" i="60"/>
  <c r="T76" i="60"/>
  <c r="P76" i="60"/>
  <c r="Y75" i="60"/>
  <c r="Q109" i="60" s="1"/>
  <c r="T75" i="60"/>
  <c r="P75" i="60"/>
  <c r="AB74" i="60"/>
  <c r="X74" i="60"/>
  <c r="S74" i="60"/>
  <c r="O74" i="60"/>
  <c r="W71" i="60"/>
  <c r="X103" i="60"/>
  <c r="P137" i="60" s="1"/>
  <c r="O103" i="60"/>
  <c r="T102" i="60"/>
  <c r="Q101" i="60"/>
  <c r="W100" i="60"/>
  <c r="R100" i="60"/>
  <c r="X99" i="60"/>
  <c r="S99" i="60"/>
  <c r="Y98" i="60"/>
  <c r="P98" i="60"/>
  <c r="Z97" i="60"/>
  <c r="R131" i="60" s="1"/>
  <c r="Q97" i="60"/>
  <c r="W96" i="60"/>
  <c r="AB95" i="60"/>
  <c r="O95" i="60"/>
  <c r="Y94" i="60"/>
  <c r="P94" i="60"/>
  <c r="AB91" i="60"/>
  <c r="O91" i="60"/>
  <c r="Y90" i="60"/>
  <c r="T90" i="60"/>
  <c r="Z89" i="60"/>
  <c r="Q89" i="60"/>
  <c r="S87" i="60"/>
  <c r="O87" i="60"/>
  <c r="AA84" i="60"/>
  <c r="S118" i="60" s="1"/>
  <c r="R84" i="60"/>
  <c r="R82" i="60"/>
  <c r="W81" i="60"/>
  <c r="O115" i="60" s="1"/>
  <c r="AA78" i="60"/>
  <c r="W78" i="60"/>
  <c r="O112" i="60" s="1"/>
  <c r="R77" i="60"/>
  <c r="AA76" i="60"/>
  <c r="W76" i="60"/>
  <c r="R76" i="60"/>
  <c r="W75" i="60"/>
  <c r="S136" i="60"/>
  <c r="O136" i="60"/>
  <c r="R133" i="60"/>
  <c r="R132" i="60"/>
  <c r="R129" i="60"/>
  <c r="R125" i="60"/>
  <c r="R123" i="60"/>
  <c r="R121" i="60"/>
  <c r="S112" i="60"/>
  <c r="P111" i="60"/>
  <c r="P109" i="60"/>
  <c r="T108" i="60"/>
  <c r="P108" i="60"/>
  <c r="Y103" i="60"/>
  <c r="T103" i="60"/>
  <c r="P103" i="60"/>
  <c r="Z102" i="60"/>
  <c r="V102" i="60"/>
  <c r="N136" i="60" s="1"/>
  <c r="Q102" i="60"/>
  <c r="AA101" i="60"/>
  <c r="S135" i="60" s="1"/>
  <c r="W101" i="60"/>
  <c r="O135" i="60" s="1"/>
  <c r="R101" i="60"/>
  <c r="AB100" i="60"/>
  <c r="T134" i="60" s="1"/>
  <c r="X100" i="60"/>
  <c r="P134" i="60" s="1"/>
  <c r="S100" i="60"/>
  <c r="O100" i="60"/>
  <c r="Y99" i="60"/>
  <c r="Q133" i="60" s="1"/>
  <c r="T99" i="60"/>
  <c r="P99" i="60"/>
  <c r="Z98" i="60"/>
  <c r="V98" i="60"/>
  <c r="N132" i="60" s="1"/>
  <c r="Q98" i="60"/>
  <c r="AA97" i="60"/>
  <c r="S131" i="60" s="1"/>
  <c r="W97" i="60"/>
  <c r="R97" i="60"/>
  <c r="AB96" i="60"/>
  <c r="X96" i="60"/>
  <c r="P130" i="60" s="1"/>
  <c r="S96" i="60"/>
  <c r="O96" i="60"/>
  <c r="Y95" i="60"/>
  <c r="T95" i="60"/>
  <c r="P95" i="60"/>
  <c r="Z94" i="60"/>
  <c r="R128" i="60" s="1"/>
  <c r="V94" i="60"/>
  <c r="N128" i="60" s="1"/>
  <c r="Q94" i="60"/>
  <c r="AA93" i="60"/>
  <c r="W93" i="60"/>
  <c r="O127" i="60" s="1"/>
  <c r="R93" i="60"/>
  <c r="AB92" i="60"/>
  <c r="T126" i="60" s="1"/>
  <c r="X92" i="60"/>
  <c r="S92" i="60"/>
  <c r="O92" i="60"/>
  <c r="Y91" i="60"/>
  <c r="T91" i="60"/>
  <c r="P91" i="60"/>
  <c r="Z90" i="60"/>
  <c r="R124" i="60" s="1"/>
  <c r="V90" i="60"/>
  <c r="N124" i="60" s="1"/>
  <c r="Q90" i="60"/>
  <c r="AA89" i="60"/>
  <c r="S123" i="60" s="1"/>
  <c r="W89" i="60"/>
  <c r="O123" i="60" s="1"/>
  <c r="R89" i="60"/>
  <c r="AB88" i="60"/>
  <c r="X88" i="60"/>
  <c r="P122" i="60" s="1"/>
  <c r="S88" i="60"/>
  <c r="O88" i="60"/>
  <c r="Y87" i="60"/>
  <c r="T87" i="60"/>
  <c r="P87" i="60"/>
  <c r="Z86" i="60"/>
  <c r="R120" i="60" s="1"/>
  <c r="V86" i="60"/>
  <c r="N120" i="60" s="1"/>
  <c r="Q86" i="60"/>
  <c r="AA85" i="60"/>
  <c r="S119" i="60" s="1"/>
  <c r="W85" i="60"/>
  <c r="O119" i="60" s="1"/>
  <c r="R85" i="60"/>
  <c r="AB84" i="60"/>
  <c r="T118" i="60" s="1"/>
  <c r="X84" i="60"/>
  <c r="P118" i="60" s="1"/>
  <c r="S84" i="60"/>
  <c r="O84" i="60"/>
  <c r="AB83" i="60"/>
  <c r="X83" i="60"/>
  <c r="S83" i="60"/>
  <c r="O83" i="60"/>
  <c r="AB82" i="60"/>
  <c r="T116" i="60" s="1"/>
  <c r="X82" i="60"/>
  <c r="S82" i="60"/>
  <c r="O82" i="60"/>
  <c r="AB81" i="60"/>
  <c r="X81" i="60"/>
  <c r="S81" i="60"/>
  <c r="O81" i="60"/>
  <c r="AB80" i="60"/>
  <c r="T114" i="60" s="1"/>
  <c r="X80" i="60"/>
  <c r="P114" i="60" s="1"/>
  <c r="S80" i="60"/>
  <c r="O80" i="60"/>
  <c r="AB79" i="60"/>
  <c r="T113" i="60" s="1"/>
  <c r="X79" i="60"/>
  <c r="S79" i="60"/>
  <c r="O79" i="60"/>
  <c r="AB78" i="60"/>
  <c r="T112" i="60" s="1"/>
  <c r="X78" i="60"/>
  <c r="S78" i="60"/>
  <c r="O78" i="60"/>
  <c r="AB77" i="60"/>
  <c r="T111" i="60" s="1"/>
  <c r="X77" i="60"/>
  <c r="S77" i="60"/>
  <c r="O77" i="60"/>
  <c r="AB76" i="60"/>
  <c r="T110" i="60" s="1"/>
  <c r="X76" i="60"/>
  <c r="P110" i="60" s="1"/>
  <c r="S76" i="60"/>
  <c r="O76" i="60"/>
  <c r="AB75" i="60"/>
  <c r="T109" i="60" s="1"/>
  <c r="X75" i="60"/>
  <c r="S75" i="60"/>
  <c r="O75" i="60"/>
  <c r="AA74" i="60"/>
  <c r="S108" i="60" s="1"/>
  <c r="W74" i="60"/>
  <c r="O108" i="60" s="1"/>
  <c r="R74" i="60"/>
  <c r="O71" i="60"/>
  <c r="S137" i="60"/>
  <c r="O137" i="60"/>
  <c r="Q130" i="60"/>
  <c r="Q129" i="60"/>
  <c r="Q124" i="60"/>
  <c r="Q119" i="60"/>
  <c r="Q118" i="60"/>
  <c r="Q117" i="60"/>
  <c r="O110" i="60"/>
  <c r="AB103" i="60"/>
  <c r="T137" i="60" s="1"/>
  <c r="S103" i="60"/>
  <c r="Y102" i="60"/>
  <c r="P102" i="60"/>
  <c r="V101" i="60"/>
  <c r="N135" i="60" s="1"/>
  <c r="O99" i="60"/>
  <c r="T98" i="60"/>
  <c r="V97" i="60"/>
  <c r="N131" i="60" s="1"/>
  <c r="AA96" i="60"/>
  <c r="S130" i="60" s="1"/>
  <c r="X95" i="60"/>
  <c r="V93" i="60"/>
  <c r="N127" i="60" s="1"/>
  <c r="X91" i="60"/>
  <c r="P90" i="60"/>
  <c r="W88" i="60"/>
  <c r="AB87" i="60"/>
  <c r="Y86" i="60"/>
  <c r="Q120" i="60" s="1"/>
  <c r="T86" i="60"/>
  <c r="V85" i="60"/>
  <c r="N119" i="60" s="1"/>
  <c r="W84" i="60"/>
  <c r="AA83" i="60"/>
  <c r="W83" i="60"/>
  <c r="O117" i="60" s="1"/>
  <c r="AA82" i="60"/>
  <c r="S116" i="60" s="1"/>
  <c r="W82" i="60"/>
  <c r="AA81" i="60"/>
  <c r="AA80" i="60"/>
  <c r="S114" i="60" s="1"/>
  <c r="R80" i="60"/>
  <c r="AA79" i="60"/>
  <c r="S113" i="60" s="1"/>
  <c r="W79" i="60"/>
  <c r="W77" i="60"/>
  <c r="O111" i="60" s="1"/>
  <c r="AA75" i="60"/>
  <c r="R75" i="60"/>
  <c r="Z74" i="60"/>
  <c r="V74" i="60"/>
  <c r="N108" i="60" s="1"/>
  <c r="R136" i="60"/>
  <c r="Q134" i="60"/>
  <c r="Q132" i="60"/>
  <c r="Q128" i="60"/>
  <c r="Q125" i="60"/>
  <c r="Q122" i="60"/>
  <c r="Q121" i="60"/>
  <c r="Q116" i="60"/>
  <c r="Q114" i="60"/>
  <c r="S110" i="60"/>
  <c r="S109" i="60"/>
  <c r="O109" i="60"/>
  <c r="Z101" i="60"/>
  <c r="R135" i="60" s="1"/>
  <c r="AA100" i="60"/>
  <c r="S134" i="60" s="1"/>
  <c r="AB99" i="60"/>
  <c r="R96" i="60"/>
  <c r="S95" i="60"/>
  <c r="T94" i="60"/>
  <c r="Z93" i="60"/>
  <c r="R127" i="60" s="1"/>
  <c r="Q93" i="60"/>
  <c r="AA92" i="60"/>
  <c r="S126" i="60" s="1"/>
  <c r="W92" i="60"/>
  <c r="R92" i="60"/>
  <c r="S91" i="60"/>
  <c r="V89" i="60"/>
  <c r="N123" i="60" s="1"/>
  <c r="AA88" i="60"/>
  <c r="S122" i="60" s="1"/>
  <c r="R88" i="60"/>
  <c r="X87" i="60"/>
  <c r="P86" i="60"/>
  <c r="Z85" i="60"/>
  <c r="R119" i="60" s="1"/>
  <c r="Q85" i="60"/>
  <c r="R83" i="60"/>
  <c r="R81" i="60"/>
  <c r="W80" i="60"/>
  <c r="R79" i="60"/>
  <c r="R78" i="60"/>
  <c r="AA77" i="60"/>
  <c r="S111" i="60" s="1"/>
  <c r="Q74" i="60"/>
  <c r="P133" i="60"/>
  <c r="P132" i="60"/>
  <c r="P127" i="60"/>
  <c r="P126" i="60"/>
  <c r="P125" i="60"/>
  <c r="P117" i="60"/>
  <c r="P116" i="60"/>
  <c r="R103" i="60"/>
  <c r="X102" i="60"/>
  <c r="P101" i="60"/>
  <c r="Q100" i="60"/>
  <c r="R99" i="60"/>
  <c r="X98" i="60"/>
  <c r="P97" i="60"/>
  <c r="Q96" i="60"/>
  <c r="R95" i="60"/>
  <c r="X94" i="60"/>
  <c r="T93" i="60"/>
  <c r="Z92" i="60"/>
  <c r="R126" i="60" s="1"/>
  <c r="AA91" i="60"/>
  <c r="S125" i="60" s="1"/>
  <c r="S90" i="60"/>
  <c r="P89" i="60"/>
  <c r="V88" i="60"/>
  <c r="N122" i="60" s="1"/>
  <c r="R87" i="60"/>
  <c r="S86" i="60"/>
  <c r="Q84" i="60"/>
  <c r="V83" i="60"/>
  <c r="N117" i="60" s="1"/>
  <c r="Z82" i="60"/>
  <c r="R116" i="60" s="1"/>
  <c r="Q81" i="60"/>
  <c r="Q79" i="60"/>
  <c r="V78" i="60"/>
  <c r="N112" i="60" s="1"/>
  <c r="P74" i="60"/>
  <c r="Q80" i="60"/>
  <c r="T131" i="60"/>
  <c r="T130" i="60"/>
  <c r="T129" i="60"/>
  <c r="T123" i="60"/>
  <c r="T122" i="60"/>
  <c r="T121" i="60"/>
  <c r="T115" i="60"/>
  <c r="R111" i="60"/>
  <c r="S102" i="60"/>
  <c r="S98" i="60"/>
  <c r="S94" i="60"/>
  <c r="P93" i="60"/>
  <c r="V92" i="60"/>
  <c r="N126" i="60" s="1"/>
  <c r="W91" i="60"/>
  <c r="O125" i="60" s="1"/>
  <c r="O90" i="60"/>
  <c r="Q88" i="60"/>
  <c r="O86" i="60"/>
  <c r="Y85" i="60"/>
  <c r="Q83" i="60"/>
  <c r="V82" i="60"/>
  <c r="N116" i="60" s="1"/>
  <c r="Z80" i="60"/>
  <c r="R114" i="60" s="1"/>
  <c r="Q78" i="60"/>
  <c r="Z77" i="60"/>
  <c r="Z76" i="60"/>
  <c r="R110" i="60" s="1"/>
  <c r="Z75" i="60"/>
  <c r="W87" i="60"/>
  <c r="O121" i="60" s="1"/>
  <c r="Q75" i="60"/>
  <c r="T74" i="60"/>
  <c r="R137" i="60"/>
  <c r="P131" i="60"/>
  <c r="P129" i="60"/>
  <c r="P128" i="60"/>
  <c r="P123" i="60"/>
  <c r="P121" i="60"/>
  <c r="P115" i="60"/>
  <c r="P113" i="60"/>
  <c r="R109" i="60"/>
  <c r="R108" i="60"/>
  <c r="AA103" i="60"/>
  <c r="O102" i="60"/>
  <c r="Y101" i="60"/>
  <c r="Q135" i="60" s="1"/>
  <c r="Z100" i="60"/>
  <c r="R134" i="60" s="1"/>
  <c r="AA99" i="60"/>
  <c r="S133" i="60" s="1"/>
  <c r="O98" i="60"/>
  <c r="Y97" i="60"/>
  <c r="Q131" i="60" s="1"/>
  <c r="Z96" i="60"/>
  <c r="R130" i="60" s="1"/>
  <c r="AA95" i="60"/>
  <c r="S129" i="60" s="1"/>
  <c r="O94" i="60"/>
  <c r="Q92" i="60"/>
  <c r="R91" i="60"/>
  <c r="AB90" i="60"/>
  <c r="Y89" i="60"/>
  <c r="Q123" i="60" s="1"/>
  <c r="AA87" i="60"/>
  <c r="S121" i="60" s="1"/>
  <c r="AB86" i="60"/>
  <c r="T120" i="60" s="1"/>
  <c r="T85" i="60"/>
  <c r="Z84" i="60"/>
  <c r="R118" i="60" s="1"/>
  <c r="Q82" i="60"/>
  <c r="Z81" i="60"/>
  <c r="R115" i="60" s="1"/>
  <c r="V80" i="60"/>
  <c r="N114" i="60" s="1"/>
  <c r="Z79" i="60"/>
  <c r="R113" i="60" s="1"/>
  <c r="V77" i="60"/>
  <c r="N111" i="60" s="1"/>
  <c r="V76" i="60"/>
  <c r="N110" i="60" s="1"/>
  <c r="V75" i="60"/>
  <c r="N109" i="60" s="1"/>
  <c r="Y74" i="60"/>
  <c r="Q108" i="60" s="1"/>
  <c r="Q136" i="60"/>
  <c r="T135" i="60"/>
  <c r="T133" i="60"/>
  <c r="T127" i="60"/>
  <c r="T125" i="60"/>
  <c r="T124" i="60"/>
  <c r="T119" i="60"/>
  <c r="T117" i="60"/>
  <c r="W103" i="60"/>
  <c r="AB102" i="60"/>
  <c r="T136" i="60" s="1"/>
  <c r="T101" i="60"/>
  <c r="V100" i="60"/>
  <c r="N134" i="60" s="1"/>
  <c r="W99" i="60"/>
  <c r="O133" i="60" s="1"/>
  <c r="AB98" i="60"/>
  <c r="T132" i="60" s="1"/>
  <c r="T97" i="60"/>
  <c r="V96" i="60"/>
  <c r="N130" i="60" s="1"/>
  <c r="W95" i="60"/>
  <c r="O129" i="60" s="1"/>
  <c r="AB94" i="60"/>
  <c r="T128" i="60" s="1"/>
  <c r="Y93" i="60"/>
  <c r="Q127" i="60" s="1"/>
  <c r="X90" i="60"/>
  <c r="P124" i="60" s="1"/>
  <c r="T89" i="60"/>
  <c r="Z88" i="60"/>
  <c r="R122" i="60" s="1"/>
  <c r="X86" i="60"/>
  <c r="P120" i="60" s="1"/>
  <c r="P85" i="60"/>
  <c r="V84" i="60"/>
  <c r="N118" i="60" s="1"/>
  <c r="Z83" i="60"/>
  <c r="R117" i="60" s="1"/>
  <c r="V81" i="60"/>
  <c r="N115" i="60" s="1"/>
  <c r="V79" i="60"/>
  <c r="N113" i="60" s="1"/>
  <c r="Z78" i="60"/>
  <c r="R112" i="60" s="1"/>
  <c r="Q77" i="60"/>
  <c r="Q76" i="60"/>
  <c r="D51" i="59"/>
  <c r="E33" i="60"/>
  <c r="F25" i="78"/>
  <c r="I25" i="78" s="1"/>
  <c r="N24" i="78"/>
  <c r="K71" i="60"/>
  <c r="AV51" i="78"/>
  <c r="BD50" i="78"/>
  <c r="X54" i="78"/>
  <c r="AF53" i="78"/>
  <c r="AN52" i="78"/>
  <c r="AN52" i="60"/>
  <c r="AV51" i="60"/>
  <c r="BD50" i="60"/>
  <c r="X54" i="60"/>
  <c r="AF53" i="60"/>
  <c r="C33" i="60"/>
  <c r="B77" i="71"/>
  <c r="B75" i="71"/>
  <c r="B73" i="71"/>
  <c r="B71" i="71"/>
  <c r="B69" i="71"/>
  <c r="B67" i="71"/>
  <c r="B65" i="71"/>
  <c r="B63" i="71"/>
  <c r="B61" i="71"/>
  <c r="B59" i="71"/>
  <c r="B57" i="71"/>
  <c r="B55" i="71"/>
  <c r="B53" i="71"/>
  <c r="B76" i="71"/>
  <c r="B74" i="71"/>
  <c r="B72" i="71"/>
  <c r="B70" i="71"/>
  <c r="B68" i="71"/>
  <c r="B66" i="71"/>
  <c r="B64" i="71"/>
  <c r="B62" i="71"/>
  <c r="B60" i="71"/>
  <c r="B58" i="71"/>
  <c r="B56" i="71"/>
  <c r="B54" i="71"/>
  <c r="AB65" i="78"/>
  <c r="AJ63" i="78"/>
  <c r="AR61" i="78"/>
  <c r="AV47" i="78"/>
  <c r="BT44" i="78"/>
  <c r="BL45" i="78"/>
  <c r="CB43" i="78"/>
  <c r="X50" i="78"/>
  <c r="BD46" i="78"/>
  <c r="AN48" i="78"/>
  <c r="AF49" i="78"/>
  <c r="AX45" i="78"/>
  <c r="AH45" i="78"/>
  <c r="Z45" i="78"/>
  <c r="BF45" i="78"/>
  <c r="AP45" i="78"/>
  <c r="BN43" i="78"/>
  <c r="AX43" i="78"/>
  <c r="AH43" i="78"/>
  <c r="BV43" i="78"/>
  <c r="BF43" i="78"/>
  <c r="AP43" i="78"/>
  <c r="Z43" i="78"/>
  <c r="AA56" i="60"/>
  <c r="AI55" i="60"/>
  <c r="AQ54" i="60"/>
  <c r="CA42" i="60"/>
  <c r="BK42" i="60"/>
  <c r="AU42" i="60"/>
  <c r="AE42" i="60"/>
  <c r="BS42" i="60"/>
  <c r="AM42" i="60"/>
  <c r="W42" i="60"/>
  <c r="BC42" i="60"/>
  <c r="AX45" i="60"/>
  <c r="AH45" i="60"/>
  <c r="BF45" i="60"/>
  <c r="AP45" i="60"/>
  <c r="Z45" i="60"/>
  <c r="AP46" i="60"/>
  <c r="Z46" i="60"/>
  <c r="AH46" i="60"/>
  <c r="AX46" i="60"/>
  <c r="Y62" i="78"/>
  <c r="AG60" i="78"/>
  <c r="AO58" i="78"/>
  <c r="AW56" i="78"/>
  <c r="BE54" i="78"/>
  <c r="BM52" i="78"/>
  <c r="AI54" i="78"/>
  <c r="AA55" i="78"/>
  <c r="AQ53" i="78"/>
  <c r="AY52" i="78"/>
  <c r="AZ56" i="78"/>
  <c r="BH54" i="78"/>
  <c r="BP52" i="78"/>
  <c r="AB62" i="78"/>
  <c r="AR58" i="78"/>
  <c r="AJ60" i="78"/>
  <c r="Y61" i="60"/>
  <c r="AG59" i="60"/>
  <c r="AO57" i="60"/>
  <c r="AW55" i="60"/>
  <c r="BE53" i="60"/>
  <c r="BM51" i="60"/>
  <c r="BU49" i="60"/>
  <c r="H39" i="57"/>
  <c r="H74" i="57"/>
  <c r="F25" i="60"/>
  <c r="I25" i="60" s="1"/>
  <c r="W48" i="78"/>
  <c r="AE48" i="78"/>
  <c r="C40" i="60"/>
  <c r="N30" i="57"/>
  <c r="B77" i="74"/>
  <c r="B76" i="74"/>
  <c r="B75" i="74"/>
  <c r="B74" i="74"/>
  <c r="B73" i="74"/>
  <c r="B72" i="74"/>
  <c r="B71" i="74"/>
  <c r="B70" i="74"/>
  <c r="B69" i="74"/>
  <c r="B68" i="74"/>
  <c r="B67" i="74"/>
  <c r="B66" i="74"/>
  <c r="B65" i="74"/>
  <c r="B64" i="74"/>
  <c r="B63" i="74"/>
  <c r="B62" i="74"/>
  <c r="B61" i="74"/>
  <c r="B60" i="74"/>
  <c r="B59" i="74"/>
  <c r="B58" i="74"/>
  <c r="B57" i="74"/>
  <c r="B56" i="74"/>
  <c r="B55" i="74"/>
  <c r="B54" i="74"/>
  <c r="B53" i="74"/>
  <c r="AB61" i="78"/>
  <c r="AJ59" i="78"/>
  <c r="AR57" i="78"/>
  <c r="AZ55" i="78"/>
  <c r="BH53" i="78"/>
  <c r="BP51" i="78"/>
  <c r="BX49" i="78"/>
  <c r="AY50" i="78"/>
  <c r="BG49" i="78"/>
  <c r="AQ51" i="78"/>
  <c r="BO48" i="78"/>
  <c r="AA53" i="78"/>
  <c r="AI52" i="78"/>
  <c r="CD42" i="78"/>
  <c r="BN42" i="78"/>
  <c r="AX42" i="78"/>
  <c r="AH42" i="78"/>
  <c r="BV42" i="78"/>
  <c r="BF42" i="78"/>
  <c r="AP42" i="78"/>
  <c r="Z42" i="78"/>
  <c r="AB60" i="60"/>
  <c r="AJ58" i="60"/>
  <c r="AR56" i="60"/>
  <c r="AZ54" i="60"/>
  <c r="BH52" i="60"/>
  <c r="BP50" i="60"/>
  <c r="BX48" i="60"/>
  <c r="CF46" i="60"/>
  <c r="AU45" i="60"/>
  <c r="AE45" i="60"/>
  <c r="BC45" i="60"/>
  <c r="AM45" i="60"/>
  <c r="W45" i="60"/>
  <c r="BK43" i="60"/>
  <c r="AU43" i="60"/>
  <c r="AE43" i="60"/>
  <c r="BC43" i="60"/>
  <c r="W43" i="60"/>
  <c r="BS43" i="60"/>
  <c r="AM43" i="60"/>
  <c r="CD42" i="60"/>
  <c r="BN42" i="60"/>
  <c r="AH42" i="60"/>
  <c r="AX42" i="60"/>
  <c r="BV42" i="60"/>
  <c r="BF42" i="60"/>
  <c r="AP42" i="60"/>
  <c r="Z42" i="60"/>
  <c r="AJ64" i="78"/>
  <c r="AB66" i="78"/>
  <c r="AE47" i="78"/>
  <c r="W47" i="78"/>
  <c r="AM47" i="78"/>
  <c r="S5" i="60"/>
  <c r="D53" i="59" s="1"/>
  <c r="N28" i="57"/>
  <c r="F22" i="60"/>
  <c r="I22" i="60" s="1"/>
  <c r="G34" i="78"/>
  <c r="AM47" i="60"/>
  <c r="W47" i="60"/>
  <c r="AE47" i="60"/>
  <c r="C89" i="57"/>
  <c r="C55" i="57"/>
  <c r="C54" i="57"/>
  <c r="M13" i="59"/>
  <c r="AI53" i="60"/>
  <c r="AQ52" i="60"/>
  <c r="AY51" i="60"/>
  <c r="AA54" i="60"/>
  <c r="BG50" i="60"/>
  <c r="M14" i="59"/>
  <c r="AB64" i="78"/>
  <c r="AJ62" i="78"/>
  <c r="AR60" i="78"/>
  <c r="AZ58" i="78"/>
  <c r="AB60" i="78"/>
  <c r="AJ58" i="78"/>
  <c r="BX48" i="78"/>
  <c r="AR56" i="78"/>
  <c r="BP50" i="78"/>
  <c r="BH52" i="78"/>
  <c r="CF46" i="78"/>
  <c r="AZ54" i="78"/>
  <c r="AI56" i="78"/>
  <c r="AA57" i="78"/>
  <c r="AN53" i="78"/>
  <c r="X55" i="78"/>
  <c r="AV52" i="78"/>
  <c r="AF54" i="78"/>
  <c r="AI50" i="78"/>
  <c r="AQ49" i="78"/>
  <c r="BO46" i="78"/>
  <c r="BW45" i="78"/>
  <c r="AY48" i="78"/>
  <c r="AA51" i="78"/>
  <c r="BG47" i="78"/>
  <c r="CE44" i="78"/>
  <c r="AQ48" i="78"/>
  <c r="BG46" i="78"/>
  <c r="AI49" i="78"/>
  <c r="AY47" i="78"/>
  <c r="BW44" i="78"/>
  <c r="CE43" i="78"/>
  <c r="BO45" i="78"/>
  <c r="AA50" i="78"/>
  <c r="AU46" i="78"/>
  <c r="AE46" i="78"/>
  <c r="AM46" i="78"/>
  <c r="W46" i="78"/>
  <c r="CD41" i="78"/>
  <c r="BN41" i="78"/>
  <c r="AX41" i="78"/>
  <c r="AH41" i="78"/>
  <c r="BF41" i="78"/>
  <c r="AP41" i="78"/>
  <c r="Z41" i="78"/>
  <c r="BV41" i="78"/>
  <c r="AV50" i="60"/>
  <c r="X53" i="60"/>
  <c r="BD49" i="60"/>
  <c r="AF52" i="60"/>
  <c r="BL48" i="60"/>
  <c r="AN51" i="60"/>
  <c r="BK44" i="60"/>
  <c r="AU44" i="60"/>
  <c r="AE44" i="60"/>
  <c r="BC44" i="60"/>
  <c r="AM44" i="60"/>
  <c r="W44" i="60"/>
  <c r="N30" i="60"/>
  <c r="F31" i="60"/>
  <c r="I31" i="60" s="1"/>
  <c r="N12" i="60"/>
  <c r="C38" i="60" s="1"/>
  <c r="C41" i="60" s="1"/>
  <c r="F13" i="60"/>
  <c r="I13" i="60" s="1"/>
  <c r="N6" i="60"/>
  <c r="F7" i="60"/>
  <c r="I7" i="60" s="1"/>
  <c r="I35" i="60" s="1"/>
  <c r="C43" i="60" s="1"/>
  <c r="T3" i="60" s="1"/>
  <c r="AQ51" i="60"/>
  <c r="AA53" i="60"/>
  <c r="AY50" i="60"/>
  <c r="BG49" i="60"/>
  <c r="AI52" i="60"/>
  <c r="BO48" i="60"/>
  <c r="AU46" i="60"/>
  <c r="AE46" i="60"/>
  <c r="W46" i="60"/>
  <c r="AM46" i="60"/>
  <c r="AP47" i="78"/>
  <c r="Z47" i="78"/>
  <c r="AH47" i="78"/>
  <c r="BN44" i="60"/>
  <c r="AX44" i="60"/>
  <c r="AH44" i="60"/>
  <c r="BF44" i="60"/>
  <c r="AP44" i="60"/>
  <c r="Z44" i="60"/>
  <c r="E7" i="66"/>
  <c r="E28" i="66" s="1"/>
  <c r="Y65" i="60"/>
  <c r="AG63" i="60"/>
  <c r="AO61" i="60"/>
  <c r="AB61" i="60"/>
  <c r="AJ59" i="60"/>
  <c r="AZ55" i="60"/>
  <c r="BH53" i="60"/>
  <c r="BP51" i="60"/>
  <c r="BX49" i="60"/>
  <c r="AR57" i="60"/>
  <c r="D33" i="60"/>
  <c r="O3" i="60"/>
  <c r="AN48" i="60"/>
  <c r="AV47" i="60"/>
  <c r="BT44" i="60"/>
  <c r="X50" i="60"/>
  <c r="BD46" i="60"/>
  <c r="CB43" i="60"/>
  <c r="AF49" i="60"/>
  <c r="BL45" i="60"/>
  <c r="G34" i="60"/>
  <c r="F36" i="78"/>
  <c r="C42" i="78" s="1"/>
  <c r="T4" i="78" s="1"/>
  <c r="U4" i="78" s="1"/>
  <c r="F36" i="60"/>
  <c r="C42" i="60" s="1"/>
  <c r="T4" i="60" s="1"/>
  <c r="N31" i="57"/>
  <c r="K7" i="57"/>
  <c r="A31" i="57"/>
  <c r="F16" i="60"/>
  <c r="I16" i="60" s="1"/>
  <c r="T7" i="60" l="1"/>
  <c r="E55" i="59" s="1"/>
  <c r="E51" i="59"/>
  <c r="U3" i="60"/>
  <c r="M40" i="59"/>
  <c r="M28" i="59"/>
  <c r="O14" i="59"/>
  <c r="F60" i="74"/>
  <c r="H60" i="74"/>
  <c r="C60" i="74"/>
  <c r="D60" i="74" s="1"/>
  <c r="G60" i="74"/>
  <c r="E60" i="74"/>
  <c r="I60" i="74"/>
  <c r="F68" i="74"/>
  <c r="H68" i="74"/>
  <c r="C68" i="74"/>
  <c r="D68" i="74" s="1"/>
  <c r="G68" i="74"/>
  <c r="E68" i="74"/>
  <c r="I68" i="74"/>
  <c r="F72" i="74"/>
  <c r="H72" i="74"/>
  <c r="C72" i="74"/>
  <c r="D72" i="74" s="1"/>
  <c r="G72" i="74"/>
  <c r="E72" i="74"/>
  <c r="I72" i="74"/>
  <c r="I68" i="71"/>
  <c r="E68" i="71"/>
  <c r="H68" i="71"/>
  <c r="G68" i="71"/>
  <c r="F68" i="71"/>
  <c r="C68" i="71"/>
  <c r="D68" i="71" s="1"/>
  <c r="I59" i="71"/>
  <c r="E59" i="71"/>
  <c r="H59" i="71"/>
  <c r="G59" i="71"/>
  <c r="F59" i="71"/>
  <c r="C59" i="71"/>
  <c r="D59" i="71" s="1"/>
  <c r="I75" i="71"/>
  <c r="E75" i="71"/>
  <c r="H75" i="71"/>
  <c r="G75" i="71"/>
  <c r="F75" i="71"/>
  <c r="C75" i="71"/>
  <c r="D75" i="71" s="1"/>
  <c r="W135" i="60"/>
  <c r="W134" i="60"/>
  <c r="W133" i="60"/>
  <c r="W132" i="60"/>
  <c r="W131" i="60"/>
  <c r="W130" i="60"/>
  <c r="W129" i="60"/>
  <c r="W128" i="60"/>
  <c r="W127" i="60"/>
  <c r="W126" i="60"/>
  <c r="W125" i="60"/>
  <c r="W124" i="60"/>
  <c r="W123" i="60"/>
  <c r="W122" i="60"/>
  <c r="W121" i="60"/>
  <c r="W120" i="60"/>
  <c r="W119" i="60"/>
  <c r="W118" i="60"/>
  <c r="W117" i="60"/>
  <c r="W116" i="60"/>
  <c r="W115" i="60"/>
  <c r="W114" i="60"/>
  <c r="W113" i="60"/>
  <c r="W136" i="60"/>
  <c r="W112" i="60"/>
  <c r="W111" i="60"/>
  <c r="W137" i="60"/>
  <c r="W109" i="60"/>
  <c r="W108" i="60"/>
  <c r="W110" i="60"/>
  <c r="W27" i="65"/>
  <c r="N27" i="65"/>
  <c r="R27" i="65"/>
  <c r="P27" i="65"/>
  <c r="O27" i="65"/>
  <c r="L27" i="65"/>
  <c r="M27" i="65" s="1"/>
  <c r="R29" i="65"/>
  <c r="P29" i="65"/>
  <c r="L29" i="65"/>
  <c r="M29" i="65" s="1"/>
  <c r="O29" i="65"/>
  <c r="N29" i="65"/>
  <c r="W29" i="65"/>
  <c r="R33" i="65"/>
  <c r="P33" i="65"/>
  <c r="L33" i="65"/>
  <c r="M33" i="65" s="1"/>
  <c r="W33" i="65"/>
  <c r="O33" i="65"/>
  <c r="N33" i="65"/>
  <c r="W21" i="65"/>
  <c r="N21" i="65"/>
  <c r="Q21" i="65"/>
  <c r="L21" i="65"/>
  <c r="M21" i="65" s="1"/>
  <c r="P21" i="65"/>
  <c r="O21" i="65"/>
  <c r="Q22" i="65"/>
  <c r="P22" i="65"/>
  <c r="L22" i="65"/>
  <c r="M22" i="65" s="1"/>
  <c r="W22" i="65"/>
  <c r="N22" i="65"/>
  <c r="O22" i="65"/>
  <c r="W32" i="65"/>
  <c r="N32" i="65"/>
  <c r="R32" i="65"/>
  <c r="P32" i="65"/>
  <c r="O32" i="65"/>
  <c r="L32" i="65"/>
  <c r="M32" i="65" s="1"/>
  <c r="G32" i="65"/>
  <c r="Q57" i="65"/>
  <c r="AG43" i="65"/>
  <c r="G33" i="65"/>
  <c r="G31" i="65"/>
  <c r="P34" i="65"/>
  <c r="L34" i="65"/>
  <c r="M34" i="65" s="1"/>
  <c r="O34" i="65"/>
  <c r="R34" i="65"/>
  <c r="N34" i="65"/>
  <c r="W34" i="65"/>
  <c r="C94" i="57"/>
  <c r="M7" i="57"/>
  <c r="F53" i="74"/>
  <c r="E53" i="74"/>
  <c r="E26" i="74" s="1"/>
  <c r="E30" i="74" s="1"/>
  <c r="E32" i="74" s="1"/>
  <c r="I53" i="74"/>
  <c r="H53" i="74"/>
  <c r="C53" i="74"/>
  <c r="D53" i="74" s="1"/>
  <c r="G53" i="74"/>
  <c r="F57" i="74"/>
  <c r="E57" i="74"/>
  <c r="I57" i="74"/>
  <c r="H57" i="74"/>
  <c r="C57" i="74"/>
  <c r="D57" i="74" s="1"/>
  <c r="G57" i="74"/>
  <c r="F61" i="74"/>
  <c r="E61" i="74"/>
  <c r="I61" i="74"/>
  <c r="H61" i="74"/>
  <c r="C61" i="74"/>
  <c r="D61" i="74" s="1"/>
  <c r="G61" i="74"/>
  <c r="F65" i="74"/>
  <c r="E65" i="74"/>
  <c r="I65" i="74"/>
  <c r="H65" i="74"/>
  <c r="C65" i="74"/>
  <c r="D65" i="74" s="1"/>
  <c r="G65" i="74"/>
  <c r="F69" i="74"/>
  <c r="E69" i="74"/>
  <c r="I69" i="74"/>
  <c r="H69" i="74"/>
  <c r="C69" i="74"/>
  <c r="D69" i="74" s="1"/>
  <c r="G69" i="74"/>
  <c r="F73" i="74"/>
  <c r="E73" i="74"/>
  <c r="I73" i="74"/>
  <c r="H73" i="74"/>
  <c r="C73" i="74"/>
  <c r="D73" i="74" s="1"/>
  <c r="G73" i="74"/>
  <c r="F77" i="74"/>
  <c r="E77" i="74"/>
  <c r="I77" i="74"/>
  <c r="H77" i="74"/>
  <c r="C77" i="74"/>
  <c r="D77" i="74" s="1"/>
  <c r="G77" i="74"/>
  <c r="I54" i="71"/>
  <c r="E54" i="71"/>
  <c r="H54" i="71"/>
  <c r="G54" i="71"/>
  <c r="F54" i="71"/>
  <c r="C54" i="71"/>
  <c r="D54" i="71" s="1"/>
  <c r="I62" i="71"/>
  <c r="E62" i="71"/>
  <c r="H62" i="71"/>
  <c r="G62" i="71"/>
  <c r="F62" i="71"/>
  <c r="C62" i="71"/>
  <c r="D62" i="71" s="1"/>
  <c r="I70" i="71"/>
  <c r="E70" i="71"/>
  <c r="H70" i="71"/>
  <c r="G70" i="71"/>
  <c r="F70" i="71"/>
  <c r="C70" i="71"/>
  <c r="D70" i="71" s="1"/>
  <c r="I53" i="71"/>
  <c r="E53" i="71"/>
  <c r="E26" i="71" s="1"/>
  <c r="E30" i="71" s="1"/>
  <c r="E32" i="71" s="1"/>
  <c r="H53" i="71"/>
  <c r="G53" i="71"/>
  <c r="F53" i="71"/>
  <c r="C53" i="71"/>
  <c r="D53" i="71" s="1"/>
  <c r="I61" i="71"/>
  <c r="E61" i="71"/>
  <c r="H61" i="71"/>
  <c r="G61" i="71"/>
  <c r="F61" i="71"/>
  <c r="C61" i="71"/>
  <c r="D61" i="71" s="1"/>
  <c r="I69" i="71"/>
  <c r="E69" i="71"/>
  <c r="H69" i="71"/>
  <c r="G69" i="71"/>
  <c r="F69" i="71"/>
  <c r="C69" i="71"/>
  <c r="D69" i="71" s="1"/>
  <c r="I77" i="71"/>
  <c r="E77" i="71"/>
  <c r="H77" i="71"/>
  <c r="G77" i="71"/>
  <c r="F77" i="71"/>
  <c r="C77" i="71"/>
  <c r="D77" i="71" s="1"/>
  <c r="V137" i="60"/>
  <c r="V111" i="60"/>
  <c r="V110" i="60"/>
  <c r="V109" i="60"/>
  <c r="V108" i="60"/>
  <c r="V135" i="60"/>
  <c r="V131" i="60"/>
  <c r="V129" i="60"/>
  <c r="V126" i="60"/>
  <c r="V124" i="60"/>
  <c r="V122" i="60"/>
  <c r="V120" i="60"/>
  <c r="V119" i="60"/>
  <c r="V118" i="60"/>
  <c r="V114" i="60"/>
  <c r="V134" i="60"/>
  <c r="V133" i="60"/>
  <c r="V132" i="60"/>
  <c r="V130" i="60"/>
  <c r="V128" i="60"/>
  <c r="V127" i="60"/>
  <c r="V125" i="60"/>
  <c r="V123" i="60"/>
  <c r="V121" i="60"/>
  <c r="V117" i="60"/>
  <c r="V116" i="60"/>
  <c r="V115" i="60"/>
  <c r="V113" i="60"/>
  <c r="V112" i="60"/>
  <c r="V136" i="60"/>
  <c r="Q18" i="65"/>
  <c r="P18" i="65"/>
  <c r="L18" i="65"/>
  <c r="M18" i="65" s="1"/>
  <c r="O18" i="65"/>
  <c r="N18" i="65"/>
  <c r="W18" i="65"/>
  <c r="R30" i="65"/>
  <c r="P30" i="65"/>
  <c r="L30" i="65"/>
  <c r="M30" i="65" s="1"/>
  <c r="O30" i="65"/>
  <c r="N30" i="65"/>
  <c r="W30" i="65"/>
  <c r="W11" i="65"/>
  <c r="N11" i="65"/>
  <c r="Q11" i="65"/>
  <c r="L11" i="65"/>
  <c r="M11" i="65" s="1"/>
  <c r="P11" i="65"/>
  <c r="O11" i="65"/>
  <c r="Z57" i="65"/>
  <c r="Z55" i="65"/>
  <c r="AG41" i="65"/>
  <c r="Z40" i="65"/>
  <c r="Q23" i="65"/>
  <c r="P23" i="65"/>
  <c r="L23" i="65"/>
  <c r="M23" i="65" s="1"/>
  <c r="W23" i="65"/>
  <c r="O23" i="65"/>
  <c r="N23" i="65"/>
  <c r="P15" i="65"/>
  <c r="L15" i="65"/>
  <c r="M15" i="65" s="1"/>
  <c r="O15" i="65"/>
  <c r="W15" i="65"/>
  <c r="Q15" i="65"/>
  <c r="N15" i="65"/>
  <c r="P25" i="65"/>
  <c r="L25" i="65"/>
  <c r="M25" i="65" s="1"/>
  <c r="O25" i="65"/>
  <c r="W25" i="65"/>
  <c r="Q25" i="65"/>
  <c r="N25" i="65"/>
  <c r="O20" i="65"/>
  <c r="W20" i="65"/>
  <c r="N20" i="65"/>
  <c r="L20" i="65"/>
  <c r="M20" i="65" s="1"/>
  <c r="P20" i="65"/>
  <c r="Q20" i="65"/>
  <c r="B77" i="66"/>
  <c r="B76" i="66"/>
  <c r="B75" i="66"/>
  <c r="B74" i="66"/>
  <c r="B73" i="66"/>
  <c r="B72" i="66"/>
  <c r="B71" i="66"/>
  <c r="B70" i="66"/>
  <c r="B69" i="66"/>
  <c r="B68" i="66"/>
  <c r="B67" i="66"/>
  <c r="B66" i="66"/>
  <c r="B65" i="66"/>
  <c r="B64" i="66"/>
  <c r="B63" i="66"/>
  <c r="B62" i="66"/>
  <c r="B61" i="66"/>
  <c r="B60" i="66"/>
  <c r="B59" i="66"/>
  <c r="B58" i="66"/>
  <c r="B57" i="66"/>
  <c r="B56" i="66"/>
  <c r="B55" i="66"/>
  <c r="B54" i="66"/>
  <c r="B53" i="66"/>
  <c r="U4" i="60"/>
  <c r="E52" i="59"/>
  <c r="M39" i="59"/>
  <c r="M27" i="59"/>
  <c r="O13" i="59"/>
  <c r="M12" i="59"/>
  <c r="F54" i="74"/>
  <c r="H54" i="74"/>
  <c r="C54" i="74"/>
  <c r="D54" i="74" s="1"/>
  <c r="G54" i="74"/>
  <c r="E54" i="74"/>
  <c r="I54" i="74"/>
  <c r="F58" i="74"/>
  <c r="H58" i="74"/>
  <c r="C58" i="74"/>
  <c r="D58" i="74" s="1"/>
  <c r="G58" i="74"/>
  <c r="E58" i="74"/>
  <c r="I58" i="74"/>
  <c r="F62" i="74"/>
  <c r="H62" i="74"/>
  <c r="C62" i="74"/>
  <c r="D62" i="74" s="1"/>
  <c r="G62" i="74"/>
  <c r="E62" i="74"/>
  <c r="I62" i="74"/>
  <c r="F66" i="74"/>
  <c r="H66" i="74"/>
  <c r="C66" i="74"/>
  <c r="D66" i="74" s="1"/>
  <c r="G66" i="74"/>
  <c r="E66" i="74"/>
  <c r="I66" i="74"/>
  <c r="F70" i="74"/>
  <c r="H70" i="74"/>
  <c r="C70" i="74"/>
  <c r="D70" i="74" s="1"/>
  <c r="G70" i="74"/>
  <c r="E70" i="74"/>
  <c r="I70" i="74"/>
  <c r="F74" i="74"/>
  <c r="H74" i="74"/>
  <c r="C74" i="74"/>
  <c r="D74" i="74" s="1"/>
  <c r="G74" i="74"/>
  <c r="E74" i="74"/>
  <c r="I74" i="74"/>
  <c r="S6" i="60"/>
  <c r="D54" i="59" s="1"/>
  <c r="I56" i="71"/>
  <c r="E56" i="71"/>
  <c r="H56" i="71"/>
  <c r="G56" i="71"/>
  <c r="F56" i="71"/>
  <c r="C56" i="71"/>
  <c r="D56" i="71" s="1"/>
  <c r="I64" i="71"/>
  <c r="E64" i="71"/>
  <c r="H64" i="71"/>
  <c r="G64" i="71"/>
  <c r="F64" i="71"/>
  <c r="C64" i="71"/>
  <c r="D64" i="71" s="1"/>
  <c r="I72" i="71"/>
  <c r="E72" i="71"/>
  <c r="H72" i="71"/>
  <c r="G72" i="71"/>
  <c r="F72" i="71"/>
  <c r="C72" i="71"/>
  <c r="D72" i="71" s="1"/>
  <c r="I55" i="71"/>
  <c r="E55" i="71"/>
  <c r="H55" i="71"/>
  <c r="G55" i="71"/>
  <c r="F55" i="71"/>
  <c r="C55" i="71"/>
  <c r="D55" i="71" s="1"/>
  <c r="I63" i="71"/>
  <c r="E63" i="71"/>
  <c r="H63" i="71"/>
  <c r="G63" i="71"/>
  <c r="F63" i="71"/>
  <c r="C63" i="71"/>
  <c r="D63" i="71" s="1"/>
  <c r="I71" i="71"/>
  <c r="E71" i="71"/>
  <c r="H71" i="71"/>
  <c r="G71" i="71"/>
  <c r="F71" i="71"/>
  <c r="C71" i="71"/>
  <c r="D71" i="71" s="1"/>
  <c r="F33" i="60"/>
  <c r="W12" i="65"/>
  <c r="N12" i="65"/>
  <c r="Q12" i="65"/>
  <c r="L12" i="65"/>
  <c r="M12" i="65" s="1"/>
  <c r="O12" i="65"/>
  <c r="P12" i="65"/>
  <c r="Q14" i="65"/>
  <c r="P14" i="65"/>
  <c r="L14" i="65"/>
  <c r="M14" i="65" s="1"/>
  <c r="W14" i="65"/>
  <c r="N14" i="65"/>
  <c r="O14" i="65"/>
  <c r="Q24" i="65"/>
  <c r="P24" i="65"/>
  <c r="L24" i="65"/>
  <c r="M24" i="65" s="1"/>
  <c r="W24" i="65"/>
  <c r="N24" i="65"/>
  <c r="O24" i="65"/>
  <c r="P35" i="65"/>
  <c r="L35" i="65"/>
  <c r="M35" i="65" s="1"/>
  <c r="O35" i="65"/>
  <c r="W35" i="65"/>
  <c r="R35" i="65"/>
  <c r="N35" i="65"/>
  <c r="C44" i="78"/>
  <c r="K38" i="57"/>
  <c r="K73" i="57"/>
  <c r="F56" i="74"/>
  <c r="H56" i="74"/>
  <c r="C56" i="74"/>
  <c r="D56" i="74" s="1"/>
  <c r="G56" i="74"/>
  <c r="E56" i="74"/>
  <c r="I56" i="74"/>
  <c r="F64" i="74"/>
  <c r="H64" i="74"/>
  <c r="C64" i="74"/>
  <c r="D64" i="74" s="1"/>
  <c r="G64" i="74"/>
  <c r="E64" i="74"/>
  <c r="I64" i="74"/>
  <c r="F76" i="74"/>
  <c r="H76" i="74"/>
  <c r="C76" i="74"/>
  <c r="D76" i="74" s="1"/>
  <c r="G76" i="74"/>
  <c r="E76" i="74"/>
  <c r="I76" i="74"/>
  <c r="I60" i="71"/>
  <c r="E60" i="71"/>
  <c r="H60" i="71"/>
  <c r="G60" i="71"/>
  <c r="F60" i="71"/>
  <c r="C60" i="71"/>
  <c r="D60" i="71" s="1"/>
  <c r="I76" i="71"/>
  <c r="E76" i="71"/>
  <c r="H76" i="71"/>
  <c r="G76" i="71"/>
  <c r="F76" i="71"/>
  <c r="C76" i="71"/>
  <c r="D76" i="71" s="1"/>
  <c r="I67" i="71"/>
  <c r="E67" i="71"/>
  <c r="H67" i="71"/>
  <c r="G67" i="71"/>
  <c r="F67" i="71"/>
  <c r="C67" i="71"/>
  <c r="D67" i="71" s="1"/>
  <c r="F55" i="74"/>
  <c r="E55" i="74"/>
  <c r="I55" i="74"/>
  <c r="H55" i="74"/>
  <c r="C55" i="74"/>
  <c r="D55" i="74" s="1"/>
  <c r="G55" i="74"/>
  <c r="F59" i="74"/>
  <c r="E59" i="74"/>
  <c r="I59" i="74"/>
  <c r="H59" i="74"/>
  <c r="C59" i="74"/>
  <c r="D59" i="74" s="1"/>
  <c r="G59" i="74"/>
  <c r="F63" i="74"/>
  <c r="E63" i="74"/>
  <c r="I63" i="74"/>
  <c r="H63" i="74"/>
  <c r="C63" i="74"/>
  <c r="D63" i="74" s="1"/>
  <c r="G63" i="74"/>
  <c r="F67" i="74"/>
  <c r="E67" i="74"/>
  <c r="I67" i="74"/>
  <c r="H67" i="74"/>
  <c r="C67" i="74"/>
  <c r="D67" i="74" s="1"/>
  <c r="G67" i="74"/>
  <c r="F71" i="74"/>
  <c r="E71" i="74"/>
  <c r="I71" i="74"/>
  <c r="H71" i="74"/>
  <c r="C71" i="74"/>
  <c r="D71" i="74" s="1"/>
  <c r="G71" i="74"/>
  <c r="F75" i="74"/>
  <c r="E75" i="74"/>
  <c r="I75" i="74"/>
  <c r="H75" i="74"/>
  <c r="C75" i="74"/>
  <c r="D75" i="74" s="1"/>
  <c r="G75" i="74"/>
  <c r="I58" i="71"/>
  <c r="E58" i="71"/>
  <c r="H58" i="71"/>
  <c r="G58" i="71"/>
  <c r="F58" i="71"/>
  <c r="C58" i="71"/>
  <c r="D58" i="71" s="1"/>
  <c r="I66" i="71"/>
  <c r="E66" i="71"/>
  <c r="H66" i="71"/>
  <c r="G66" i="71"/>
  <c r="F66" i="71"/>
  <c r="C66" i="71"/>
  <c r="D66" i="71" s="1"/>
  <c r="I74" i="71"/>
  <c r="E74" i="71"/>
  <c r="H74" i="71"/>
  <c r="G74" i="71"/>
  <c r="F74" i="71"/>
  <c r="C74" i="71"/>
  <c r="D74" i="71" s="1"/>
  <c r="I57" i="71"/>
  <c r="E57" i="71"/>
  <c r="H57" i="71"/>
  <c r="G57" i="71"/>
  <c r="F57" i="71"/>
  <c r="C57" i="71"/>
  <c r="D57" i="71" s="1"/>
  <c r="I65" i="71"/>
  <c r="E65" i="71"/>
  <c r="H65" i="71"/>
  <c r="G65" i="71"/>
  <c r="F65" i="71"/>
  <c r="C65" i="71"/>
  <c r="D65" i="71" s="1"/>
  <c r="I73" i="71"/>
  <c r="E73" i="71"/>
  <c r="H73" i="71"/>
  <c r="G73" i="71"/>
  <c r="F73" i="71"/>
  <c r="C73" i="71"/>
  <c r="D73" i="71" s="1"/>
  <c r="W17" i="65"/>
  <c r="N17" i="65"/>
  <c r="Q17" i="65"/>
  <c r="P17" i="65"/>
  <c r="O17" i="65"/>
  <c r="L17" i="65"/>
  <c r="M17" i="65" s="1"/>
  <c r="R28" i="65"/>
  <c r="P28" i="65"/>
  <c r="L28" i="65"/>
  <c r="M28" i="65" s="1"/>
  <c r="O28" i="65"/>
  <c r="N28" i="65"/>
  <c r="W28" i="65"/>
  <c r="W13" i="65"/>
  <c r="N13" i="65"/>
  <c r="Q13" i="65"/>
  <c r="L13" i="65"/>
  <c r="M13" i="65" s="1"/>
  <c r="P13" i="65"/>
  <c r="O13" i="65"/>
  <c r="P19" i="65"/>
  <c r="L19" i="65"/>
  <c r="M19" i="65" s="1"/>
  <c r="O19" i="65"/>
  <c r="N19" i="65"/>
  <c r="W19" i="65"/>
  <c r="Q19" i="65"/>
  <c r="P31" i="65"/>
  <c r="L31" i="65"/>
  <c r="M31" i="65" s="1"/>
  <c r="O31" i="65"/>
  <c r="N31" i="65"/>
  <c r="R31" i="65"/>
  <c r="W31" i="65"/>
  <c r="O16" i="65"/>
  <c r="W16" i="65"/>
  <c r="N16" i="65"/>
  <c r="Q16" i="65"/>
  <c r="P16" i="65"/>
  <c r="L16" i="65"/>
  <c r="M16" i="65" s="1"/>
  <c r="O26" i="65"/>
  <c r="W26" i="65"/>
  <c r="N26" i="65"/>
  <c r="R26" i="65"/>
  <c r="P26" i="65"/>
  <c r="L26" i="65"/>
  <c r="M26" i="65" s="1"/>
  <c r="C44" i="60"/>
  <c r="T5" i="60" s="1"/>
  <c r="H53" i="66" l="1"/>
  <c r="I53" i="66" s="1"/>
  <c r="E53" i="66"/>
  <c r="E26" i="66" s="1"/>
  <c r="E30" i="66" s="1"/>
  <c r="E32" i="66" s="1"/>
  <c r="G61" i="66"/>
  <c r="C61" i="66"/>
  <c r="D61" i="66" s="1"/>
  <c r="F61" i="66"/>
  <c r="H61" i="66"/>
  <c r="I61" i="66"/>
  <c r="E61" i="66"/>
  <c r="G69" i="66"/>
  <c r="C69" i="66"/>
  <c r="D69" i="66" s="1"/>
  <c r="F69" i="66"/>
  <c r="H69" i="66"/>
  <c r="E69" i="66"/>
  <c r="I69" i="66"/>
  <c r="G73" i="66"/>
  <c r="C73" i="66"/>
  <c r="D73" i="66" s="1"/>
  <c r="F73" i="66"/>
  <c r="H73" i="66"/>
  <c r="E73" i="66"/>
  <c r="I73" i="66"/>
  <c r="G77" i="66"/>
  <c r="C77" i="66"/>
  <c r="D77" i="66" s="1"/>
  <c r="F77" i="66"/>
  <c r="H77" i="66"/>
  <c r="I77" i="66"/>
  <c r="E77" i="66"/>
  <c r="Q39" i="59"/>
  <c r="T15" i="60" s="1"/>
  <c r="G54" i="66"/>
  <c r="C54" i="66"/>
  <c r="D54" i="66" s="1"/>
  <c r="F54" i="66"/>
  <c r="H54" i="66"/>
  <c r="E54" i="66"/>
  <c r="I54" i="66"/>
  <c r="G58" i="66"/>
  <c r="C58" i="66"/>
  <c r="D58" i="66" s="1"/>
  <c r="F58" i="66"/>
  <c r="H58" i="66"/>
  <c r="I58" i="66"/>
  <c r="E58" i="66"/>
  <c r="G62" i="66"/>
  <c r="C62" i="66"/>
  <c r="D62" i="66" s="1"/>
  <c r="F62" i="66"/>
  <c r="H62" i="66"/>
  <c r="E62" i="66"/>
  <c r="I62" i="66"/>
  <c r="G66" i="66"/>
  <c r="C66" i="66"/>
  <c r="D66" i="66" s="1"/>
  <c r="F66" i="66"/>
  <c r="H66" i="66"/>
  <c r="E66" i="66"/>
  <c r="I66" i="66"/>
  <c r="G70" i="66"/>
  <c r="C70" i="66"/>
  <c r="D70" i="66" s="1"/>
  <c r="F70" i="66"/>
  <c r="H70" i="66"/>
  <c r="E70" i="66"/>
  <c r="I70" i="66"/>
  <c r="G74" i="66"/>
  <c r="C74" i="66"/>
  <c r="D74" i="66" s="1"/>
  <c r="F74" i="66"/>
  <c r="H74" i="66"/>
  <c r="I74" i="66"/>
  <c r="E74" i="66"/>
  <c r="M73" i="57"/>
  <c r="C95" i="57"/>
  <c r="C59" i="57"/>
  <c r="M38" i="57"/>
  <c r="M38" i="59"/>
  <c r="M26" i="59"/>
  <c r="O12" i="59"/>
  <c r="G55" i="66"/>
  <c r="C55" i="66"/>
  <c r="D55" i="66" s="1"/>
  <c r="F55" i="66"/>
  <c r="H55" i="66"/>
  <c r="I55" i="66"/>
  <c r="E55" i="66"/>
  <c r="G59" i="66"/>
  <c r="C59" i="66"/>
  <c r="D59" i="66" s="1"/>
  <c r="F59" i="66"/>
  <c r="H59" i="66"/>
  <c r="E59" i="66"/>
  <c r="I59" i="66"/>
  <c r="G63" i="66"/>
  <c r="C63" i="66"/>
  <c r="D63" i="66" s="1"/>
  <c r="F63" i="66"/>
  <c r="H63" i="66"/>
  <c r="I63" i="66"/>
  <c r="E63" i="66"/>
  <c r="G67" i="66"/>
  <c r="C67" i="66"/>
  <c r="D67" i="66" s="1"/>
  <c r="F67" i="66"/>
  <c r="H67" i="66"/>
  <c r="E67" i="66"/>
  <c r="I67" i="66"/>
  <c r="G71" i="66"/>
  <c r="C71" i="66"/>
  <c r="D71" i="66" s="1"/>
  <c r="F71" i="66"/>
  <c r="H71" i="66"/>
  <c r="I71" i="66"/>
  <c r="E71" i="66"/>
  <c r="G75" i="66"/>
  <c r="C75" i="66"/>
  <c r="D75" i="66" s="1"/>
  <c r="F75" i="66"/>
  <c r="H75" i="66"/>
  <c r="E75" i="66"/>
  <c r="I75" i="66"/>
  <c r="DB2" i="65"/>
  <c r="Q53" i="65"/>
  <c r="Q55" i="65"/>
  <c r="DB3" i="65"/>
  <c r="Q28" i="59"/>
  <c r="U14" i="60" s="1"/>
  <c r="Q27" i="59"/>
  <c r="T14" i="60" s="1"/>
  <c r="G57" i="66"/>
  <c r="C57" i="66"/>
  <c r="D57" i="66" s="1"/>
  <c r="F57" i="66"/>
  <c r="H57" i="66"/>
  <c r="E57" i="66"/>
  <c r="I57" i="66"/>
  <c r="G65" i="66"/>
  <c r="C65" i="66"/>
  <c r="D65" i="66" s="1"/>
  <c r="F65" i="66"/>
  <c r="H65" i="66"/>
  <c r="I65" i="66"/>
  <c r="E65" i="66"/>
  <c r="AG51" i="65"/>
  <c r="AG55" i="65" s="1"/>
  <c r="AG49" i="65"/>
  <c r="AG53" i="65" s="1"/>
  <c r="F51" i="59"/>
  <c r="T5" i="78"/>
  <c r="U5" i="78" s="1"/>
  <c r="C45" i="78"/>
  <c r="T6" i="78" s="1"/>
  <c r="U6" i="78" s="1"/>
  <c r="Z4" i="78" s="1"/>
  <c r="U5" i="60"/>
  <c r="E53" i="59"/>
  <c r="S7" i="60"/>
  <c r="D55" i="59" s="1"/>
  <c r="F52" i="59"/>
  <c r="Z6" i="60"/>
  <c r="G56" i="66"/>
  <c r="C56" i="66"/>
  <c r="D56" i="66" s="1"/>
  <c r="F56" i="66"/>
  <c r="H56" i="66"/>
  <c r="E56" i="66"/>
  <c r="I56" i="66"/>
  <c r="G60" i="66"/>
  <c r="C60" i="66"/>
  <c r="D60" i="66" s="1"/>
  <c r="F60" i="66"/>
  <c r="H60" i="66"/>
  <c r="E60" i="66"/>
  <c r="I60" i="66"/>
  <c r="G64" i="66"/>
  <c r="C64" i="66"/>
  <c r="D64" i="66" s="1"/>
  <c r="F64" i="66"/>
  <c r="H64" i="66"/>
  <c r="E64" i="66"/>
  <c r="I64" i="66"/>
  <c r="G68" i="66"/>
  <c r="C68" i="66"/>
  <c r="D68" i="66" s="1"/>
  <c r="F68" i="66"/>
  <c r="H68" i="66"/>
  <c r="I68" i="66"/>
  <c r="E68" i="66"/>
  <c r="G72" i="66"/>
  <c r="C72" i="66"/>
  <c r="D72" i="66" s="1"/>
  <c r="F72" i="66"/>
  <c r="H72" i="66"/>
  <c r="E72" i="66"/>
  <c r="I72" i="66"/>
  <c r="G76" i="66"/>
  <c r="C76" i="66"/>
  <c r="D76" i="66" s="1"/>
  <c r="F76" i="66"/>
  <c r="H76" i="66"/>
  <c r="E76" i="66"/>
  <c r="I76" i="66"/>
  <c r="Q40" i="59"/>
  <c r="U15" i="60" s="1"/>
  <c r="C45" i="60"/>
  <c r="T6" i="60" s="1"/>
  <c r="F15" i="59" l="1"/>
  <c r="Z7" i="78"/>
  <c r="V5" i="78"/>
  <c r="W5" i="78" s="1"/>
  <c r="Z8" i="78"/>
  <c r="Z6" i="78"/>
  <c r="U6" i="60"/>
  <c r="Z7" i="60" s="1"/>
  <c r="E54" i="59"/>
  <c r="F53" i="59"/>
  <c r="K65" i="57"/>
  <c r="N65" i="57" s="1"/>
  <c r="N44" i="59" s="1"/>
  <c r="K64" i="57"/>
  <c r="K59" i="57"/>
  <c r="M15" i="59"/>
  <c r="C64" i="57"/>
  <c r="C63" i="57"/>
  <c r="Z8" i="60"/>
  <c r="F17" i="59" s="1"/>
  <c r="Q26" i="59"/>
  <c r="S14" i="60" s="1"/>
  <c r="K100" i="57"/>
  <c r="N100" i="57" s="1"/>
  <c r="K94" i="57"/>
  <c r="K99" i="57"/>
  <c r="C53" i="66"/>
  <c r="D53" i="66" s="1"/>
  <c r="F53" i="66" s="1"/>
  <c r="G53" i="66" s="1"/>
  <c r="AG57" i="65"/>
  <c r="AG59" i="65" s="1"/>
  <c r="Q38" i="59"/>
  <c r="S15" i="60" s="1"/>
  <c r="F16" i="59" l="1"/>
  <c r="Z5" i="60"/>
  <c r="F14" i="59" s="1"/>
  <c r="D17" i="59"/>
  <c r="M16" i="59"/>
  <c r="K44" i="57"/>
  <c r="K49" i="57"/>
  <c r="K50" i="57"/>
  <c r="K45" i="57"/>
  <c r="K55" i="57"/>
  <c r="K54" i="57"/>
  <c r="K60" i="57"/>
  <c r="Z5" i="78"/>
  <c r="W3" i="78"/>
  <c r="W4" i="78"/>
  <c r="V3" i="78"/>
  <c r="V4" i="78"/>
  <c r="Z4" i="60"/>
  <c r="F54" i="59"/>
  <c r="AG61" i="65"/>
  <c r="G36" i="65" s="1"/>
  <c r="Q59" i="65" s="1"/>
  <c r="G35" i="65"/>
  <c r="Q61" i="65" s="1"/>
  <c r="M41" i="59"/>
  <c r="M29" i="59"/>
  <c r="O15" i="59"/>
  <c r="V5" i="60"/>
  <c r="D15" i="59"/>
  <c r="Q29" i="59" l="1"/>
  <c r="V14" i="60" s="1"/>
  <c r="D43" i="59"/>
  <c r="D31" i="59"/>
  <c r="D29" i="59"/>
  <c r="D41" i="59"/>
  <c r="Q41" i="59"/>
  <c r="V15" i="60" s="1"/>
  <c r="Z3" i="60"/>
  <c r="F12" i="59" s="1"/>
  <c r="F13" i="59"/>
  <c r="Z9" i="60"/>
  <c r="F18" i="59" s="1"/>
  <c r="H14" i="59"/>
  <c r="U18" i="60" s="1"/>
  <c r="D14" i="59"/>
  <c r="W5" i="60"/>
  <c r="G53" i="59"/>
  <c r="Z9" i="78"/>
  <c r="Z3" i="78"/>
  <c r="M30" i="59"/>
  <c r="M42" i="59"/>
  <c r="O41" i="59" s="1"/>
  <c r="O16" i="59"/>
  <c r="H16" i="59"/>
  <c r="D16" i="59"/>
  <c r="H53" i="59" l="1"/>
  <c r="W4" i="60"/>
  <c r="H52" i="59" s="1"/>
  <c r="W3" i="60"/>
  <c r="H51" i="59" s="1"/>
  <c r="V3" i="60"/>
  <c r="G51" i="59" s="1"/>
  <c r="V4" i="60"/>
  <c r="G52" i="59" s="1"/>
  <c r="H41" i="59"/>
  <c r="H12" i="59"/>
  <c r="S18" i="60" s="1"/>
  <c r="D12" i="59"/>
  <c r="Q16" i="59"/>
  <c r="Q14" i="59"/>
  <c r="U12" i="60" s="1"/>
  <c r="Q13" i="59"/>
  <c r="T12" i="60" s="1"/>
  <c r="Q12" i="59"/>
  <c r="S12" i="60" s="1"/>
  <c r="H31" i="59"/>
  <c r="V20" i="60" s="1"/>
  <c r="D42" i="59"/>
  <c r="D30" i="59"/>
  <c r="Q30" i="59"/>
  <c r="O30" i="59"/>
  <c r="O28" i="59"/>
  <c r="U13" i="60" s="1"/>
  <c r="O27" i="59"/>
  <c r="T13" i="60" s="1"/>
  <c r="O26" i="59"/>
  <c r="S13" i="60" s="1"/>
  <c r="D13" i="59"/>
  <c r="H13" i="59"/>
  <c r="T18" i="60" s="1"/>
  <c r="D40" i="59"/>
  <c r="D28" i="59"/>
  <c r="H29" i="59"/>
  <c r="O29" i="59"/>
  <c r="V13" i="60" s="1"/>
  <c r="Q42" i="59"/>
  <c r="O42" i="59"/>
  <c r="O40" i="59"/>
  <c r="O39" i="59"/>
  <c r="O38" i="59"/>
  <c r="H18" i="59"/>
  <c r="D18" i="59"/>
  <c r="H17" i="59"/>
  <c r="V18" i="60" s="1"/>
  <c r="H15" i="59"/>
  <c r="H43" i="59"/>
  <c r="V21" i="60" s="1"/>
  <c r="Q15" i="59"/>
  <c r="V12" i="60" s="1"/>
  <c r="H28" i="59" l="1"/>
  <c r="U20" i="60" s="1"/>
  <c r="D44" i="59"/>
  <c r="D32" i="59"/>
  <c r="H42" i="59"/>
  <c r="D39" i="59"/>
  <c r="D27" i="59"/>
  <c r="H40" i="59"/>
  <c r="U21" i="60" s="1"/>
  <c r="H30" i="59"/>
  <c r="D38" i="59"/>
  <c r="D26" i="59"/>
  <c r="E46" i="59"/>
  <c r="H27" i="59" l="1"/>
  <c r="T20" i="60" s="1"/>
  <c r="F27" i="59"/>
  <c r="T19" i="60" s="1"/>
  <c r="H39" i="59"/>
  <c r="T21" i="60" s="1"/>
  <c r="F39" i="59"/>
  <c r="H44" i="59"/>
  <c r="F44" i="59"/>
  <c r="F41" i="59"/>
  <c r="F43" i="59"/>
  <c r="V19" i="60" s="1"/>
  <c r="F26" i="59"/>
  <c r="S19" i="60" s="1"/>
  <c r="H26" i="59"/>
  <c r="S20" i="60" s="1"/>
  <c r="H32" i="59"/>
  <c r="F32" i="59"/>
  <c r="F29" i="59"/>
  <c r="F31" i="59"/>
  <c r="F30" i="59"/>
  <c r="F38" i="59"/>
  <c r="H38" i="59"/>
  <c r="S21" i="60" s="1"/>
  <c r="F40" i="59"/>
  <c r="F42" i="59"/>
  <c r="F28" i="59"/>
  <c r="U19" i="60" s="1"/>
</calcChain>
</file>

<file path=xl/comments1.xml><?xml version="1.0" encoding="utf-8"?>
<comments xmlns="http://schemas.openxmlformats.org/spreadsheetml/2006/main">
  <authors>
    <author>Philips Lighting HH Lee</author>
  </authors>
  <commentList>
    <comment ref="F6" authorId="0">
      <text>
        <r>
          <rPr>
            <b/>
            <sz val="9"/>
            <color indexed="81"/>
            <rFont val="Tahoma"/>
            <family val="2"/>
          </rPr>
          <t>Person who accept or issue the changes must put down their signature and the relevant date.</t>
        </r>
      </text>
    </comment>
    <comment ref="G6" authorId="0">
      <text>
        <r>
          <rPr>
            <b/>
            <sz val="9"/>
            <color indexed="81"/>
            <rFont val="Tahoma"/>
            <family val="2"/>
          </rPr>
          <t>Person who accept or issue the changes must put down their signature and the relevant date.</t>
        </r>
      </text>
    </comment>
  </commentList>
</comments>
</file>

<file path=xl/comments2.xml><?xml version="1.0" encoding="utf-8"?>
<comments xmlns="http://schemas.openxmlformats.org/spreadsheetml/2006/main">
  <authors>
    <author>Philips Lighting HH Lee</author>
  </authors>
  <commentList>
    <comment ref="E6" authorId="0">
      <text>
        <r>
          <rPr>
            <b/>
            <sz val="9"/>
            <color indexed="81"/>
            <rFont val="Tahoma"/>
            <family val="2"/>
          </rPr>
          <t>Person who accept or issue the changes must put down their signature and the relevant date.</t>
        </r>
      </text>
    </comment>
    <comment ref="F6" authorId="0">
      <text>
        <r>
          <rPr>
            <b/>
            <sz val="9"/>
            <color indexed="81"/>
            <rFont val="Tahoma"/>
            <family val="2"/>
          </rPr>
          <t>Person who accept or issue the changes must put down their signature and the relevant date.</t>
        </r>
      </text>
    </comment>
  </commentList>
</comments>
</file>

<file path=xl/comments3.xml><?xml version="1.0" encoding="utf-8"?>
<comments xmlns="http://schemas.openxmlformats.org/spreadsheetml/2006/main">
  <authors>
    <author>Delphi</author>
    <author>gbr04587</author>
  </authors>
  <commentList>
    <comment ref="D8" authorId="0">
      <text>
        <r>
          <rPr>
            <sz val="8"/>
            <color indexed="81"/>
            <rFont val="Tahoma"/>
            <family val="2"/>
          </rPr>
          <t xml:space="preserve">Copy and paste the </t>
        </r>
        <r>
          <rPr>
            <b/>
            <u/>
            <sz val="8"/>
            <color indexed="10"/>
            <rFont val="Tahoma"/>
            <family val="2"/>
          </rPr>
          <t>cell</t>
        </r>
        <r>
          <rPr>
            <sz val="8"/>
            <color indexed="81"/>
            <rFont val="Tahoma"/>
            <family val="2"/>
          </rPr>
          <t xml:space="preserve"> that contains the desired symbol.  Do not copy and paste just the object.  Better yet, put the cursor in the cell you want to have an icon in it, then hit Ctl-Z on your keyboard.  The proper icon will appear in the cell. 
Use Elbow Style Connectors (found in Autoshapes) to draw the arrow between shapes.
Process flow arrows for abnormal conditions (scrap, rework, etc.) are drawn in red with dashed lines. </t>
        </r>
        <r>
          <rPr>
            <sz val="8"/>
            <color indexed="10"/>
            <rFont val="Tahoma"/>
            <family val="2"/>
          </rPr>
          <t xml:space="preserve"> --------------&gt;</t>
        </r>
      </text>
    </comment>
    <comment ref="A9" authorId="1">
      <text>
        <r>
          <rPr>
            <b/>
            <sz val="8"/>
            <color indexed="81"/>
            <rFont val="Tahoma"/>
            <family val="2"/>
          </rPr>
          <t>Op Seq # should be the same for process steps in the pFMEA and PCP.
Operator Instructions should be fed into here from SOPs.</t>
        </r>
      </text>
    </comment>
    <comment ref="D9" authorId="1">
      <text>
        <r>
          <rPr>
            <b/>
            <sz val="8"/>
            <color indexed="81"/>
            <rFont val="Tahoma"/>
            <family val="2"/>
          </rPr>
          <t xml:space="preserve">Go/No-go deciosn  </t>
        </r>
      </text>
    </comment>
    <comment ref="E9" authorId="1">
      <text>
        <r>
          <rPr>
            <b/>
            <sz val="8"/>
            <color indexed="81"/>
            <rFont val="Tahoma"/>
            <family val="2"/>
          </rPr>
          <t>Move:  The movement of material between stations or stops in a process.  
Movement between stations or nests.  Hand-carried or machine indexed.
Dunnage movement between departments</t>
        </r>
      </text>
    </comment>
    <comment ref="F9" authorId="1">
      <text>
        <r>
          <rPr>
            <b/>
            <sz val="8"/>
            <color indexed="81"/>
            <rFont val="Tahoma"/>
            <family val="2"/>
          </rPr>
          <t>Store:  The act of placing material in storage, typically dunnage.
Get:  Retrieving material from storage, typically dunnage.</t>
        </r>
      </text>
    </comment>
    <comment ref="G9" authorId="1">
      <text>
        <r>
          <rPr>
            <b/>
            <sz val="8"/>
            <color indexed="81"/>
            <rFont val="Tahoma"/>
            <family val="2"/>
          </rPr>
          <t>Inspect:  Any process step that evaluates the product for conformance to specifications.  Visual inspection, Functional testing, Automatic gauging, etc.
A decision must be made resulting in two separate process paths (good vs bad).
The inspections can be classified by:
       A = Automatic, or machine inspected (i.e.  leak tester)
       M = Manually inspected by the operator (i.e. hand gage)
       V = Visually inspected by the operator
       Q = Quality Audit, control plan check</t>
        </r>
      </text>
    </comment>
    <comment ref="H9" authorId="1">
      <text>
        <r>
          <rPr>
            <b/>
            <sz val="8"/>
            <color indexed="81"/>
            <rFont val="Tahoma"/>
            <family val="2"/>
          </rPr>
          <t>Rework:   Process steps required to repair rejected material.  They can be online or offline operations.  
Teardown, reload, replace parts, etc.</t>
        </r>
      </text>
    </comment>
    <comment ref="I9" authorId="1">
      <text>
        <r>
          <rPr>
            <b/>
            <sz val="8"/>
            <color indexed="81"/>
            <rFont val="Tahoma"/>
            <family val="2"/>
          </rPr>
          <t xml:space="preserve">Scrap:  Permanently removing rejected material from the value stream and placing it into a RED scrap container (tote, basket, etc).  
Contain:  Suspect or reject material is temporarily held until it can be scrapped or reworked.
NOTE:  Consider material in/on a bin, chute, conveyor, nest, bench still alive. </t>
        </r>
      </text>
    </comment>
    <comment ref="J9" authorId="1">
      <text>
        <r>
          <rPr>
            <b/>
            <sz val="8"/>
            <color indexed="81"/>
            <rFont val="Tahoma"/>
            <family val="2"/>
          </rPr>
          <t>Changeover:  Flag the individual process steps that are affected by changeover activities.   This is key information that aids in identifying changeover failure modes and causes in the PFMEA. 
Possible changeover activities are classified:
    P = Product, material
    T = Tooling, hard setup changes (adjustments)
    S = Software, soft setup (menu, selector switches), job instructions
    D = Dunnage, packaging
    L = Labels (in-process labels, Product labels, etc)</t>
        </r>
      </text>
    </comment>
    <comment ref="K9" authorId="1">
      <text>
        <r>
          <rPr>
            <b/>
            <sz val="8"/>
            <color indexed="81"/>
            <rFont val="Tahoma"/>
            <family val="2"/>
          </rPr>
          <t>What is the desired product characteristics produced by the process steps.</t>
        </r>
      </text>
    </comment>
    <comment ref="L9" authorId="1">
      <text>
        <r>
          <rPr>
            <b/>
            <sz val="8"/>
            <color indexed="81"/>
            <rFont val="Tahoma"/>
            <family val="2"/>
          </rPr>
          <t xml:space="preserve">Process characteristics that require control to ensure the product characteristic(s) meet the specification
</t>
        </r>
      </text>
    </comment>
  </commentList>
</comments>
</file>

<file path=xl/sharedStrings.xml><?xml version="1.0" encoding="utf-8"?>
<sst xmlns="http://schemas.openxmlformats.org/spreadsheetml/2006/main" count="1387" uniqueCount="760">
  <si>
    <t>Measurement system analysis</t>
  </si>
  <si>
    <t>Control plan</t>
  </si>
  <si>
    <t>Cover sheet</t>
  </si>
  <si>
    <t>Attach drawing of product in this sheet</t>
  </si>
  <si>
    <t>SAMPLE RUN 2</t>
  </si>
  <si>
    <t>SAMPLE RUN 1</t>
  </si>
  <si>
    <t>SAMPLE RUN 3</t>
  </si>
  <si>
    <t>Attach material certificates of incoming material used to produce products</t>
  </si>
  <si>
    <t>Reason of filling in and how to fill in this report</t>
  </si>
  <si>
    <t>When all data is filled in you can print all pages by pushing the button underneath "print report"</t>
  </si>
  <si>
    <t>Don not change anything to the file format</t>
  </si>
  <si>
    <t>Material certificates can be of the following kind:</t>
  </si>
  <si>
    <t>- material certificates delivered by your supplier</t>
  </si>
  <si>
    <t xml:space="preserve">- incoming inspection reports of incoming material </t>
  </si>
  <si>
    <t>Signature:</t>
  </si>
  <si>
    <t>Date:</t>
  </si>
  <si>
    <t>Production date:</t>
  </si>
  <si>
    <t>Supplier batch ID number:</t>
  </si>
  <si>
    <t>* control plan</t>
  </si>
  <si>
    <t>List the overview of test equipment used in case not mentioned into;</t>
  </si>
  <si>
    <t>INSTRUCTION SHEET TO FILL IN PPAP REPORT</t>
  </si>
  <si>
    <t>In case new products are developed or significant process and/or products changes are introduced, supplier will initiate an PPAP report containing the data requested by Philips. Based on the given data as reply on the requested info, the products can be released, or partly released with an appropriate improvement plan. In the cover sheet you can find
- reasons for which a initial sample report has to be made up (see reason for PPAP report)
- info which has to be delivered by supplier (see sheets to fill in or data needed to be supplied by SUPPLIER) is indicated with a marked box
By clicking on the name (in blue) next to the marked box you come to the tab where you have to put the requested info
Only the white fields in each tab has to be filled in by supplier.
In the left upper corner of each tab you can find back the link to the cover sheet 
In this way you have to fill in all the requested data</t>
  </si>
  <si>
    <t>Design Record (Drawing of product)</t>
  </si>
  <si>
    <t>Authorized Engineering Change(note) Document</t>
  </si>
  <si>
    <t>Attach the document in this sheet</t>
  </si>
  <si>
    <t>Design Failure Mode and Effect Analysis (DFMEA)</t>
  </si>
  <si>
    <t>Process flow Diagram</t>
  </si>
  <si>
    <t>Engineering Approval</t>
  </si>
  <si>
    <t>Process Failure Mode and Effect Analysis (PFMEA)</t>
  </si>
  <si>
    <t>Supplier Dimensional report (Attach the suppliers report in this sheet)</t>
  </si>
  <si>
    <t>Records of Material / Performance Tests</t>
  </si>
  <si>
    <t>- RoHs analysis report(s)</t>
  </si>
  <si>
    <t>Initial Process Studies</t>
  </si>
  <si>
    <t>Remark:   MINIMUM 32 pc to be inspected</t>
  </si>
  <si>
    <t>For each CTQ as defined into the PQA/MQS</t>
  </si>
  <si>
    <t>Qualified Laboratory Documentation</t>
  </si>
  <si>
    <t>Appearance Approval Report</t>
  </si>
  <si>
    <t>Sample Production Parts</t>
  </si>
  <si>
    <t>Master Sample</t>
  </si>
  <si>
    <t>Attach the document with the full list of Master Samples in this sheet</t>
  </si>
  <si>
    <t>Checking Aids</t>
  </si>
  <si>
    <t>Customer Specific Requirements</t>
  </si>
  <si>
    <t>Attach ….</t>
  </si>
  <si>
    <t>Process Flow Diagram</t>
  </si>
  <si>
    <t>PFMEA</t>
  </si>
  <si>
    <t>Control Plan</t>
  </si>
  <si>
    <t>including; location of the master samples, quantities and identification</t>
  </si>
  <si>
    <t>The PPAP Submission samples must be produced during a full speed mass production run,</t>
  </si>
  <si>
    <t xml:space="preserve"> with the final industrial set up.</t>
  </si>
  <si>
    <t>* dimensional results (Suppliers inspection report)</t>
  </si>
  <si>
    <t>In addition, this section lists all material certifications (steel, plastics, plating, etc), as specified on the print. The material certification shall show compliance to the specific call on the print.</t>
  </si>
  <si>
    <t>Below is the list of all 18 elements, and a brief description of them.</t>
  </si>
  <si>
    <t>PPAP Elements</t>
  </si>
  <si>
    <t>Production Part Approval Process (PPAP) may be required for all components and materials incorporated in the finished product, and may also be required if components are processed by external sub-contractors.</t>
  </si>
  <si>
    <t>4) The production control plan and quality management system will prevent non-conforming product reaching the client or compromising the safety and reliability of finished vehicles</t>
  </si>
  <si>
    <t>3) The process (including sub suppliers) is capable of producing conforming product</t>
  </si>
  <si>
    <t>2) The product supplied meets those requirements</t>
  </si>
  <si>
    <t>1) The clients requirements have been understood</t>
  </si>
  <si>
    <t>Suppliers are required to obtain PPAP approval from the vehicle manufacturers whenever a new or modified component is introduced to production, or the manufacturing process is changed. Obtaining approval requires the supplier to provide sample parts and documentary evidence showing that:</t>
  </si>
  <si>
    <t>The documentation on the PPAP package is closely related to the Advanced Product Quality Planning process (APQP) used during the design and development of new vehicles and component systems to reduce the risk of unexpected failure due to errors in design and manufacture. The PPAP manual is published by the Automotive Industry Action Group (AIAG), [www.aiag.org] and specifies generic requirements for obtaining PPAP approvals. Additional customer specific requirements may be imposed by particular clients (vehicle manufacturers) and incorporated in the purchasing contracts. Details of 'customer specific' requirements may be found on the International Automotive Task Force IATF website www.iatfglobaloversight.org. or supplier portals provided by the vehicle manufacturers.</t>
  </si>
  <si>
    <t>The result of the PPAP process is a series of documents gathered in one specific location (a binder or electronically) called the "PPAP Package". The PPAP package is a series of documents which need a formal approval by the supplier and customer. The form that summarizes this package is called PSW (Part Submission Warrant). The approval of the PSW indicates that the supplier responsible person (usually the Quality Engineer) has reviewed this package and that the customer has not identified any issues that would prevent its approbation.</t>
  </si>
  <si>
    <t>PPAP Approval</t>
  </si>
  <si>
    <t xml:space="preserve">Date: </t>
  </si>
  <si>
    <t>Back to PSW</t>
  </si>
  <si>
    <r>
      <t>1. Part Submission Warrant (PSW)</t>
    </r>
    <r>
      <rPr>
        <sz val="10"/>
        <rFont val="Arial"/>
        <family val="2"/>
      </rPr>
      <t xml:space="preserve"> This is the form that summarizes the whole PPAP package. This form shows the reason for submission (design change, annual revalidation, etc) and the level of documents submitted to the customer. There is a section that asks for "results meeting all drawing and specification requirements: yes/no" refers to the whole package. If there is any deviations the supplier should note on the warrant or inform that PPAP cannot be submitted. good document</t>
    </r>
  </si>
  <si>
    <r>
      <t>2. Design Records</t>
    </r>
    <r>
      <rPr>
        <sz val="10"/>
        <rFont val="Arial"/>
        <family val="2"/>
      </rPr>
      <t xml:space="preserve"> A copy of the drawing. If the customer is design responsible this is a copy of customer drawing that is sent together with the Purchase Order (PO). If supplier is design responsible this is a released drawing in supplier's release system.</t>
    </r>
  </si>
  <si>
    <r>
      <t>3. Authorized Engineering Change(note) Documents</t>
    </r>
    <r>
      <rPr>
        <sz val="10"/>
        <rFont val="Arial"/>
        <family val="2"/>
      </rPr>
      <t xml:space="preserve"> A document that shows the detailed description of the change. Usually this document is called "Engineering Change Notice", but it may be covered by the customer PO or any other engineering authorization.</t>
    </r>
  </si>
  <si>
    <r>
      <t>4. Engineering Approval</t>
    </r>
    <r>
      <rPr>
        <sz val="10"/>
        <rFont val="Arial"/>
        <family val="2"/>
      </rPr>
      <t xml:space="preserve"> This approval is usually the Engineering trial with production parts performed at the customer plant. A "temporary deviation" usually is required to send parts to customer before PPAP. Customer may require other "Engineering Approvals".</t>
    </r>
  </si>
  <si>
    <r>
      <t xml:space="preserve">5. DFMEA </t>
    </r>
    <r>
      <rPr>
        <sz val="10"/>
        <rFont val="Arial"/>
        <family val="2"/>
      </rPr>
      <t>A copy of the Design Failure Mode and Effect Analysis (DFMEA), reviewed and signed-off by supplier and customer. If customer is design responsible, usually customer may not share this document with the supplier. However, the list of all critical or high impact product characteristics should be shared with the supplier, so they can be addressed on the PFMEA and Control Plan.</t>
    </r>
  </si>
  <si>
    <r>
      <t>6. Process Flow Diagram</t>
    </r>
    <r>
      <rPr>
        <sz val="10"/>
        <rFont val="Arial"/>
        <family val="2"/>
      </rPr>
      <t xml:space="preserve"> A copy of the Process Flow, indicating all steps and sequence in the fabrication process, including incoming components.</t>
    </r>
  </si>
  <si>
    <r>
      <t>7. PFMEA</t>
    </r>
    <r>
      <rPr>
        <sz val="10"/>
        <rFont val="Arial"/>
        <family val="2"/>
      </rPr>
      <t xml:space="preserve"> A copy of the Process Failure Mode and Effect Analyis (PFMEA), reviewed and signed-off by supplier and customer. The PFMEA follows the Process Flow steps, and indicate "what could go wrong" during the fabrication and assembly of each component.</t>
    </r>
  </si>
  <si>
    <r>
      <t>8. Control Plan</t>
    </r>
    <r>
      <rPr>
        <sz val="10"/>
        <rFont val="Arial"/>
        <family val="2"/>
      </rPr>
      <t xml:space="preserve"> A copy of the Control Plan, reviewed and signed-off by supplier and customer. The Control Plan follows the PFMEA steps, and provides more details on how the "potential issues" are checked in the incoming quality, assembly process or during inspections of finished products.</t>
    </r>
  </si>
  <si>
    <r>
      <t>9. Measurement System Analysis Studies (MSA))</t>
    </r>
    <r>
      <rPr>
        <sz val="10"/>
        <rFont val="Arial"/>
        <family val="2"/>
      </rPr>
      <t xml:space="preserve"> MSA usually contains the Gage R&amp;R for the critical or high impact characteristics, and a confirmation that gauges used to measure these characteristics are calibrated.</t>
    </r>
  </si>
  <si>
    <r>
      <t>10. Dimensional Results</t>
    </r>
    <r>
      <rPr>
        <sz val="10"/>
        <rFont val="Arial"/>
        <family val="2"/>
      </rPr>
      <t xml:space="preserve"> A list of every dimension noted on the ballooned drawing. This list shows the product characteristic, specification, the measurement results and the assessment showing if this dimension is "ok" or "not ok". Usually a minimum of 10 pieces is reported per product/process combination.</t>
    </r>
  </si>
  <si>
    <r>
      <t>11. Records of Material / Performance Tests</t>
    </r>
    <r>
      <rPr>
        <sz val="10"/>
        <rFont val="Arial"/>
        <family val="2"/>
      </rPr>
      <t xml:space="preserve"> A summary of every test performed on the part. This summary is usually on a form of DVP&amp;R (Design Verification Plan and Report), which lists each individual test, when it was performed, the specification, results and the assessment pass/fail. If there is an Engineering Specification, usually it is noted on the print. The DVP&amp;R shall be reviewed and signed off by both customer and supplier engineering groups. The quality engineer will look for a customer signature on this document.</t>
    </r>
  </si>
  <si>
    <r>
      <t xml:space="preserve">12. Initial Process Studies </t>
    </r>
    <r>
      <rPr>
        <sz val="10"/>
        <rFont val="Arial"/>
        <family val="2"/>
      </rPr>
      <t>Usually this section shows all Statistical Process Control charts affecting the most critical characteristics. The intent is to demonstrate that critical processes have stable variability and that is running near the intended nominal value.</t>
    </r>
  </si>
  <si>
    <r>
      <t>13. Qualified Laboratory Documentation</t>
    </r>
    <r>
      <rPr>
        <sz val="10"/>
        <rFont val="Arial"/>
        <family val="2"/>
      </rPr>
      <t xml:space="preserve"> Copy of all laboratory certifications (e.g. A2LA, TS) of the laboratories that performed the tests reported on section 10.</t>
    </r>
  </si>
  <si>
    <r>
      <t>14. Appearance Approval Report</t>
    </r>
    <r>
      <rPr>
        <sz val="10"/>
        <rFont val="Arial"/>
        <family val="2"/>
      </rPr>
      <t xml:space="preserve"> A copy of the AAI (Appearance Approval Inspection) form signed by the customer. Applicable for components affecting appearance only.</t>
    </r>
  </si>
  <si>
    <r>
      <t>15. Sample Production Parts</t>
    </r>
    <r>
      <rPr>
        <sz val="10"/>
        <rFont val="Arial"/>
        <family val="2"/>
      </rPr>
      <t xml:space="preserve"> A sample from the same lot of initial production run. The PPAP package usually shows a picture of the sample and where it is kept (customer or supplier).</t>
    </r>
  </si>
  <si>
    <r>
      <t>16. Master Sample</t>
    </r>
    <r>
      <rPr>
        <sz val="10"/>
        <rFont val="Arial"/>
        <family val="2"/>
      </rPr>
      <t xml:space="preserve"> A sample signed off by customer and supplier, that usually is used to train operators on subjective inspections such as visual or for noise.</t>
    </r>
  </si>
  <si>
    <r>
      <t>17. Checking Aids</t>
    </r>
    <r>
      <rPr>
        <sz val="10"/>
        <rFont val="Arial"/>
        <family val="2"/>
      </rPr>
      <t xml:space="preserve"> When there are special tools for checking parts, this section shows a picture of the tool and calibration records, including dimensional report of the tool.</t>
    </r>
  </si>
  <si>
    <r>
      <t>18. Customer Specific Requirements</t>
    </r>
    <r>
      <rPr>
        <sz val="10"/>
        <rFont val="Arial"/>
        <family val="2"/>
      </rPr>
      <t xml:space="preserve"> Each customer may have specific requirements to be included on the PPAP package. It is a good practice to ask the customer for PPAP expectations before even quoting for a job. North America auto makers OEM (Original Equipment Manufacturer) requirements are listed on www.iatfglobaloversight.org. website.</t>
    </r>
  </si>
  <si>
    <t>(Design FMEA)</t>
  </si>
  <si>
    <t xml:space="preserve">System : </t>
  </si>
  <si>
    <t>Subsystem:</t>
  </si>
  <si>
    <t>FMEA Version :</t>
  </si>
  <si>
    <t>V0.1</t>
  </si>
  <si>
    <t xml:space="preserve">Component : </t>
  </si>
  <si>
    <t>Design Responsibility :</t>
  </si>
  <si>
    <t>Page:</t>
  </si>
  <si>
    <t>Model Year (s)/ Program(s) :</t>
  </si>
  <si>
    <t>Prepared by:</t>
  </si>
  <si>
    <t>Core Team :</t>
  </si>
  <si>
    <t>Key Date :</t>
  </si>
  <si>
    <t>FMEA Date (Orig.) :</t>
  </si>
  <si>
    <t>Item / Function</t>
  </si>
  <si>
    <t>Requirement</t>
  </si>
  <si>
    <t>Potential Failure Mode</t>
  </si>
  <si>
    <t>Potential Effect(s) of Failure</t>
  </si>
  <si>
    <t>Severity</t>
  </si>
  <si>
    <t>Classification</t>
  </si>
  <si>
    <t>Potential Cause(s) of Failure</t>
  </si>
  <si>
    <t xml:space="preserve">Current Design </t>
  </si>
  <si>
    <t>RPN</t>
  </si>
  <si>
    <t>Recommended Action</t>
  </si>
  <si>
    <t>Responsibility &amp; Target Completion Date</t>
  </si>
  <si>
    <t>Action Results</t>
  </si>
  <si>
    <t>Controls Prevention</t>
  </si>
  <si>
    <t>Occurrence</t>
  </si>
  <si>
    <t>Controls Detection</t>
  </si>
  <si>
    <t>Detection</t>
  </si>
  <si>
    <r>
      <t xml:space="preserve">Actions Taken </t>
    </r>
    <r>
      <rPr>
        <sz val="10"/>
        <rFont val="Arial"/>
        <family val="2"/>
      </rPr>
      <t>Completion Date</t>
    </r>
  </si>
  <si>
    <t>Prcess Flow Document (PFD)</t>
  </si>
  <si>
    <t>Item</t>
  </si>
  <si>
    <t>Process Responsibility</t>
  </si>
  <si>
    <t>Process Identification</t>
  </si>
  <si>
    <t>Product Name &amp; Model</t>
  </si>
  <si>
    <t>Key Date</t>
  </si>
  <si>
    <t>Prepared by</t>
  </si>
  <si>
    <t>Core Team</t>
  </si>
  <si>
    <t>Date (Original)</t>
  </si>
  <si>
    <t xml:space="preserve">Date (Revised) : </t>
  </si>
  <si>
    <t>Operation Sequence Number</t>
  </si>
  <si>
    <t>Operation Description 
(Do this, to this, with this)</t>
  </si>
  <si>
    <t>Incoming Source of Variation</t>
  </si>
  <si>
    <t>Decision</t>
  </si>
  <si>
    <t>Move</t>
  </si>
  <si>
    <t>Store/Get</t>
  </si>
  <si>
    <t>Inspect</t>
  </si>
  <si>
    <t>Rework</t>
  </si>
  <si>
    <t>Scrap/ Contain</t>
  </si>
  <si>
    <t>Changeover</t>
  </si>
  <si>
    <r>
      <t xml:space="preserve">Significant Product Characteristics 
</t>
    </r>
    <r>
      <rPr>
        <b/>
        <i/>
        <sz val="10"/>
        <rFont val="Arial"/>
        <family val="2"/>
      </rPr>
      <t>(Outputs)</t>
    </r>
  </si>
  <si>
    <r>
      <t xml:space="preserve">Significant Process Characteristics
</t>
    </r>
    <r>
      <rPr>
        <b/>
        <i/>
        <sz val="10"/>
        <rFont val="Arial"/>
        <family val="2"/>
      </rPr>
      <t>(Inputs)</t>
    </r>
  </si>
  <si>
    <t>Comments/Notes</t>
  </si>
  <si>
    <t xml:space="preserve">                                POTENTIAL FAILURE MODE AND EFFECTS ANALYSIS (PROCESS FMEA) </t>
  </si>
  <si>
    <t>PFMEA Number</t>
  </si>
  <si>
    <t xml:space="preserve">Date (Revised) </t>
  </si>
  <si>
    <t>Op Seq #</t>
  </si>
  <si>
    <t>Process Function/ Requirment</t>
  </si>
  <si>
    <t>Product Characteristics ID/Description</t>
  </si>
  <si>
    <t>Current Process</t>
  </si>
  <si>
    <t>Responsibility Completion Date</t>
  </si>
  <si>
    <t>Occurance</t>
  </si>
  <si>
    <t>Actions Taken &amp; Completion date</t>
  </si>
  <si>
    <t>Prcess Control Plan (PCP)</t>
  </si>
  <si>
    <t>Prototype                   Pre-Launch                 Production</t>
  </si>
  <si>
    <t>Control Plan Number</t>
  </si>
  <si>
    <t>Key Contact&amp; Phone</t>
  </si>
  <si>
    <t>Date (Revised)</t>
  </si>
  <si>
    <t>Part Number/Latest change level</t>
  </si>
  <si>
    <t>Part Name/Description</t>
  </si>
  <si>
    <t>Supplier/Plant approval date</t>
  </si>
  <si>
    <t>Customer Engineering Aprroval date (if required)</t>
  </si>
  <si>
    <t>Supplier/Plant</t>
  </si>
  <si>
    <t>Supplier Code</t>
  </si>
  <si>
    <t>Customer Quality Approval date (if required)</t>
  </si>
  <si>
    <t xml:space="preserve">Operation Description                   (Do this, to this, with this) </t>
  </si>
  <si>
    <t>Machine Device/Jig/tools for manufacturing</t>
  </si>
  <si>
    <t>Characteristics</t>
  </si>
  <si>
    <t>Class</t>
  </si>
  <si>
    <t>Methods</t>
  </si>
  <si>
    <t>Reaction Plan</t>
  </si>
  <si>
    <t>No</t>
  </si>
  <si>
    <t>Product</t>
  </si>
  <si>
    <t>Process</t>
  </si>
  <si>
    <t>Prodcut/Process specification Tolerance</t>
  </si>
  <si>
    <t>Evaluation Measurement technique</t>
  </si>
  <si>
    <t>Sample</t>
  </si>
  <si>
    <t>Control Methods</t>
  </si>
  <si>
    <t>Size</t>
  </si>
  <si>
    <t>Frequency</t>
  </si>
  <si>
    <t>Gage Repeatability and Reproducibility Data Collection Sheet</t>
  </si>
  <si>
    <t xml:space="preserve">Part No. &amp; Name: </t>
  </si>
  <si>
    <t xml:space="preserve">Characteristics: </t>
  </si>
  <si>
    <t xml:space="preserve">Specifications: </t>
  </si>
  <si>
    <t>Upper Spec</t>
  </si>
  <si>
    <t xml:space="preserve"># of Trials = </t>
  </si>
  <si>
    <r>
      <t xml:space="preserve">K </t>
    </r>
    <r>
      <rPr>
        <vertAlign val="subscript"/>
        <sz val="10"/>
        <rFont val="Arial"/>
        <family val="2"/>
      </rPr>
      <t>1</t>
    </r>
    <r>
      <rPr>
        <sz val="10"/>
        <rFont val="Arial"/>
        <family val="2"/>
      </rPr>
      <t xml:space="preserve"> = </t>
    </r>
  </si>
  <si>
    <t xml:space="preserve">Xbar diff = </t>
  </si>
  <si>
    <r>
      <t xml:space="preserve">D </t>
    </r>
    <r>
      <rPr>
        <vertAlign val="subscript"/>
        <sz val="10"/>
        <rFont val="Arial"/>
        <family val="2"/>
      </rPr>
      <t>4</t>
    </r>
    <r>
      <rPr>
        <sz val="10"/>
        <rFont val="Arial"/>
        <family val="2"/>
      </rPr>
      <t xml:space="preserve"> = </t>
    </r>
  </si>
  <si>
    <t>Lower Spec</t>
  </si>
  <si>
    <t xml:space="preserve"># of appraisers = </t>
  </si>
  <si>
    <r>
      <t xml:space="preserve">K </t>
    </r>
    <r>
      <rPr>
        <vertAlign val="subscript"/>
        <sz val="10"/>
        <rFont val="Arial"/>
        <family val="2"/>
      </rPr>
      <t>2</t>
    </r>
    <r>
      <rPr>
        <sz val="10"/>
        <rFont val="Arial"/>
        <family val="2"/>
      </rPr>
      <t xml:space="preserve"> = </t>
    </r>
  </si>
  <si>
    <t xml:space="preserve">Rbarbar = </t>
  </si>
  <si>
    <r>
      <t xml:space="preserve">R </t>
    </r>
    <r>
      <rPr>
        <vertAlign val="subscript"/>
        <sz val="10"/>
        <rFont val="Arial"/>
        <family val="2"/>
      </rPr>
      <t>p</t>
    </r>
    <r>
      <rPr>
        <sz val="10"/>
        <rFont val="Arial"/>
        <family val="2"/>
      </rPr>
      <t xml:space="preserve"> = </t>
    </r>
  </si>
  <si>
    <t>Total Tol</t>
  </si>
  <si>
    <t xml:space="preserve"># of parts = </t>
  </si>
  <si>
    <r>
      <t xml:space="preserve">K </t>
    </r>
    <r>
      <rPr>
        <vertAlign val="subscript"/>
        <sz val="10"/>
        <rFont val="Arial"/>
        <family val="2"/>
      </rPr>
      <t>3</t>
    </r>
    <r>
      <rPr>
        <sz val="10"/>
        <rFont val="Arial"/>
        <family val="2"/>
      </rPr>
      <t xml:space="preserve"> = </t>
    </r>
  </si>
  <si>
    <t>Appraiser/Trial #</t>
  </si>
  <si>
    <t>Part</t>
  </si>
  <si>
    <t>Average</t>
  </si>
  <si>
    <t>A</t>
  </si>
  <si>
    <r>
      <t xml:space="preserve">Xbar </t>
    </r>
    <r>
      <rPr>
        <vertAlign val="subscript"/>
        <sz val="10"/>
        <rFont val="Arial"/>
        <family val="2"/>
      </rPr>
      <t>a</t>
    </r>
    <r>
      <rPr>
        <sz val="10"/>
        <rFont val="Arial"/>
        <family val="2"/>
      </rPr>
      <t xml:space="preserve"> = </t>
    </r>
  </si>
  <si>
    <t>Range</t>
  </si>
  <si>
    <r>
      <t xml:space="preserve">Rbar </t>
    </r>
    <r>
      <rPr>
        <vertAlign val="subscript"/>
        <sz val="10"/>
        <rFont val="Arial"/>
        <family val="2"/>
      </rPr>
      <t>a</t>
    </r>
    <r>
      <rPr>
        <sz val="10"/>
        <rFont val="Arial"/>
        <family val="2"/>
      </rPr>
      <t xml:space="preserve"> = </t>
    </r>
  </si>
  <si>
    <t>B</t>
  </si>
  <si>
    <r>
      <t xml:space="preserve">Xbar </t>
    </r>
    <r>
      <rPr>
        <vertAlign val="subscript"/>
        <sz val="10"/>
        <rFont val="Arial"/>
        <family val="2"/>
      </rPr>
      <t>b</t>
    </r>
    <r>
      <rPr>
        <sz val="10"/>
        <rFont val="Arial"/>
        <family val="2"/>
      </rPr>
      <t xml:space="preserve"> = </t>
    </r>
  </si>
  <si>
    <r>
      <t xml:space="preserve">Rbar </t>
    </r>
    <r>
      <rPr>
        <vertAlign val="subscript"/>
        <sz val="10"/>
        <rFont val="Arial"/>
        <family val="2"/>
      </rPr>
      <t>b</t>
    </r>
    <r>
      <rPr>
        <sz val="10"/>
        <rFont val="Arial"/>
        <family val="2"/>
      </rPr>
      <t xml:space="preserve"> = </t>
    </r>
  </si>
  <si>
    <t>C</t>
  </si>
  <si>
    <r>
      <t xml:space="preserve">Xbar </t>
    </r>
    <r>
      <rPr>
        <vertAlign val="subscript"/>
        <sz val="10"/>
        <rFont val="Arial"/>
        <family val="2"/>
      </rPr>
      <t>c</t>
    </r>
    <r>
      <rPr>
        <sz val="10"/>
        <rFont val="Arial"/>
        <family val="2"/>
      </rPr>
      <t xml:space="preserve"> = </t>
    </r>
  </si>
  <si>
    <r>
      <t xml:space="preserve">Rbar </t>
    </r>
    <r>
      <rPr>
        <vertAlign val="subscript"/>
        <sz val="10"/>
        <rFont val="Arial"/>
        <family val="2"/>
      </rPr>
      <t>c</t>
    </r>
    <r>
      <rPr>
        <sz val="10"/>
        <rFont val="Arial"/>
        <family val="2"/>
      </rPr>
      <t xml:space="preserve"> = </t>
    </r>
  </si>
  <si>
    <t>Part Average</t>
  </si>
  <si>
    <t>Xbarbar =</t>
  </si>
  <si>
    <r>
      <t>R</t>
    </r>
    <r>
      <rPr>
        <vertAlign val="subscript"/>
        <sz val="10"/>
        <rFont val="Arial"/>
        <family val="2"/>
      </rPr>
      <t>p</t>
    </r>
    <r>
      <rPr>
        <sz val="10"/>
        <rFont val="Arial"/>
        <family val="2"/>
      </rPr>
      <t xml:space="preserve"> = </t>
    </r>
  </si>
  <si>
    <t>Xbar diff  =</t>
  </si>
  <si>
    <t>UCL R    =</t>
  </si>
  <si>
    <t>Gage Repeatability and Reproducibility Report - % VARIATION</t>
  </si>
  <si>
    <t xml:space="preserve">Gage Name: </t>
  </si>
  <si>
    <t>Gage Number:</t>
  </si>
  <si>
    <t xml:space="preserve">Performed by: </t>
  </si>
  <si>
    <t xml:space="preserve">Gage Type: </t>
  </si>
  <si>
    <r>
      <t>K</t>
    </r>
    <r>
      <rPr>
        <vertAlign val="subscript"/>
        <sz val="10"/>
        <rFont val="Arial"/>
        <family val="2"/>
      </rPr>
      <t>1</t>
    </r>
    <r>
      <rPr>
        <sz val="10"/>
        <rFont val="Arial"/>
        <family val="2"/>
      </rPr>
      <t xml:space="preserve"> = </t>
    </r>
  </si>
  <si>
    <r>
      <t>D</t>
    </r>
    <r>
      <rPr>
        <vertAlign val="subscript"/>
        <sz val="10"/>
        <rFont val="Arial"/>
        <family val="2"/>
      </rPr>
      <t>4</t>
    </r>
    <r>
      <rPr>
        <sz val="10"/>
        <rFont val="Arial"/>
        <family val="2"/>
      </rPr>
      <t xml:space="preserve"> = </t>
    </r>
  </si>
  <si>
    <r>
      <t>K</t>
    </r>
    <r>
      <rPr>
        <vertAlign val="subscript"/>
        <sz val="10"/>
        <rFont val="Arial"/>
        <family val="2"/>
      </rPr>
      <t>2</t>
    </r>
    <r>
      <rPr>
        <sz val="10"/>
        <rFont val="Arial"/>
        <family val="2"/>
      </rPr>
      <t xml:space="preserve"> = </t>
    </r>
  </si>
  <si>
    <r>
      <t>R</t>
    </r>
    <r>
      <rPr>
        <vertAlign val="subscript"/>
        <sz val="10"/>
        <rFont val="Arial"/>
        <family val="2"/>
      </rPr>
      <t>p</t>
    </r>
    <r>
      <rPr>
        <sz val="10"/>
        <rFont val="Arial"/>
        <family val="2"/>
      </rPr>
      <t xml:space="preserve"> = </t>
    </r>
  </si>
  <si>
    <r>
      <t>K</t>
    </r>
    <r>
      <rPr>
        <vertAlign val="subscript"/>
        <sz val="10"/>
        <rFont val="Arial"/>
        <family val="2"/>
      </rPr>
      <t>3</t>
    </r>
    <r>
      <rPr>
        <sz val="10"/>
        <rFont val="Arial"/>
        <family val="2"/>
      </rPr>
      <t xml:space="preserve"> = </t>
    </r>
  </si>
  <si>
    <t>Measurement Unit Analysis</t>
  </si>
  <si>
    <t>% Total Variation</t>
  </si>
  <si>
    <t>Repeatability - Equipment Variation (EV)</t>
  </si>
  <si>
    <t>Percent Equipment Variation</t>
  </si>
  <si>
    <t>EV               =</t>
  </si>
  <si>
    <r>
      <t>(Rbarbar) x (K</t>
    </r>
    <r>
      <rPr>
        <vertAlign val="subscript"/>
        <sz val="10"/>
        <rFont val="Arial"/>
        <family val="2"/>
      </rPr>
      <t>1</t>
    </r>
    <r>
      <rPr>
        <sz val="10"/>
        <rFont val="Arial"/>
        <family val="2"/>
      </rPr>
      <t>)</t>
    </r>
  </si>
  <si>
    <t>%EV     =</t>
  </si>
  <si>
    <t>100 [ EV / TV ]</t>
  </si>
  <si>
    <t xml:space="preserve">                   =</t>
  </si>
  <si>
    <t>Trials</t>
  </si>
  <si>
    <r>
      <t>K</t>
    </r>
    <r>
      <rPr>
        <vertAlign val="subscript"/>
        <sz val="10"/>
        <rFont val="Arial"/>
        <family val="2"/>
      </rPr>
      <t>1</t>
    </r>
  </si>
  <si>
    <t xml:space="preserve">             =</t>
  </si>
  <si>
    <t>%</t>
  </si>
  <si>
    <t>Reproducibility - Appraiser Variation (AV)</t>
  </si>
  <si>
    <t>Percent Appraiser Variation</t>
  </si>
  <si>
    <t>AV               =</t>
  </si>
  <si>
    <t>%AV     =</t>
  </si>
  <si>
    <t>100 [ AV / TV ]</t>
  </si>
  <si>
    <t>Appraisers</t>
  </si>
  <si>
    <t>K2</t>
  </si>
  <si>
    <t>Repeatability &amp; Reproducibility (GRR)</t>
  </si>
  <si>
    <t>Percent Gage Repeatability &amp; Reproducibility Variation</t>
  </si>
  <si>
    <t>GRR            =</t>
  </si>
  <si>
    <t>SQRT[ (EV^2) + (AV^2) ]</t>
  </si>
  <si>
    <t>%GRR   =</t>
  </si>
  <si>
    <t>100 [ GRR / TV ]</t>
  </si>
  <si>
    <t xml:space="preserve">                  =</t>
  </si>
  <si>
    <t>Part Variation (PV)</t>
  </si>
  <si>
    <t>Parts</t>
  </si>
  <si>
    <r>
      <t>K</t>
    </r>
    <r>
      <rPr>
        <vertAlign val="subscript"/>
        <sz val="10"/>
        <rFont val="Arial"/>
        <family val="2"/>
      </rPr>
      <t>3</t>
    </r>
  </si>
  <si>
    <t>Percent Part Variation</t>
  </si>
  <si>
    <t>PV              =</t>
  </si>
  <si>
    <r>
      <t>R</t>
    </r>
    <r>
      <rPr>
        <vertAlign val="subscript"/>
        <sz val="10"/>
        <rFont val="Arial"/>
        <family val="2"/>
      </rPr>
      <t>p</t>
    </r>
    <r>
      <rPr>
        <sz val="10"/>
        <rFont val="Arial"/>
        <family val="2"/>
      </rPr>
      <t xml:space="preserve"> x K</t>
    </r>
    <r>
      <rPr>
        <vertAlign val="subscript"/>
        <sz val="10"/>
        <rFont val="Arial"/>
        <family val="2"/>
      </rPr>
      <t>3</t>
    </r>
  </si>
  <si>
    <t>%PV    =</t>
  </si>
  <si>
    <t>100 [ PV / TV ]</t>
  </si>
  <si>
    <t xml:space="preserve">            =</t>
  </si>
  <si>
    <t>Total Variation (TV)</t>
  </si>
  <si>
    <t>TV               =</t>
  </si>
  <si>
    <t>SQRT[ (GRR^2) + (PV^2) ]</t>
  </si>
  <si>
    <t>Number of Distinct Categories that can be Distinguished</t>
  </si>
  <si>
    <t>ndc       =</t>
  </si>
  <si>
    <t>1.41( PV / GRR )</t>
  </si>
  <si>
    <t>or approximately:</t>
  </si>
  <si>
    <t>Gage Repeatability and Reproducibility Report - % TOLERANCE (5.15 Sigma)</t>
  </si>
  <si>
    <t>% Total Tolerance</t>
  </si>
  <si>
    <r>
      <t>(Rbarbar) x (K</t>
    </r>
    <r>
      <rPr>
        <vertAlign val="subscript"/>
        <sz val="10"/>
        <rFont val="Arial"/>
        <family val="2"/>
      </rPr>
      <t>1</t>
    </r>
    <r>
      <rPr>
        <sz val="10"/>
        <rFont val="Arial"/>
        <family val="2"/>
      </rPr>
      <t>) x (5.1 Sigma)</t>
    </r>
  </si>
  <si>
    <t>100 [ EV / Total Tol ]</t>
  </si>
  <si>
    <t>100 [ AV / Total Tol ]</t>
  </si>
  <si>
    <t>100 [ GRR / Total Tol ]</t>
  </si>
  <si>
    <r>
      <t>(R</t>
    </r>
    <r>
      <rPr>
        <vertAlign val="subscript"/>
        <sz val="10"/>
        <rFont val="Arial"/>
        <family val="2"/>
      </rPr>
      <t>p)</t>
    </r>
    <r>
      <rPr>
        <sz val="10"/>
        <rFont val="Arial"/>
        <family val="2"/>
      </rPr>
      <t xml:space="preserve"> x (K</t>
    </r>
    <r>
      <rPr>
        <vertAlign val="subscript"/>
        <sz val="10"/>
        <rFont val="Arial"/>
        <family val="2"/>
      </rPr>
      <t>3</t>
    </r>
    <r>
      <rPr>
        <sz val="10"/>
        <rFont val="Arial"/>
        <family val="2"/>
      </rPr>
      <t>) x (5.1 Sigma)</t>
    </r>
  </si>
  <si>
    <t>100 [ PV / Total Tol ]</t>
  </si>
  <si>
    <t>Total Tolerance (Total Tol)</t>
  </si>
  <si>
    <t>Upper Spec - Lower Spec</t>
  </si>
  <si>
    <t>Gage Name:</t>
  </si>
  <si>
    <t>Part No. &amp; Name:</t>
  </si>
  <si>
    <t>Upper Tolerance:</t>
  </si>
  <si>
    <t>Gage No.</t>
  </si>
  <si>
    <t>Lower Tolerance:</t>
  </si>
  <si>
    <t>Performed by:</t>
  </si>
  <si>
    <t>Gage Type:</t>
  </si>
  <si>
    <t>Total Tolerance:</t>
  </si>
  <si>
    <t>Gage R&amp;R Study - ANOVA Method</t>
  </si>
  <si>
    <t>Gage R&amp;R Study - Xbar/Range Method</t>
  </si>
  <si>
    <t>Variance and Standard Deviation Components</t>
  </si>
  <si>
    <t>% of Variance</t>
  </si>
  <si>
    <t>Source</t>
  </si>
  <si>
    <t>St. Dev.</t>
  </si>
  <si>
    <t>Variance</t>
  </si>
  <si>
    <t>Total Gage R&amp;R</t>
  </si>
  <si>
    <t xml:space="preserve">   Repeatability</t>
  </si>
  <si>
    <t xml:space="preserve">   Reproducibility</t>
  </si>
  <si>
    <t>Operator</t>
  </si>
  <si>
    <t>Part to Part</t>
  </si>
  <si>
    <t>Operator*Part</t>
  </si>
  <si>
    <t>Total Variation</t>
  </si>
  <si>
    <t>Process Tolerance =</t>
  </si>
  <si>
    <t>Gage R&amp;R Using 5.15 Standard Deviations (99%)</t>
  </si>
  <si>
    <t>Study Variation</t>
  </si>
  <si>
    <t>% Study Variation</t>
  </si>
  <si>
    <t>% of Tolerance</t>
  </si>
  <si>
    <t>Gage R&amp;R Using 6.0 Standard Deviations (99.7%)</t>
  </si>
  <si>
    <t>Number of Distinct Categories =</t>
  </si>
  <si>
    <t>Analysis of Variance (ANOVA) Table</t>
  </si>
  <si>
    <t>DF</t>
  </si>
  <si>
    <t>SS</t>
  </si>
  <si>
    <t>MS</t>
  </si>
  <si>
    <t>F</t>
  </si>
  <si>
    <t>p</t>
  </si>
  <si>
    <t xml:space="preserve">Part </t>
  </si>
  <si>
    <t>Op.x Part Interaction</t>
  </si>
  <si>
    <t>Gage (error)</t>
  </si>
  <si>
    <t xml:space="preserve">Total </t>
  </si>
  <si>
    <t>p value for Op. x Part Interaction as error term = 0.25</t>
  </si>
  <si>
    <t xml:space="preserve">Part Name: </t>
  </si>
  <si>
    <t xml:space="preserve">Customer :  </t>
  </si>
  <si>
    <t xml:space="preserve">Part No: </t>
  </si>
  <si>
    <t xml:space="preserve">Rev. No/Date: </t>
  </si>
  <si>
    <t>Sl. No</t>
  </si>
  <si>
    <t>Gauge / Instrument</t>
  </si>
  <si>
    <t>Availability of Gauge/ Instrument</t>
  </si>
  <si>
    <t>Calibrated On</t>
  </si>
  <si>
    <t>Calibration Due</t>
  </si>
  <si>
    <t>Calibration Status</t>
  </si>
  <si>
    <t>Prepared By :</t>
  </si>
  <si>
    <t>Approved By :</t>
  </si>
  <si>
    <t>Signature :</t>
  </si>
  <si>
    <t>Part (P)</t>
  </si>
  <si>
    <t>Technician (T)</t>
  </si>
  <si>
    <t>Cell Interaction Squares</t>
  </si>
  <si>
    <t>ANOVA Table</t>
  </si>
  <si>
    <t>No.</t>
  </si>
  <si>
    <t>Sum</t>
  </si>
  <si>
    <t>n</t>
  </si>
  <si>
    <t>Avg</t>
  </si>
  <si>
    <t>RowSqs</t>
  </si>
  <si>
    <r>
      <t>X</t>
    </r>
    <r>
      <rPr>
        <vertAlign val="superscript"/>
        <sz val="10"/>
        <rFont val="Arial"/>
        <family val="2"/>
      </rPr>
      <t>2</t>
    </r>
  </si>
  <si>
    <t>P</t>
  </si>
  <si>
    <t>Total GR&amp;R</t>
  </si>
  <si>
    <t>Repeatability</t>
  </si>
  <si>
    <t>Reproducibility</t>
  </si>
  <si>
    <t>Part-Part</t>
  </si>
  <si>
    <t>Gage R&amp;R</t>
  </si>
  <si>
    <t>Repeat</t>
  </si>
  <si>
    <t>Reprod</t>
  </si>
  <si>
    <t>% Contribution</t>
  </si>
  <si>
    <t>Operators</t>
  </si>
  <si>
    <t>% Tol (5.15 SD)</t>
  </si>
  <si>
    <t>% Tol (6.0 SD)</t>
  </si>
  <si>
    <t>ColSqs</t>
  </si>
  <si>
    <t>Sum T Sqs</t>
  </si>
  <si>
    <t>Sum P Sqs</t>
  </si>
  <si>
    <t>Sum Cell Sqs</t>
  </si>
  <si>
    <r>
      <t>Sum X</t>
    </r>
    <r>
      <rPr>
        <sz val="10"/>
        <rFont val="Arial"/>
        <family val="2"/>
      </rPr>
      <t/>
    </r>
  </si>
  <si>
    <r>
      <t>Sum X</t>
    </r>
    <r>
      <rPr>
        <vertAlign val="superscript"/>
        <sz val="10"/>
        <rFont val="Arial"/>
        <family val="2"/>
      </rPr>
      <t>2</t>
    </r>
  </si>
  <si>
    <t>Ten</t>
  </si>
  <si>
    <t>Nine</t>
  </si>
  <si>
    <t>Eight</t>
  </si>
  <si>
    <t>Seven</t>
  </si>
  <si>
    <t>Six</t>
  </si>
  <si>
    <t>Five</t>
  </si>
  <si>
    <t>Four</t>
  </si>
  <si>
    <t>Three</t>
  </si>
  <si>
    <t>Two</t>
  </si>
  <si>
    <t>CM</t>
  </si>
  <si>
    <t>Xbar</t>
  </si>
  <si>
    <t>R</t>
  </si>
  <si>
    <t>TotSS</t>
  </si>
  <si>
    <t>Op. A</t>
  </si>
  <si>
    <t>Op. A &amp; Op. B</t>
  </si>
  <si>
    <t>TechSS</t>
  </si>
  <si>
    <t>Op. A &amp; Op. C</t>
  </si>
  <si>
    <t>PartSS</t>
  </si>
  <si>
    <t>Op. B &amp; Op. C</t>
  </si>
  <si>
    <t>Op. B</t>
  </si>
  <si>
    <t>InterSS</t>
  </si>
  <si>
    <t>ErrorSS</t>
  </si>
  <si>
    <t>Op. C</t>
  </si>
  <si>
    <t>zero</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</si>
  <si>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</si>
  <si>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</si>
  <si>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</si>
  <si>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</si>
  <si>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</si>
  <si>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</si>
  <si>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</si>
  <si>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</si>
  <si>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</si>
  <si>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</si>
  <si>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</si>
  <si>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</si>
  <si>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</si>
  <si>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</si>
  <si>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</si>
  <si>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</si>
  <si>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</si>
  <si>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</si>
  <si>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</si>
  <si>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</si>
  <si>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twentyone</t>
  </si>
  <si>
    <t>twentytwo</t>
  </si>
  <si>
    <t>twentythree</t>
  </si>
  <si>
    <t>twentyfour</t>
  </si>
  <si>
    <t>twentyfive</t>
  </si>
  <si>
    <t>twentysix</t>
  </si>
  <si>
    <t>twentyseven</t>
  </si>
  <si>
    <t>twentyeight</t>
  </si>
  <si>
    <t>twentynine</t>
  </si>
  <si>
    <t>thirty</t>
  </si>
  <si>
    <t>thirtyone</t>
  </si>
  <si>
    <t>Ten thru Six</t>
  </si>
  <si>
    <t>Five thru 2</t>
  </si>
  <si>
    <t>Op A</t>
  </si>
  <si>
    <t>Op B</t>
  </si>
  <si>
    <t>Op C</t>
  </si>
  <si>
    <t>Xbar R Chart</t>
  </si>
  <si>
    <t>UCL X</t>
  </si>
  <si>
    <t>LCL X</t>
  </si>
  <si>
    <t>UCL R</t>
  </si>
  <si>
    <t>Control Chart Factors</t>
  </si>
  <si>
    <t>A2</t>
  </si>
  <si>
    <t>D4</t>
  </si>
  <si>
    <t>Num. Pts.</t>
  </si>
  <si>
    <t>Num Parts</t>
  </si>
  <si>
    <t>Measurement data</t>
  </si>
  <si>
    <t>calculations results are given with</t>
  </si>
  <si>
    <t>decimals after comma</t>
  </si>
  <si>
    <t>PHILIPS</t>
  </si>
  <si>
    <r>
      <t>GRAPH TOOL CP, CP</t>
    </r>
    <r>
      <rPr>
        <b/>
        <vertAlign val="subscript"/>
        <sz val="12"/>
        <rFont val="Arial"/>
        <family val="2"/>
      </rPr>
      <t>k</t>
    </r>
    <r>
      <rPr>
        <b/>
        <sz val="12"/>
        <rFont val="Arial"/>
        <family val="2"/>
      </rPr>
      <t>, Short &amp; Long term Sigma, HISTOGRAPH, GAUSS GRAPH</t>
    </r>
  </si>
  <si>
    <t>Author:</t>
  </si>
  <si>
    <t>Measurement of:</t>
  </si>
  <si>
    <t>Week:</t>
  </si>
  <si>
    <t>UPPER &amp; LOWER LIMITS</t>
  </si>
  <si>
    <t>SETUP FOR CLASS DEFINITON, FREQUENCY CALCULATION</t>
  </si>
  <si>
    <t>Minimum limit</t>
  </si>
  <si>
    <t>Min</t>
  </si>
  <si>
    <t>Max</t>
  </si>
  <si>
    <t>Mid</t>
  </si>
  <si>
    <t>Norm. Distribution</t>
  </si>
  <si>
    <t>Maximum limit</t>
  </si>
  <si>
    <t>DATA FOR HISTOGRAM, GAUSS GRAPH</t>
  </si>
  <si>
    <t>Number of measurements</t>
  </si>
  <si>
    <t>Number of classes</t>
  </si>
  <si>
    <t>Minimum measurement value</t>
  </si>
  <si>
    <t>Maximum measurement value</t>
  </si>
  <si>
    <t>Class width</t>
  </si>
  <si>
    <t>Standard deviation</t>
  </si>
  <si>
    <t xml:space="preserve">95% confidence </t>
  </si>
  <si>
    <t>Average measurement values</t>
  </si>
  <si>
    <t>CALCULATION FOR GRAPH BUILD UP</t>
  </si>
  <si>
    <t>Minimum value for graph</t>
  </si>
  <si>
    <t>Maximum value for graph</t>
  </si>
  <si>
    <t>Range for graph</t>
  </si>
  <si>
    <t>Class width for graph</t>
  </si>
  <si>
    <t>CAPABILITY</t>
  </si>
  <si>
    <t>default</t>
  </si>
  <si>
    <t>CP</t>
  </si>
  <si>
    <t>user defined CP target</t>
  </si>
  <si>
    <r>
      <t>CP</t>
    </r>
    <r>
      <rPr>
        <vertAlign val="subscript"/>
        <sz val="10"/>
        <rFont val="Arial"/>
        <family val="2"/>
      </rPr>
      <t>k</t>
    </r>
  </si>
  <si>
    <t>Defects DPM</t>
  </si>
  <si>
    <r>
      <t>user defined CP</t>
    </r>
    <r>
      <rPr>
        <vertAlign val="subscript"/>
        <sz val="10"/>
        <color indexed="12"/>
        <rFont val="Arial"/>
        <family val="2"/>
      </rPr>
      <t>k</t>
    </r>
    <r>
      <rPr>
        <sz val="10"/>
        <color indexed="12"/>
        <rFont val="Arial"/>
        <family val="2"/>
      </rPr>
      <t xml:space="preserve"> target</t>
    </r>
  </si>
  <si>
    <t>lts</t>
  </si>
  <si>
    <t>Long term</t>
  </si>
  <si>
    <t>Z_lt</t>
  </si>
  <si>
    <t>Short term</t>
  </si>
  <si>
    <t>Z_st</t>
  </si>
  <si>
    <t>sts</t>
  </si>
  <si>
    <t xml:space="preserve">Mean </t>
  </si>
  <si>
    <t xml:space="preserve">Std dev </t>
  </si>
  <si>
    <t>USL</t>
  </si>
  <si>
    <t>Tolerance limits</t>
  </si>
  <si>
    <t>DPM sigma</t>
  </si>
  <si>
    <t>LSL</t>
  </si>
  <si>
    <t>sigma</t>
  </si>
  <si>
    <t>Z_usl</t>
  </si>
  <si>
    <t xml:space="preserve">(USL-Mean)/std dev </t>
  </si>
  <si>
    <t>Normal distribution</t>
  </si>
  <si>
    <t>6sigma</t>
  </si>
  <si>
    <t>Z_lsl</t>
  </si>
  <si>
    <t xml:space="preserve">(LSL-Mean)/std dev </t>
  </si>
  <si>
    <t xml:space="preserve">  CP:</t>
  </si>
  <si>
    <t>average limits</t>
  </si>
  <si>
    <t>DPMO_usl</t>
  </si>
  <si>
    <t>=(1-NORMSDIST(Z_usl))*1000000</t>
  </si>
  <si>
    <r>
      <t xml:space="preserve"> CP</t>
    </r>
    <r>
      <rPr>
        <b/>
        <vertAlign val="subscript"/>
        <sz val="10"/>
        <rFont val="Arial"/>
        <family val="2"/>
      </rPr>
      <t>k</t>
    </r>
    <r>
      <rPr>
        <b/>
        <sz val="10"/>
        <rFont val="Arial"/>
        <family val="2"/>
      </rPr>
      <t>:</t>
    </r>
  </si>
  <si>
    <t>average measurements</t>
  </si>
  <si>
    <t>DPMO_lsl</t>
  </si>
  <si>
    <t>=(NORMSDIST(Z_lsl))*1000000</t>
  </si>
  <si>
    <t>Defects:</t>
  </si>
  <si>
    <t>shift sigma</t>
  </si>
  <si>
    <t>DPMO_total</t>
  </si>
  <si>
    <t>=DPMO_usl + DPMO_lsl</t>
  </si>
  <si>
    <t>Z_st:</t>
  </si>
  <si>
    <t>Assumption shift sigma</t>
  </si>
  <si>
    <t>=NORMSINV(1-DPMO_total/1000000)</t>
  </si>
  <si>
    <t>Z_lt:</t>
  </si>
  <si>
    <t>=Z_lt + 1,5</t>
  </si>
  <si>
    <t>revision: 01-Dec-2010</t>
  </si>
  <si>
    <t>aantal metingen</t>
  </si>
  <si>
    <t>klassen</t>
  </si>
  <si>
    <t>min waarde</t>
  </si>
  <si>
    <t>max waarde</t>
  </si>
  <si>
    <t>range</t>
  </si>
  <si>
    <t>klassebreedte</t>
  </si>
  <si>
    <t>stand deviatie</t>
  </si>
  <si>
    <t>gemiddelde</t>
  </si>
  <si>
    <t>theor. ondergrens</t>
  </si>
  <si>
    <t>theor. bovengrens</t>
  </si>
  <si>
    <t>min grafiek</t>
  </si>
  <si>
    <t>max grafiek</t>
  </si>
  <si>
    <t>range grafiek</t>
  </si>
  <si>
    <t>klassebreedte grafiek</t>
  </si>
  <si>
    <t>klasse</t>
  </si>
  <si>
    <t>min</t>
  </si>
  <si>
    <t>max</t>
  </si>
  <si>
    <t>mid</t>
  </si>
  <si>
    <t>frequentie</t>
  </si>
  <si>
    <r>
      <t>Use the following two worksheets for your C</t>
    </r>
    <r>
      <rPr>
        <vertAlign val="subscript"/>
        <sz val="10"/>
        <rFont val="Arial"/>
        <family val="2"/>
      </rPr>
      <t>pk</t>
    </r>
    <r>
      <rPr>
        <sz val="10"/>
        <rFont val="Arial"/>
        <family val="2"/>
      </rPr>
      <t xml:space="preserve"> calculation.</t>
    </r>
  </si>
  <si>
    <t>The first gage-r-r-with-anova-xbarr-analysis (contain three worksheets which each seperately name AIAG GR&amp;-</t>
  </si>
  <si>
    <t>R, Graphical Summary &amp; Numerical Summary) is already prepared for your convenient to calculate the Repeatability &amp; Repr-</t>
  </si>
  <si>
    <t>roducability of your measuring and test equipment. Should you need more than just one gage to be checked, you may click</t>
  </si>
  <si>
    <r>
      <rPr>
        <b/>
        <sz val="14"/>
        <color rgb="FFFF0000"/>
        <rFont val="Arial"/>
        <family val="2"/>
      </rPr>
      <t xml:space="preserve">* </t>
    </r>
    <r>
      <rPr>
        <sz val="10"/>
        <rFont val="Arial"/>
        <family val="2"/>
      </rPr>
      <t>We advise to check only measuring gages that are related to Product &amp; Processes CTQ.</t>
    </r>
  </si>
  <si>
    <t>Detail instructions can be found in the following worksheet "Instruction for MSA".</t>
  </si>
  <si>
    <t>The first CP Cpk PM short_long term Sigma (contain two worksheets which each seperately name "Input mea-</t>
  </si>
  <si>
    <t>surement" &amp; "result graph") is already prepared for your convenient to calculate CTS/CTQ product/processes capabilities. S-</t>
  </si>
  <si>
    <r>
      <rPr>
        <b/>
        <sz val="14"/>
        <color rgb="FFFF0000"/>
        <rFont val="Arial"/>
        <family val="2"/>
      </rPr>
      <t xml:space="preserve">* </t>
    </r>
    <r>
      <rPr>
        <sz val="10"/>
        <rFont val="Arial"/>
        <family val="2"/>
      </rPr>
      <t>We advise to check only Cpk that are related to Product &amp; Processes CTS/CTQ.</t>
    </r>
  </si>
  <si>
    <t>P R O D U C T I O N  T R I A L  R U N  R E C O R D  S H E E T</t>
  </si>
  <si>
    <r>
      <t xml:space="preserve">I. </t>
    </r>
    <r>
      <rPr>
        <b/>
        <u/>
        <sz val="14"/>
        <rFont val="Arial"/>
        <family val="2"/>
      </rPr>
      <t>Key Information</t>
    </r>
  </si>
  <si>
    <t xml:space="preserve">Product </t>
  </si>
  <si>
    <t xml:space="preserve">  Trial Run</t>
  </si>
  <si>
    <t>Project Name</t>
  </si>
  <si>
    <t xml:space="preserve">   Date of Trial</t>
  </si>
  <si>
    <t>Product descrip.</t>
  </si>
  <si>
    <t xml:space="preserve">   Production Order # </t>
  </si>
  <si>
    <t>Philips 12NC</t>
  </si>
  <si>
    <t xml:space="preserve">   Philips Assessor Name/Title</t>
  </si>
  <si>
    <t>Supplier / Manufacturing Site</t>
  </si>
  <si>
    <t xml:space="preserve">  Customer Production </t>
  </si>
  <si>
    <t>Supplier Name</t>
  </si>
  <si>
    <t xml:space="preserve">  X  Cust. Demand / Week (without Service Parts)</t>
  </si>
  <si>
    <t>Site Location</t>
  </si>
  <si>
    <t xml:space="preserve">  Y  Number of days customer/supplier works/week</t>
  </si>
  <si>
    <t>Vendor Code</t>
  </si>
  <si>
    <t xml:space="preserve">  Z  Customer Demand per Day (DPV)</t>
  </si>
  <si>
    <r>
      <t xml:space="preserve">II. </t>
    </r>
    <r>
      <rPr>
        <b/>
        <u/>
        <sz val="14"/>
        <rFont val="Arial"/>
        <family val="2"/>
      </rPr>
      <t>Capacity Planning</t>
    </r>
  </si>
  <si>
    <t xml:space="preserve"> </t>
  </si>
  <si>
    <t>Operating pattern for the specific product</t>
  </si>
  <si>
    <t>Process 1</t>
  </si>
  <si>
    <t>Process 2</t>
  </si>
  <si>
    <t>Process 3</t>
  </si>
  <si>
    <t>Process 4</t>
  </si>
  <si>
    <t>Process 5</t>
  </si>
  <si>
    <t>Process description</t>
  </si>
  <si>
    <r>
      <t>Dedicated</t>
    </r>
    <r>
      <rPr>
        <sz val="10"/>
        <rFont val="Arial"/>
        <family val="2"/>
      </rPr>
      <t xml:space="preserve"> or </t>
    </r>
    <r>
      <rPr>
        <b/>
        <sz val="10"/>
        <rFont val="Arial"/>
        <family val="2"/>
      </rPr>
      <t>Shared</t>
    </r>
    <r>
      <rPr>
        <sz val="10"/>
        <rFont val="Arial"/>
        <family val="2"/>
      </rPr>
      <t xml:space="preserve"> process</t>
    </r>
  </si>
  <si>
    <t>Shifts/day</t>
  </si>
  <si>
    <t>Total hours/shift</t>
  </si>
  <si>
    <t>Personal breaks: lunch, breaks (minutes/shift)</t>
  </si>
  <si>
    <t>Planned Maintenance (minutes / shift)</t>
  </si>
  <si>
    <t>D</t>
  </si>
  <si>
    <t>Days/week</t>
  </si>
  <si>
    <t>E</t>
  </si>
  <si>
    <r>
      <t xml:space="preserve">Net available time 
</t>
    </r>
    <r>
      <rPr>
        <sz val="10"/>
        <rFont val="Arial"/>
        <family val="2"/>
      </rPr>
      <t xml:space="preserve">(production hours / week)  </t>
    </r>
    <r>
      <rPr>
        <b/>
        <sz val="10"/>
        <rFont val="Arial"/>
        <family val="2"/>
      </rPr>
      <t xml:space="preserve">
</t>
    </r>
    <r>
      <rPr>
        <sz val="10"/>
        <rFont val="Arial"/>
        <family val="2"/>
      </rPr>
      <t>[</t>
    </r>
    <r>
      <rPr>
        <sz val="8"/>
        <rFont val="Arial"/>
        <family val="2"/>
      </rPr>
      <t>A*(B-(C/60))*D]</t>
    </r>
  </si>
  <si>
    <t>Projected Downtime</t>
  </si>
  <si>
    <t>Tool / Variant / Consumable Tools changeover (minutes)</t>
  </si>
  <si>
    <t>G</t>
  </si>
  <si>
    <t>Changeovers per shift</t>
  </si>
  <si>
    <t>H</t>
  </si>
  <si>
    <t>Inspections of facilities per shift (minutes)</t>
  </si>
  <si>
    <t>I</t>
  </si>
  <si>
    <t>Breakdowns per shift  (unscheduled downtime) (minutes)</t>
  </si>
  <si>
    <t>J</t>
  </si>
  <si>
    <r>
      <t xml:space="preserve">Total projected downtime/week </t>
    </r>
    <r>
      <rPr>
        <sz val="10"/>
        <rFont val="Arial"/>
        <family val="2"/>
      </rPr>
      <t>(hours) [</t>
    </r>
    <r>
      <rPr>
        <sz val="8"/>
        <rFont val="Arial"/>
        <family val="2"/>
      </rPr>
      <t>(FxG+H)/60xAxD]</t>
    </r>
  </si>
  <si>
    <t>K</t>
  </si>
  <si>
    <r>
      <t xml:space="preserve">Equipment Availability  </t>
    </r>
    <r>
      <rPr>
        <sz val="8"/>
        <rFont val="Arial"/>
        <family val="2"/>
      </rPr>
      <t xml:space="preserve"> [(E-J)/E]</t>
    </r>
  </si>
  <si>
    <t>Projected Quality Rate (%)</t>
  </si>
  <si>
    <t>Projected percent of parts scrap &amp; rework (%)</t>
  </si>
  <si>
    <t>L</t>
  </si>
  <si>
    <t>Planned Cycle time / Capacity</t>
  </si>
  <si>
    <r>
      <t>Required Cycle time needed to cover exact customer demand</t>
    </r>
    <r>
      <rPr>
        <sz val="10"/>
        <rFont val="Arial"/>
        <family val="2"/>
      </rPr>
      <t xml:space="preserve">  (sec/part)
[</t>
    </r>
    <r>
      <rPr>
        <sz val="8"/>
        <rFont val="Arial"/>
        <family val="2"/>
      </rPr>
      <t>E*3600*K/ X*L]</t>
    </r>
  </si>
  <si>
    <t>M</t>
  </si>
  <si>
    <r>
      <t>Planned ideal cycle time</t>
    </r>
    <r>
      <rPr>
        <sz val="10"/>
        <rFont val="Arial"/>
        <family val="2"/>
      </rPr>
      <t xml:space="preserve"> (sec/part)</t>
    </r>
  </si>
  <si>
    <r>
      <t>Planned production capacity / week
[</t>
    </r>
    <r>
      <rPr>
        <sz val="8"/>
        <rFont val="Arial"/>
        <family val="2"/>
      </rPr>
      <t>(E-J)*3600/M*L]</t>
    </r>
  </si>
  <si>
    <r>
      <t>Planned production capacity / day 
[</t>
    </r>
    <r>
      <rPr>
        <sz val="8"/>
        <rFont val="Arial"/>
        <family val="2"/>
      </rPr>
      <t>(E-J)*3600/M*L/D]</t>
    </r>
  </si>
  <si>
    <r>
      <t xml:space="preserve">III. Process Governing Documents </t>
    </r>
    <r>
      <rPr>
        <sz val="12"/>
        <rFont val="Arial"/>
        <family val="2"/>
      </rPr>
      <t>(any discrepancy should be explained)</t>
    </r>
  </si>
  <si>
    <t>Availability</t>
  </si>
  <si>
    <t>Sufficiency/Content</t>
  </si>
  <si>
    <t>Adherence</t>
  </si>
  <si>
    <t>Comments</t>
  </si>
  <si>
    <t>APQP deliverables:</t>
  </si>
  <si>
    <t>Ramp-up Plan</t>
  </si>
  <si>
    <t>Subsupplier control/capacity data</t>
  </si>
  <si>
    <t>Tool capacity information</t>
  </si>
  <si>
    <t>Process flow chart</t>
  </si>
  <si>
    <t>Packaging / labeling plan</t>
  </si>
  <si>
    <t>Operator/Work Instructions</t>
  </si>
  <si>
    <t>Visual aids</t>
  </si>
  <si>
    <t>Limit/border/golden samples</t>
  </si>
  <si>
    <t>Line sharing information</t>
  </si>
  <si>
    <t>Maintenance Plans</t>
  </si>
  <si>
    <t>Prototype / pilot concerns (PR/R's)</t>
  </si>
  <si>
    <t>Other (please specify) _______________________________</t>
  </si>
  <si>
    <r>
      <t xml:space="preserve">IV. </t>
    </r>
    <r>
      <rPr>
        <b/>
        <u/>
        <sz val="14"/>
        <rFont val="Arial"/>
        <family val="2"/>
      </rPr>
      <t>Production Run</t>
    </r>
  </si>
  <si>
    <t>Duration data of production run</t>
  </si>
  <si>
    <t>N</t>
  </si>
  <si>
    <t>Total duration of production run (minutes)</t>
  </si>
  <si>
    <t>O1</t>
  </si>
  <si>
    <t>Planned downtime (lunch, breaks, planned maintenance) (minutes)</t>
  </si>
  <si>
    <t>O2</t>
  </si>
  <si>
    <t>Planned downtime (changeovers, set-ups, inspections) (minutes)</t>
  </si>
  <si>
    <t>Total unplanned downtime (i.e. breakdowns, unscheduled adjustments, unscheduled setups, etc.) (minutes)</t>
  </si>
  <si>
    <t>Part quantity data of production run</t>
  </si>
  <si>
    <t>Q</t>
  </si>
  <si>
    <t>Total parts run</t>
  </si>
  <si>
    <t>Total rejected parts (including the ones which can be re-processed or reworked)</t>
  </si>
  <si>
    <t>S</t>
  </si>
  <si>
    <r>
      <t xml:space="preserve">Total good parts </t>
    </r>
    <r>
      <rPr>
        <sz val="10"/>
        <rFont val="Arial"/>
        <family val="2"/>
      </rPr>
      <t>(first time through only- do not include parts that were rejected, re-processed or reworked)</t>
    </r>
  </si>
  <si>
    <t>T</t>
  </si>
  <si>
    <t>FOR rate (%)</t>
  </si>
  <si>
    <t>Reasons for rejected parts</t>
  </si>
  <si>
    <t>U</t>
  </si>
  <si>
    <r>
      <t xml:space="preserve">Process total actual cycle time (sec/part) </t>
    </r>
    <r>
      <rPr>
        <sz val="8"/>
        <rFont val="Arial"/>
        <family val="2"/>
      </rPr>
      <t>[(N-O1-O2-P) x 60 / Q]</t>
    </r>
  </si>
  <si>
    <r>
      <t xml:space="preserve">V. </t>
    </r>
    <r>
      <rPr>
        <b/>
        <u/>
        <sz val="14"/>
        <rFont val="Arial"/>
        <family val="2"/>
      </rPr>
      <t>Capacity Calculation</t>
    </r>
  </si>
  <si>
    <t>V</t>
  </si>
  <si>
    <r>
      <t xml:space="preserve">Weekly Parts Available for Shipment
</t>
    </r>
    <r>
      <rPr>
        <sz val="8"/>
        <rFont val="Arial"/>
        <family val="2"/>
      </rPr>
      <t>[E*3600 / ((N-O)*60/S)]</t>
    </r>
  </si>
  <si>
    <t>W</t>
  </si>
  <si>
    <r>
      <t>Daily Parts Available for Shipment        [</t>
    </r>
    <r>
      <rPr>
        <sz val="8"/>
        <rFont val="Arial"/>
        <family val="2"/>
      </rPr>
      <t>V/Y]</t>
    </r>
  </si>
  <si>
    <t>Z</t>
  </si>
  <si>
    <t>DPV</t>
  </si>
  <si>
    <t>AA</t>
  </si>
  <si>
    <r>
      <t>Percent above/below DPV                     [</t>
    </r>
    <r>
      <rPr>
        <sz val="8"/>
        <rFont val="Arial"/>
        <family val="2"/>
      </rPr>
      <t>W/Z]</t>
    </r>
  </si>
  <si>
    <r>
      <t xml:space="preserve">VI. </t>
    </r>
    <r>
      <rPr>
        <b/>
        <u/>
        <sz val="14"/>
        <rFont val="Arial"/>
        <family val="2"/>
      </rPr>
      <t>Overall Equipment Effectiveness</t>
    </r>
  </si>
  <si>
    <r>
      <t xml:space="preserve">Equipment Availability        </t>
    </r>
    <r>
      <rPr>
        <sz val="8"/>
        <rFont val="Arial"/>
        <family val="2"/>
      </rPr>
      <t>[(N-O1-O2-P)/(N-O1)]</t>
    </r>
  </si>
  <si>
    <r>
      <t>Performance Efficiency</t>
    </r>
    <r>
      <rPr>
        <sz val="8"/>
        <rFont val="Arial"/>
        <family val="2"/>
      </rPr>
      <t xml:space="preserve">      [(M*Q)/(N-O1)]</t>
    </r>
  </si>
  <si>
    <r>
      <t>Quality Rate</t>
    </r>
    <r>
      <rPr>
        <sz val="8"/>
        <rFont val="Arial"/>
        <family val="2"/>
      </rPr>
      <t xml:space="preserve">                          [S/Q]</t>
    </r>
  </si>
  <si>
    <t>OEE</t>
  </si>
  <si>
    <t>DEDICATED</t>
  </si>
  <si>
    <r>
      <t xml:space="preserve">VII. </t>
    </r>
    <r>
      <rPr>
        <b/>
        <u/>
        <sz val="14"/>
        <rFont val="Arial"/>
        <family val="2"/>
      </rPr>
      <t>Manufacturing Bottleneck</t>
    </r>
  </si>
  <si>
    <t xml:space="preserve">Process </t>
  </si>
  <si>
    <t>% above DPV</t>
  </si>
  <si>
    <r>
      <t xml:space="preserve">VIII. </t>
    </r>
    <r>
      <rPr>
        <b/>
        <u/>
        <sz val="14"/>
        <rFont val="Arial"/>
        <family val="2"/>
      </rPr>
      <t>Summary / Conclusion</t>
    </r>
  </si>
  <si>
    <t>PASS</t>
  </si>
  <si>
    <t>     </t>
  </si>
  <si>
    <t>OPEN</t>
  </si>
  <si>
    <t>RE-RUN DATE (DD/MM/YYYY)</t>
  </si>
  <si>
    <t>FAIL</t>
  </si>
  <si>
    <t>Philips CL Supply Quality:
&lt;Name&gt;</t>
  </si>
  <si>
    <t>Job Title:       </t>
  </si>
  <si>
    <t>Date:  DD/MM/YYYY</t>
  </si>
  <si>
    <t>Philips CL Name (if required):
&lt;Name&gt;</t>
  </si>
  <si>
    <t>&lt;Name&gt;</t>
  </si>
  <si>
    <t>Use the following "Data Entry" to fill in all your data from the pilot run.</t>
  </si>
  <si>
    <t>P R O D U C T  S U B M I S S I O N  W A R R A N T</t>
  </si>
  <si>
    <t>SECTION 1: PRODUCT INFORMATION</t>
  </si>
  <si>
    <t>Product name/description:</t>
  </si>
  <si>
    <t xml:space="preserve">Product Submission Doc. No: </t>
  </si>
  <si>
    <t xml:space="preserve">Revision date: </t>
  </si>
  <si>
    <t>Revision no:</t>
  </si>
  <si>
    <t xml:space="preserve">Purchase order no:  </t>
  </si>
  <si>
    <t xml:space="preserve">Drawing: </t>
  </si>
  <si>
    <t xml:space="preserve">Project Name: </t>
  </si>
  <si>
    <t xml:space="preserve">Supplier product no (if applicable): </t>
  </si>
  <si>
    <t>Safety / Regulated item?</t>
  </si>
  <si>
    <t>SECTION 2: SUPPLIER / MANUFACTURING SITE INFORMATION</t>
  </si>
  <si>
    <t xml:space="preserve">Supplier / Manufacturing site name: </t>
  </si>
  <si>
    <t>Contact person:</t>
  </si>
  <si>
    <t>Supplier code:</t>
  </si>
  <si>
    <t>Phone no:</t>
  </si>
  <si>
    <t>Street Address:</t>
  </si>
  <si>
    <t xml:space="preserve">Other: </t>
  </si>
  <si>
    <t>City / State / Country:</t>
  </si>
  <si>
    <t>SECTION 3: REASON(S) FOR SUBMISSION (please tick all that apply)</t>
  </si>
  <si>
    <t>SECTION 4: ITEMS / DELIVERABLES FOR SUBMISSION</t>
  </si>
  <si>
    <t>Items / deliverables for PSW approval</t>
  </si>
  <si>
    <t>Applicable?</t>
  </si>
  <si>
    <t>Checked By</t>
  </si>
  <si>
    <t>Signature</t>
  </si>
  <si>
    <t>Reference to evidence, explanations and remarks</t>
  </si>
  <si>
    <t xml:space="preserve">APQP deliverables (wih Element #) : </t>
  </si>
  <si>
    <t>Design records / specifications (Element # 1)</t>
  </si>
  <si>
    <t>Design FMEA (Element # 2)</t>
  </si>
  <si>
    <t>Design review report (Element # 3)</t>
  </si>
  <si>
    <t>Functional/performance/materials test reports (Element # 4)</t>
  </si>
  <si>
    <t>Subsupplier risk management (Element # 5)</t>
  </si>
  <si>
    <t>Process flow chart (Element # 7)</t>
  </si>
  <si>
    <t>Process FMEA (Element # 8)</t>
  </si>
  <si>
    <t>Measurement system analysis (Element # 9)</t>
  </si>
  <si>
    <t>Packaging test reports (Element # 10)</t>
  </si>
  <si>
    <t>Work instructions (Element # 11)</t>
  </si>
  <si>
    <t>Control plan (Element # 12)</t>
  </si>
  <si>
    <t>Trial / Qualification Run (R@R) results (Element  # 13)</t>
  </si>
  <si>
    <t>Process capability study (Element # 14)</t>
  </si>
  <si>
    <t>Non APQP Deliverables:</t>
  </si>
  <si>
    <t>Dimensional results report</t>
  </si>
  <si>
    <t>Qualified laboratory documentation</t>
  </si>
  <si>
    <t xml:space="preserve">DMR (Device Master Record) </t>
  </si>
  <si>
    <t>Master samples</t>
  </si>
  <si>
    <t>Checking jigs</t>
  </si>
  <si>
    <t>Acceptance reports</t>
  </si>
  <si>
    <t>Non-compliance records / corrective actions</t>
  </si>
  <si>
    <t>Joint application review</t>
  </si>
  <si>
    <t>Service package</t>
  </si>
  <si>
    <t>Other, please specify ______________________________</t>
  </si>
  <si>
    <t>SECTION 5: SUSTAINABILITY &amp; RESTRICTED SUBSTANCES</t>
  </si>
  <si>
    <t>Does this part/product/component meet Philips Sustainability requirements?</t>
  </si>
  <si>
    <t>http://www.philips.com/shared/global/assets/Sustainability/rsl.pdf</t>
  </si>
  <si>
    <t xml:space="preserve">Do ISO/UL marking codes apply for plastic parts/ components? </t>
  </si>
  <si>
    <t>SECTION 6: SUBMISSION RESULTS</t>
  </si>
  <si>
    <t>Results for:</t>
  </si>
  <si>
    <t>dimensional 
measurements</t>
  </si>
  <si>
    <t xml:space="preserve"> functional and 
material tests</t>
  </si>
  <si>
    <t xml:space="preserve"> appearance 
criteria</t>
  </si>
  <si>
    <t xml:space="preserve"> statistical process 
package</t>
  </si>
  <si>
    <t>These results meet all drawing and specification requirements</t>
  </si>
  <si>
    <r>
      <t xml:space="preserve">                                </t>
    </r>
    <r>
      <rPr>
        <sz val="9"/>
        <color rgb="FF0033CC"/>
        <rFont val="Arial"/>
        <family val="2"/>
      </rPr>
      <t>(if “No” explanation and CA-PLan is required)</t>
    </r>
  </si>
  <si>
    <t>Explanation:      </t>
  </si>
  <si>
    <t>SECTION 7: DECLARATION</t>
  </si>
  <si>
    <t>EXPLANATIONS/COMMENTS:      </t>
  </si>
  <si>
    <t>Print Name:</t>
  </si>
  <si>
    <t>Title:</t>
  </si>
  <si>
    <t xml:space="preserve">Phone No: </t>
  </si>
  <si>
    <t>Supplier/Manufacturing site (authorized) signature:</t>
  </si>
  <si>
    <t>SECTION 8: APPROVAL</t>
  </si>
  <si>
    <t>Remarks: &lt;None&gt;</t>
  </si>
  <si>
    <t xml:space="preserve">              Submission Approved</t>
  </si>
  <si>
    <t>Regardless of the fact that the product is released and in compliance with any applicable (safety) norm at the time of approval, in the event that the product appears or turns out not to be safe or in any other aspect not fulfilling the specified requirements, supplier shall remain liable for the damages incurred to Philips and its affiliates as agreed in the GPA or Philips Purchasing Terms and Conditions</t>
  </si>
  <si>
    <t xml:space="preserve">               Interim Approval  </t>
  </si>
  <si>
    <t xml:space="preserve"> Until &lt;date&gt;</t>
  </si>
  <si>
    <t xml:space="preserve">  Quanties: &lt;# of Parts&gt;</t>
  </si>
  <si>
    <t>Other</t>
  </si>
  <si>
    <t xml:space="preserve">               Submission Rejected</t>
  </si>
  <si>
    <t>Philips Lighting Supply Quality:
&lt;Name&gt;</t>
  </si>
  <si>
    <t>Philips Lighting Signature:</t>
  </si>
  <si>
    <t>Philips Lighting Name (if required):
&lt;Name&gt;</t>
  </si>
  <si>
    <t xml:space="preserve">Date:  </t>
  </si>
  <si>
    <t xml:space="preserve">Philips 12NC: </t>
  </si>
  <si>
    <t>Philips Approval:</t>
  </si>
  <si>
    <r>
      <t>I hereby affirm the __________</t>
    </r>
    <r>
      <rPr>
        <sz val="9"/>
        <color rgb="FF0033CC"/>
        <rFont val="Arial"/>
        <family val="2"/>
      </rPr>
      <t>(# of samples)</t>
    </r>
    <r>
      <rPr>
        <sz val="9"/>
        <color theme="1"/>
        <rFont val="Arial"/>
        <family val="2"/>
      </rPr>
      <t xml:space="preserve"> samples represented by this warrant are representative of our products and have been made to the applicable product and process requirements as agreed with Philips. I further warrant that these samples were produced at the agreed production rate under conditions representative to future production. I have noted any deviations from this declaration below:</t>
    </r>
  </si>
  <si>
    <t>the following "Add Gage".</t>
  </si>
  <si>
    <t>hould you need more than just one gage to be checked, you may click the following "Add Cpk".</t>
  </si>
  <si>
    <t>Accredition</t>
  </si>
  <si>
    <t>Devices Name</t>
  </si>
  <si>
    <t>Validity Period</t>
  </si>
  <si>
    <t>Certificate Attachment</t>
  </si>
  <si>
    <t>Devices Purpose</t>
  </si>
  <si>
    <t>Laboratory Name:</t>
  </si>
  <si>
    <t>Attach the document in column "Certificate Attachment"</t>
  </si>
  <si>
    <t>Duplicate table if more than one laboratory</t>
  </si>
  <si>
    <t>A document that shows the detailed description of the change. Usually this document is called "Engineering Change Notice" (ECN),</t>
  </si>
  <si>
    <t>ECN Number</t>
  </si>
  <si>
    <t>ECN Origin</t>
  </si>
  <si>
    <t>Subject</t>
  </si>
  <si>
    <t>Documents involve</t>
  </si>
  <si>
    <t>Supplier resp.</t>
  </si>
  <si>
    <t>BOM</t>
  </si>
  <si>
    <t>Dimension</t>
  </si>
  <si>
    <t>Function</t>
  </si>
  <si>
    <t>CTQ's</t>
  </si>
  <si>
    <t>CTP's</t>
  </si>
  <si>
    <t>Philips resp.</t>
  </si>
  <si>
    <t>Supplier</t>
  </si>
  <si>
    <t>Philips</t>
  </si>
  <si>
    <t>This approval is usually the Engineering trial with production parts performed at the customer plant. A "temporary deviation" usually is required to send parts to customer before PPAP. Customer may require other "Engineering Approvals". Usually last minute change that are undesired.</t>
  </si>
  <si>
    <t>Deviation</t>
  </si>
  <si>
    <t>Deviation 
Origin</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</si>
</sst>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quot;$&quot;* #,##0_);_(&quot;$&quot;* \(#,##0\);_(&quot;$&quot;* &quot;-&quot;_);_(@_)"/>
    <numFmt numFmtId="165" formatCode="_(&quot;$&quot;* #,##0.00_);_(&quot;$&quot;* \(#,##0.00\);_(&quot;$&quot;* &quot;-&quot;??_);_(@_)"/>
    <numFmt numFmtId="166" formatCode="dd\-mmm\-yy"/>
    <numFmt numFmtId="167" formatCode="m/d/yy;@"/>
    <numFmt numFmtId="168" formatCode="0.000"/>
    <numFmt numFmtId="169" formatCode="0.0000"/>
    <numFmt numFmtId="170" formatCode="0.0"/>
    <numFmt numFmtId="171" formatCode="0.00000"/>
    <numFmt numFmtId="172" formatCode="#,##0.000000\ \ \ \ \ \ "/>
    <numFmt numFmtId="173" formatCode="#,##0\ &quot;DPM&quot;"/>
    <numFmt numFmtId="174" formatCode="#,##0.000000000"/>
    <numFmt numFmtId="175" formatCode="0.00000000000000"/>
    <numFmt numFmtId="176" formatCode="\$#,##0.00;[Red]\-\$#,##0.00"/>
    <numFmt numFmtId="177" formatCode="0.0000%"/>
    <numFmt numFmtId="178" formatCode="mmmm\ d\,\ yyyy"/>
    <numFmt numFmtId="179" formatCode="_-* #,##0\ _B_F_-;\-* #,##0\ _B_F_-;_-* &quot;-&quot;\ _B_F_-;_-@_-"/>
    <numFmt numFmtId="180" formatCode="_-* #,##0.00\ _B_F_-;\-* #,##0.00\ _B_F_-;_-* &quot;-&quot;??\ _B_F_-;_-@_-"/>
    <numFmt numFmtId="181" formatCode="&quot;R&quot;#,##0;[Red]\-&quot;R&quot;#,##0"/>
    <numFmt numFmtId="182" formatCode="&quot;R&quot;#,##0.00;[Red]\-&quot;R&quot;#,##0.00"/>
    <numFmt numFmtId="183" formatCode="_ &quot;R&quot;\ * #,##0_ ;_ &quot;R&quot;\ * \-#,##0_ ;_ &quot;R&quot;\ * &quot;-&quot;_ ;_ @_ "/>
    <numFmt numFmtId="184" formatCode="_-&quot;£&quot;* #,##0_-;\-&quot;£&quot;* #,##0_-;_-&quot;£&quot;* &quot;-&quot;_-;_-@_-"/>
    <numFmt numFmtId="185" formatCode="_-&quot;£&quot;* #,##0.00_-;\-&quot;£&quot;* #,##0.00_-;_-&quot;£&quot;* &quot;-&quot;??_-;_-@_-"/>
  </numFmts>
  <fonts count="95">
    <font>
      <sz val="10"/>
      <name val="Arial"/>
    </font>
    <font>
      <sz val="11"/>
      <color theme="1"/>
      <name val="Calibri"/>
      <family val="2"/>
      <scheme val="minor"/>
    </font>
    <font>
      <b/>
      <sz val="10"/>
      <name val="Arial"/>
      <family val="2"/>
    </font>
    <font>
      <b/>
      <sz val="12"/>
      <name val="Arial"/>
      <family val="2"/>
    </font>
    <font>
      <b/>
      <sz val="8"/>
      <name val="Arial"/>
      <family val="2"/>
    </font>
    <font>
      <u/>
      <sz val="10"/>
      <color indexed="12"/>
      <name val="Arial"/>
      <family val="2"/>
    </font>
    <font>
      <sz val="8"/>
      <name val="Arial"/>
      <family val="2"/>
    </font>
    <font>
      <sz val="10"/>
      <name val="Arial"/>
      <family val="2"/>
    </font>
    <font>
      <b/>
      <sz val="16"/>
      <name val="Arial"/>
      <family val="2"/>
    </font>
    <font>
      <sz val="8"/>
      <name val="Arial"/>
      <family val="2"/>
    </font>
    <font>
      <b/>
      <u/>
      <sz val="10"/>
      <name val="Arial"/>
      <family val="2"/>
    </font>
    <font>
      <u/>
      <sz val="10"/>
      <name val="Arial"/>
      <family val="2"/>
    </font>
    <font>
      <b/>
      <sz val="8"/>
      <color indexed="81"/>
      <name val="Tahoma"/>
      <family val="2"/>
    </font>
    <font>
      <sz val="8"/>
      <color indexed="81"/>
      <name val="Tahoma"/>
      <family val="2"/>
    </font>
    <font>
      <sz val="9.35"/>
      <name val="Arial"/>
      <family val="2"/>
    </font>
    <font>
      <sz val="8"/>
      <name val="Arial"/>
      <family val="2"/>
    </font>
    <font>
      <b/>
      <sz val="11"/>
      <name val="Arial"/>
      <family val="2"/>
    </font>
    <font>
      <b/>
      <sz val="14"/>
      <name val="Arial"/>
      <family val="2"/>
    </font>
    <font>
      <sz val="16"/>
      <name val="Arial"/>
      <family val="2"/>
    </font>
    <font>
      <sz val="12"/>
      <name val="Arial"/>
      <family val="2"/>
    </font>
    <font>
      <b/>
      <i/>
      <sz val="10"/>
      <name val="Arial"/>
      <family val="2"/>
    </font>
    <font>
      <sz val="7"/>
      <name val="Arial"/>
      <family val="2"/>
    </font>
    <font>
      <b/>
      <u/>
      <sz val="8"/>
      <color indexed="10"/>
      <name val="Tahoma"/>
      <family val="2"/>
    </font>
    <font>
      <sz val="8"/>
      <color indexed="10"/>
      <name val="Tahoma"/>
      <family val="2"/>
    </font>
    <font>
      <vertAlign val="subscript"/>
      <sz val="10"/>
      <name val="Arial"/>
      <family val="2"/>
    </font>
    <font>
      <sz val="10"/>
      <name val="Helv"/>
    </font>
    <font>
      <u/>
      <sz val="12"/>
      <name val="Arial"/>
      <family val="2"/>
    </font>
    <font>
      <sz val="12"/>
      <color indexed="10"/>
      <name val="Arial"/>
      <family val="2"/>
    </font>
    <font>
      <sz val="10"/>
      <name val="Courier"/>
      <family val="3"/>
    </font>
    <font>
      <sz val="10"/>
      <color indexed="9"/>
      <name val="Arial"/>
      <family val="2"/>
    </font>
    <font>
      <vertAlign val="superscript"/>
      <sz val="10"/>
      <name val="Arial"/>
      <family val="2"/>
    </font>
    <font>
      <sz val="11"/>
      <color theme="0"/>
      <name val="Calibri"/>
      <family val="2"/>
      <scheme val="minor"/>
    </font>
    <font>
      <b/>
      <sz val="15"/>
      <color theme="3"/>
      <name val="Calibri"/>
      <family val="2"/>
      <scheme val="minor"/>
    </font>
    <font>
      <b/>
      <sz val="11"/>
      <color theme="1"/>
      <name val="Calibri"/>
      <family val="2"/>
      <scheme val="minor"/>
    </font>
    <font>
      <sz val="10"/>
      <color theme="0"/>
      <name val="Arial"/>
      <family val="2"/>
    </font>
    <font>
      <sz val="10"/>
      <color rgb="FF0000FF"/>
      <name val="Arial"/>
      <family val="2"/>
    </font>
    <font>
      <sz val="16"/>
      <color rgb="FF0000FF"/>
      <name val="Arial"/>
      <family val="2"/>
    </font>
    <font>
      <sz val="16"/>
      <color theme="0"/>
      <name val="Arial"/>
      <family val="2"/>
    </font>
    <font>
      <sz val="12"/>
      <color theme="0"/>
      <name val="Calibri"/>
      <family val="2"/>
      <scheme val="minor"/>
    </font>
    <font>
      <sz val="12"/>
      <color theme="1"/>
      <name val="Calibri"/>
      <family val="2"/>
      <scheme val="minor"/>
    </font>
    <font>
      <b/>
      <sz val="10"/>
      <color theme="0"/>
      <name val="Arial"/>
      <family val="2"/>
    </font>
    <font>
      <sz val="10"/>
      <color theme="1"/>
      <name val="Arial"/>
      <family val="2"/>
    </font>
    <font>
      <b/>
      <sz val="10"/>
      <color theme="1"/>
      <name val="Calibri"/>
      <family val="2"/>
      <scheme val="minor"/>
    </font>
    <font>
      <sz val="10"/>
      <name val="Calibri"/>
      <family val="2"/>
      <scheme val="minor"/>
    </font>
    <font>
      <sz val="10"/>
      <color theme="1"/>
      <name val="Calibri"/>
      <family val="2"/>
      <scheme val="minor"/>
    </font>
    <font>
      <b/>
      <sz val="10"/>
      <name val="Calibri"/>
      <family val="2"/>
      <scheme val="minor"/>
    </font>
    <font>
      <sz val="10"/>
      <color theme="0"/>
      <name val="Calibri"/>
      <family val="2"/>
      <scheme val="minor"/>
    </font>
    <font>
      <b/>
      <sz val="14"/>
      <color theme="0"/>
      <name val="Arial"/>
      <family val="2"/>
    </font>
    <font>
      <sz val="12"/>
      <color theme="0"/>
      <name val="Arial"/>
      <family val="2"/>
    </font>
    <font>
      <b/>
      <sz val="24"/>
      <color theme="0"/>
      <name val="Calibri"/>
      <family val="2"/>
      <scheme val="minor"/>
    </font>
    <font>
      <sz val="10"/>
      <color indexed="12"/>
      <name val="Arial"/>
      <family val="2"/>
    </font>
    <font>
      <sz val="10"/>
      <color indexed="8"/>
      <name val="Arial"/>
      <family val="2"/>
    </font>
    <font>
      <sz val="36"/>
      <name val="Philips-Logo"/>
      <family val="1"/>
    </font>
    <font>
      <b/>
      <vertAlign val="subscript"/>
      <sz val="12"/>
      <name val="Arial"/>
      <family val="2"/>
    </font>
    <font>
      <sz val="10"/>
      <color indexed="41"/>
      <name val="Arial"/>
      <family val="2"/>
    </font>
    <font>
      <sz val="10"/>
      <color indexed="22"/>
      <name val="Arial"/>
      <family val="2"/>
    </font>
    <font>
      <b/>
      <sz val="10"/>
      <color indexed="8"/>
      <name val="Arial"/>
      <family val="2"/>
    </font>
    <font>
      <vertAlign val="subscript"/>
      <sz val="10"/>
      <color indexed="12"/>
      <name val="Arial"/>
      <family val="2"/>
    </font>
    <font>
      <sz val="10"/>
      <color indexed="10"/>
      <name val="Arial"/>
      <family val="2"/>
    </font>
    <font>
      <b/>
      <vertAlign val="subscript"/>
      <sz val="10"/>
      <name val="Arial"/>
      <family val="2"/>
    </font>
    <font>
      <sz val="10"/>
      <color rgb="FFFF0000"/>
      <name val="Arial"/>
      <family val="2"/>
    </font>
    <font>
      <sz val="10"/>
      <color indexed="53"/>
      <name val="Arial"/>
      <family val="2"/>
    </font>
    <font>
      <b/>
      <sz val="14"/>
      <color rgb="FFFF0000"/>
      <name val="Arial"/>
      <family val="2"/>
    </font>
    <font>
      <sz val="8"/>
      <name val="Times New Roman"/>
      <family val="1"/>
    </font>
    <font>
      <b/>
      <sz val="10"/>
      <name val="Helv"/>
      <family val="2"/>
    </font>
    <font>
      <sz val="10"/>
      <name val="MS Sans Serif"/>
      <family val="2"/>
    </font>
    <font>
      <sz val="10"/>
      <name val="Times New Roman"/>
      <family val="1"/>
    </font>
    <font>
      <sz val="12"/>
      <name val="Arial Narrow"/>
      <family val="2"/>
    </font>
    <font>
      <b/>
      <sz val="12"/>
      <name val="Helv"/>
      <family val="2"/>
    </font>
    <font>
      <b/>
      <sz val="11"/>
      <name val="Helv"/>
      <family val="2"/>
    </font>
    <font>
      <sz val="11"/>
      <name val="‚l‚r –¾’©"/>
      <family val="2"/>
      <charset val="128"/>
    </font>
    <font>
      <sz val="10"/>
      <color indexed="8"/>
      <name val="MS Sans Serif"/>
      <family val="2"/>
    </font>
    <font>
      <b/>
      <u/>
      <sz val="14"/>
      <name val="Arial"/>
      <family val="2"/>
    </font>
    <font>
      <b/>
      <sz val="15"/>
      <name val="Arial"/>
      <family val="2"/>
    </font>
    <font>
      <sz val="15"/>
      <name val="Arial"/>
      <family val="2"/>
    </font>
    <font>
      <b/>
      <sz val="18"/>
      <name val="Arial"/>
      <family val="2"/>
    </font>
    <font>
      <sz val="10"/>
      <name val="Wingdings"/>
      <charset val="2"/>
    </font>
    <font>
      <sz val="14"/>
      <name val="Arial"/>
      <family val="2"/>
    </font>
    <font>
      <b/>
      <sz val="13"/>
      <name val="Arial"/>
      <family val="2"/>
    </font>
    <font>
      <b/>
      <sz val="12"/>
      <color indexed="9"/>
      <name val="Arial"/>
      <family val="2"/>
    </font>
    <font>
      <sz val="9"/>
      <color theme="1"/>
      <name val="Arial"/>
      <family val="2"/>
    </font>
    <font>
      <b/>
      <sz val="14"/>
      <color theme="1"/>
      <name val="Arial"/>
      <family val="2"/>
    </font>
    <font>
      <sz val="9"/>
      <color theme="2" tint="-0.249977111117893"/>
      <name val="Arial"/>
      <family val="2"/>
    </font>
    <font>
      <b/>
      <sz val="9"/>
      <color theme="1"/>
      <name val="Arial"/>
      <family val="2"/>
    </font>
    <font>
      <b/>
      <sz val="9"/>
      <color rgb="FF0033CC"/>
      <name val="Arial"/>
      <family val="2"/>
    </font>
    <font>
      <b/>
      <u/>
      <sz val="9"/>
      <color theme="1"/>
      <name val="Arial"/>
      <family val="2"/>
    </font>
    <font>
      <i/>
      <sz val="9"/>
      <color theme="1"/>
      <name val="Arial"/>
      <family val="2"/>
    </font>
    <font>
      <u/>
      <sz val="11"/>
      <color theme="10"/>
      <name val="Calibri"/>
      <family val="2"/>
    </font>
    <font>
      <u/>
      <sz val="9"/>
      <color theme="10"/>
      <name val="Arial"/>
      <family val="2"/>
    </font>
    <font>
      <sz val="9"/>
      <color rgb="FF0033CC"/>
      <name val="Arial"/>
      <family val="2"/>
    </font>
    <font>
      <sz val="6"/>
      <color theme="1"/>
      <name val="Arial"/>
      <family val="2"/>
    </font>
    <font>
      <sz val="10"/>
      <color rgb="FF000000"/>
      <name val="Felix Titling"/>
      <family val="5"/>
    </font>
    <font>
      <b/>
      <sz val="9"/>
      <color indexed="81"/>
      <name val="Tahoma"/>
      <family val="2"/>
    </font>
    <font>
      <sz val="16"/>
      <color rgb="FF000000"/>
      <name val="Arial"/>
      <family val="2"/>
      <charset val="162"/>
    </font>
    <font>
      <sz val="8"/>
      <color rgb="FF000000"/>
      <name val="Tahoma"/>
      <family val="2"/>
      <charset val="162"/>
    </font>
  </fonts>
  <fills count="32">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15"/>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theme="5" tint="0.39997558519241921"/>
        <bgColor indexed="65"/>
      </patternFill>
    </fill>
    <fill>
      <patternFill patternType="solid">
        <fgColor theme="5"/>
      </patternFill>
    </fill>
    <fill>
      <patternFill patternType="solid">
        <fgColor rgb="FF0000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0070C0"/>
        <bgColor indexed="64"/>
      </patternFill>
    </fill>
    <fill>
      <patternFill patternType="solid">
        <fgColor theme="8" tint="0.39997558519241921"/>
        <bgColor indexed="64"/>
      </patternFill>
    </fill>
    <fill>
      <patternFill patternType="solid">
        <fgColor rgb="FFC00000"/>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rgb="FF0060A8"/>
        <bgColor indexed="64"/>
      </patternFill>
    </fill>
    <fill>
      <patternFill patternType="solid">
        <fgColor indexed="8"/>
        <bgColor indexed="64"/>
      </patternFill>
    </fill>
    <fill>
      <patternFill patternType="solid">
        <fgColor indexed="43"/>
        <bgColor indexed="64"/>
      </patternFill>
    </fill>
    <fill>
      <patternFill patternType="solid">
        <fgColor rgb="FFCCFFCC"/>
        <bgColor indexed="64"/>
      </patternFill>
    </fill>
    <fill>
      <patternFill patternType="solid">
        <fgColor theme="0" tint="-0.249977111117893"/>
        <bgColor indexed="64"/>
      </patternFill>
    </fill>
    <fill>
      <patternFill patternType="solid">
        <fgColor theme="2" tint="-0.249977111117893"/>
        <bgColor indexed="64"/>
      </patternFill>
    </fill>
  </fills>
  <borders count="121">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style="thin">
        <color indexed="64"/>
      </bottom>
      <diagonal style="medium">
        <color indexed="64"/>
      </diagonal>
    </border>
    <border>
      <left style="medium">
        <color indexed="64"/>
      </left>
      <right style="thin">
        <color indexed="64"/>
      </right>
      <top style="medium">
        <color indexed="64"/>
      </top>
      <bottom/>
      <diagonal/>
    </border>
    <border>
      <left/>
      <right/>
      <top/>
      <bottom style="thick">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s>
  <cellStyleXfs count="42">
    <xf numFmtId="0" fontId="0" fillId="0" borderId="0"/>
    <xf numFmtId="0" fontId="31" fillId="12" borderId="0" applyNumberFormat="0" applyBorder="0" applyAlignment="0" applyProtection="0"/>
    <xf numFmtId="0" fontId="31" fillId="13" borderId="0" applyNumberFormat="0" applyBorder="0" applyAlignment="0" applyProtection="0"/>
    <xf numFmtId="0" fontId="32" fillId="0" borderId="78" applyNumberFormat="0" applyFill="0" applyAlignment="0" applyProtection="0"/>
    <xf numFmtId="0" fontId="5" fillId="0" borderId="0" applyNumberFormat="0" applyFill="0" applyBorder="0" applyAlignment="0" applyProtection="0">
      <alignment vertical="top"/>
      <protection locked="0"/>
    </xf>
    <xf numFmtId="0" fontId="7" fillId="0" borderId="0"/>
    <xf numFmtId="0" fontId="28" fillId="0" borderId="0"/>
    <xf numFmtId="0" fontId="25" fillId="0" borderId="0">
      <protection locked="0"/>
    </xf>
    <xf numFmtId="0" fontId="7" fillId="0" borderId="0"/>
    <xf numFmtId="9" fontId="7" fillId="0" borderId="0" applyFont="0" applyFill="0" applyBorder="0" applyAlignment="0" applyProtection="0"/>
    <xf numFmtId="0" fontId="63" fillId="0" borderId="0">
      <alignment horizontal="center" wrapText="1"/>
      <protection locked="0"/>
    </xf>
    <xf numFmtId="0" fontId="64" fillId="0" borderId="0"/>
    <xf numFmtId="40" fontId="65" fillId="0" borderId="0" applyFont="0" applyFill="0" applyBorder="0" applyAlignment="0" applyProtection="0"/>
    <xf numFmtId="176" fontId="66" fillId="0" borderId="0">
      <alignment horizontal="center"/>
    </xf>
    <xf numFmtId="177" fontId="7" fillId="0" borderId="0" applyFont="0" applyFill="0" applyBorder="0" applyAlignment="0" applyProtection="0"/>
    <xf numFmtId="178" fontId="65" fillId="0" borderId="0" applyFont="0" applyFill="0" applyBorder="0" applyProtection="0">
      <alignment horizontal="centerContinuous"/>
    </xf>
    <xf numFmtId="179" fontId="67" fillId="0" borderId="0" applyFont="0" applyFill="0" applyBorder="0" applyAlignment="0" applyProtection="0"/>
    <xf numFmtId="180" fontId="67" fillId="0" borderId="0" applyFont="0" applyFill="0" applyBorder="0" applyAlignment="0" applyProtection="0"/>
    <xf numFmtId="38" fontId="6" fillId="6" borderId="0" applyNumberFormat="0" applyBorder="0" applyAlignment="0" applyProtection="0"/>
    <xf numFmtId="0" fontId="68" fillId="0" borderId="0">
      <alignment horizontal="left"/>
    </xf>
    <xf numFmtId="0" fontId="3" fillId="0" borderId="7" applyNumberFormat="0" applyAlignment="0" applyProtection="0">
      <alignment horizontal="left" vertical="center"/>
    </xf>
    <xf numFmtId="0" fontId="3" fillId="0" borderId="15">
      <alignment horizontal="left" vertical="center"/>
    </xf>
    <xf numFmtId="10" fontId="6" fillId="6" borderId="13" applyNumberFormat="0" applyBorder="0" applyAlignment="0" applyProtection="0"/>
    <xf numFmtId="181" fontId="7" fillId="0" borderId="0" applyFont="0" applyFill="0" applyBorder="0" applyAlignment="0" applyProtection="0"/>
    <xf numFmtId="182" fontId="7" fillId="0" borderId="0" applyFont="0" applyFill="0" applyBorder="0" applyAlignment="0" applyProtection="0"/>
    <xf numFmtId="0" fontId="69" fillId="0" borderId="11"/>
    <xf numFmtId="164" fontId="7" fillId="0" borderId="0" applyFont="0" applyFill="0" applyBorder="0" applyAlignment="0" applyProtection="0"/>
    <xf numFmtId="165" fontId="7" fillId="0" borderId="0" applyFont="0" applyFill="0" applyBorder="0" applyAlignment="0" applyProtection="0"/>
    <xf numFmtId="183" fontId="7" fillId="0" borderId="0"/>
    <xf numFmtId="40" fontId="70" fillId="0" borderId="0" applyFont="0" applyFill="0" applyBorder="0" applyAlignment="0" applyProtection="0"/>
    <xf numFmtId="38" fontId="70" fillId="0" borderId="0" applyFont="0" applyFill="0" applyBorder="0" applyAlignment="0" applyProtection="0"/>
    <xf numFmtId="14" fontId="63" fillId="0" borderId="0">
      <alignment horizontal="center" wrapText="1"/>
      <protection locked="0"/>
    </xf>
    <xf numFmtId="10" fontId="7" fillId="0" borderId="0" applyFont="0" applyFill="0" applyBorder="0" applyAlignment="0" applyProtection="0"/>
    <xf numFmtId="9" fontId="65" fillId="0" borderId="0" applyFont="0" applyFill="0" applyBorder="0" applyAlignment="0" applyProtection="0"/>
    <xf numFmtId="10" fontId="65" fillId="0" borderId="0" applyFont="0" applyFill="0" applyBorder="0" applyAlignment="0" applyProtection="0"/>
    <xf numFmtId="0" fontId="71" fillId="0" borderId="0" applyNumberFormat="0" applyFont="0" applyFill="0" applyBorder="0" applyAlignment="0" applyProtection="0"/>
    <xf numFmtId="0" fontId="69" fillId="0" borderId="0"/>
    <xf numFmtId="184" fontId="67" fillId="0" borderId="0" applyFont="0" applyFill="0" applyBorder="0" applyAlignment="0" applyProtection="0"/>
    <xf numFmtId="185" fontId="67" fillId="0" borderId="0" applyFont="0" applyFill="0" applyBorder="0" applyAlignment="0" applyProtection="0"/>
    <xf numFmtId="0" fontId="2" fillId="0" borderId="0">
      <alignment horizontal="left"/>
    </xf>
    <xf numFmtId="0" fontId="1" fillId="0" borderId="0"/>
    <xf numFmtId="0" fontId="87" fillId="0" borderId="0" applyNumberFormat="0" applyFill="0" applyBorder="0" applyAlignment="0" applyProtection="0">
      <alignment vertical="top"/>
      <protection locked="0"/>
    </xf>
  </cellStyleXfs>
  <cellXfs count="1365">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9" fillId="2" borderId="0" xfId="0" applyFont="1" applyFill="1" applyBorder="1"/>
    <xf numFmtId="0" fontId="9" fillId="2" borderId="0" xfId="0" applyFont="1" applyFill="1"/>
    <xf numFmtId="0" fontId="9" fillId="0" borderId="0" xfId="0" applyFont="1"/>
    <xf numFmtId="0" fontId="9" fillId="3" borderId="0" xfId="0" applyFont="1" applyFill="1"/>
    <xf numFmtId="0" fontId="9" fillId="2" borderId="0" xfId="0" applyFont="1" applyFill="1" applyAlignment="1">
      <alignment wrapText="1"/>
    </xf>
    <xf numFmtId="0" fontId="9" fillId="3" borderId="0" xfId="0" applyFont="1" applyFill="1" applyAlignment="1">
      <alignment wrapText="1"/>
    </xf>
    <xf numFmtId="0" fontId="0" fillId="2" borderId="9" xfId="0" applyFill="1" applyBorder="1"/>
    <xf numFmtId="0" fontId="0" fillId="2" borderId="10" xfId="0" applyFill="1" applyBorder="1"/>
    <xf numFmtId="0" fontId="6" fillId="2" borderId="0" xfId="0" applyFont="1" applyFill="1" applyBorder="1"/>
    <xf numFmtId="0" fontId="0" fillId="0" borderId="0" xfId="0" applyFill="1"/>
    <xf numFmtId="0" fontId="0" fillId="2" borderId="11" xfId="0" applyFill="1" applyBorder="1"/>
    <xf numFmtId="0" fontId="0" fillId="0" borderId="0" xfId="0" applyFill="1" applyBorder="1" applyAlignment="1">
      <alignment horizontal="center"/>
    </xf>
    <xf numFmtId="0" fontId="7" fillId="0" borderId="0" xfId="0" applyFont="1"/>
    <xf numFmtId="0" fontId="7" fillId="0" borderId="0" xfId="0" applyFont="1" applyAlignment="1">
      <alignment horizontal="left" indent="3"/>
    </xf>
    <xf numFmtId="0" fontId="10" fillId="2" borderId="0" xfId="0" applyFont="1" applyFill="1" applyBorder="1"/>
    <xf numFmtId="0" fontId="7" fillId="2" borderId="0" xfId="0" applyFont="1" applyFill="1" applyBorder="1" applyAlignment="1">
      <alignment horizontal="left" indent="1"/>
    </xf>
    <xf numFmtId="0" fontId="11" fillId="2" borderId="0" xfId="0" applyFont="1" applyFill="1" applyBorder="1" applyAlignment="1">
      <alignment horizontal="left" indent="6"/>
    </xf>
    <xf numFmtId="0" fontId="9" fillId="2" borderId="11" xfId="0" applyFont="1" applyFill="1" applyBorder="1"/>
    <xf numFmtId="0" fontId="11" fillId="2" borderId="11" xfId="0" applyFont="1" applyFill="1" applyBorder="1" applyAlignment="1">
      <alignment horizontal="left" indent="6"/>
    </xf>
    <xf numFmtId="49" fontId="0" fillId="2" borderId="0" xfId="0" applyNumberFormat="1" applyFill="1"/>
    <xf numFmtId="0" fontId="0" fillId="0" borderId="0" xfId="0" applyFill="1" applyBorder="1"/>
    <xf numFmtId="0" fontId="0" fillId="0" borderId="3" xfId="0" applyBorder="1"/>
    <xf numFmtId="0" fontId="0" fillId="0" borderId="0" xfId="0" applyBorder="1"/>
    <xf numFmtId="0" fontId="0" fillId="0" borderId="1" xfId="0" applyBorder="1"/>
    <xf numFmtId="0" fontId="0" fillId="0" borderId="4" xfId="0" applyBorder="1"/>
    <xf numFmtId="0" fontId="0" fillId="0" borderId="11" xfId="0" applyBorder="1"/>
    <xf numFmtId="0" fontId="0" fillId="0" borderId="2" xfId="0" applyBorder="1"/>
    <xf numFmtId="0" fontId="0" fillId="2" borderId="0" xfId="0" quotePrefix="1" applyFill="1"/>
    <xf numFmtId="0" fontId="2" fillId="2" borderId="0" xfId="0" applyFont="1" applyFill="1"/>
    <xf numFmtId="0" fontId="5" fillId="0" borderId="0" xfId="4" applyFill="1" applyBorder="1" applyAlignment="1" applyProtection="1"/>
    <xf numFmtId="0" fontId="5" fillId="2" borderId="7" xfId="4" applyFill="1" applyBorder="1" applyAlignment="1" applyProtection="1">
      <alignment horizontal="center" vertical="center"/>
    </xf>
    <xf numFmtId="0" fontId="5" fillId="2" borderId="10" xfId="4" applyFill="1" applyBorder="1" applyAlignment="1" applyProtection="1">
      <alignment horizontal="center" vertical="center"/>
    </xf>
    <xf numFmtId="0" fontId="5" fillId="2" borderId="0" xfId="4" applyFill="1" applyBorder="1" applyAlignment="1" applyProtection="1">
      <alignment horizontal="left" vertical="center"/>
    </xf>
    <xf numFmtId="0" fontId="5" fillId="2" borderId="0" xfId="4" applyFill="1" applyBorder="1" applyAlignment="1" applyProtection="1"/>
    <xf numFmtId="0" fontId="5" fillId="2" borderId="0" xfId="4" applyFill="1" applyAlignment="1" applyProtection="1"/>
    <xf numFmtId="0" fontId="5" fillId="4" borderId="0" xfId="4" applyFill="1" applyAlignment="1" applyProtection="1"/>
    <xf numFmtId="0" fontId="5" fillId="2" borderId="0" xfId="4" applyFill="1" applyBorder="1" applyAlignment="1" applyProtection="1">
      <alignment horizontal="center"/>
    </xf>
    <xf numFmtId="0" fontId="5" fillId="0" borderId="0" xfId="4" applyFill="1" applyBorder="1" applyAlignment="1" applyProtection="1">
      <alignment wrapText="1"/>
    </xf>
    <xf numFmtId="0" fontId="7" fillId="0" borderId="0" xfId="8"/>
    <xf numFmtId="0" fontId="2" fillId="0" borderId="0" xfId="8" applyFont="1" applyAlignment="1">
      <alignment wrapText="1"/>
    </xf>
    <xf numFmtId="0" fontId="7" fillId="0" borderId="0" xfId="8" applyAlignment="1">
      <alignment wrapText="1"/>
    </xf>
    <xf numFmtId="0" fontId="3" fillId="0" borderId="0" xfId="8" applyFont="1" applyAlignment="1">
      <alignment wrapText="1"/>
    </xf>
    <xf numFmtId="0" fontId="14" fillId="0" borderId="0" xfId="8" applyFont="1" applyAlignment="1">
      <alignment horizontal="left" wrapText="1"/>
    </xf>
    <xf numFmtId="0" fontId="7" fillId="0" borderId="0" xfId="8" applyAlignment="1">
      <alignment horizontal="left" wrapText="1"/>
    </xf>
    <xf numFmtId="0" fontId="3" fillId="0" borderId="0" xfId="8" applyFont="1"/>
    <xf numFmtId="0" fontId="5" fillId="0" borderId="12" xfId="4" applyBorder="1" applyAlignment="1" applyProtection="1"/>
    <xf numFmtId="0" fontId="0" fillId="0" borderId="13" xfId="0" applyBorder="1"/>
    <xf numFmtId="0" fontId="34" fillId="14" borderId="3" xfId="0" applyFont="1" applyFill="1" applyBorder="1" applyAlignment="1" applyProtection="1">
      <alignment horizontal="right" vertical="center"/>
      <protection locked="0"/>
    </xf>
    <xf numFmtId="0" fontId="35" fillId="0" borderId="14" xfId="0" applyFont="1" applyBorder="1" applyAlignment="1" applyProtection="1">
      <alignment horizontal="left" vertical="center"/>
      <protection locked="0"/>
    </xf>
    <xf numFmtId="0" fontId="35" fillId="0" borderId="14" xfId="0" applyFont="1" applyBorder="1" applyAlignment="1" applyProtection="1">
      <alignment vertical="center"/>
      <protection locked="0"/>
    </xf>
    <xf numFmtId="0" fontId="36"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7" fillId="14"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34" fillId="14" borderId="0" xfId="0" applyFont="1" applyFill="1" applyBorder="1" applyAlignment="1" applyProtection="1">
      <alignment vertical="center"/>
      <protection locked="0"/>
    </xf>
    <xf numFmtId="0" fontId="0" fillId="14" borderId="0" xfId="0" applyFill="1" applyBorder="1" applyAlignment="1" applyProtection="1">
      <alignment vertical="center"/>
      <protection locked="0"/>
    </xf>
    <xf numFmtId="0" fontId="0" fillId="14" borderId="1" xfId="0" applyFill="1" applyBorder="1" applyAlignment="1" applyProtection="1">
      <alignment vertical="center"/>
      <protection locked="0"/>
    </xf>
    <xf numFmtId="0" fontId="18" fillId="0" borderId="0" xfId="0" applyFont="1" applyBorder="1" applyAlignment="1" applyProtection="1">
      <alignment horizontal="center" vertical="center"/>
      <protection locked="0"/>
    </xf>
    <xf numFmtId="0" fontId="34" fillId="14" borderId="0" xfId="0" applyFont="1" applyFill="1" applyBorder="1" applyAlignment="1" applyProtection="1">
      <alignment horizontal="right" vertical="center"/>
      <protection locked="0"/>
    </xf>
    <xf numFmtId="0" fontId="11" fillId="0" borderId="14" xfId="0" applyFont="1" applyBorder="1" applyAlignment="1" applyProtection="1">
      <alignment horizontal="left" vertical="center"/>
      <protection locked="0"/>
    </xf>
    <xf numFmtId="0" fontId="11" fillId="0" borderId="14"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7" fillId="0" borderId="14" xfId="0" applyFont="1" applyBorder="1" applyAlignment="1" applyProtection="1">
      <alignment horizontal="left" vertical="center"/>
      <protection locked="0"/>
    </xf>
    <xf numFmtId="0" fontId="0" fillId="0" borderId="14" xfId="0" applyBorder="1" applyAlignment="1" applyProtection="1">
      <alignment vertical="center"/>
      <protection locked="0"/>
    </xf>
    <xf numFmtId="0" fontId="7" fillId="0" borderId="14" xfId="0" applyFont="1" applyBorder="1" applyAlignment="1" applyProtection="1">
      <alignment vertical="center"/>
      <protection locked="0"/>
    </xf>
    <xf numFmtId="0" fontId="34" fillId="14" borderId="3" xfId="0" applyFont="1" applyFill="1" applyBorder="1" applyAlignment="1" applyProtection="1">
      <alignment horizontal="right" vertical="center" wrapText="1"/>
      <protection locked="0"/>
    </xf>
    <xf numFmtId="0" fontId="7" fillId="0" borderId="15" xfId="0" applyFont="1" applyBorder="1" applyAlignment="1" applyProtection="1">
      <alignment vertical="center"/>
      <protection locked="0"/>
    </xf>
    <xf numFmtId="0" fontId="0" fillId="0" borderId="15" xfId="0" applyBorder="1" applyAlignment="1" applyProtection="1">
      <alignment vertical="center"/>
      <protection locked="0"/>
    </xf>
    <xf numFmtId="166" fontId="7" fillId="0" borderId="15" xfId="0" applyNumberFormat="1" applyFont="1" applyBorder="1" applyAlignment="1" applyProtection="1">
      <alignment horizontal="left" vertical="center"/>
      <protection locked="0"/>
    </xf>
    <xf numFmtId="0" fontId="0" fillId="0" borderId="15" xfId="0" applyBorder="1" applyAlignment="1" applyProtection="1">
      <alignment horizontal="right" vertical="center"/>
      <protection locked="0"/>
    </xf>
    <xf numFmtId="166" fontId="0" fillId="0" borderId="0" xfId="0" applyNumberFormat="1" applyBorder="1" applyAlignment="1" applyProtection="1">
      <alignment vertical="center"/>
      <protection locked="0"/>
    </xf>
    <xf numFmtId="166" fontId="0" fillId="14" borderId="0" xfId="0" applyNumberFormat="1" applyFill="1" applyBorder="1" applyAlignment="1" applyProtection="1">
      <alignment vertical="center"/>
      <protection locked="0"/>
    </xf>
    <xf numFmtId="0" fontId="0" fillId="14" borderId="4" xfId="0" applyFill="1" applyBorder="1" applyAlignment="1" applyProtection="1">
      <alignment horizontal="right" vertical="center"/>
      <protection locked="0"/>
    </xf>
    <xf numFmtId="0" fontId="0" fillId="14" borderId="11" xfId="0" applyFill="1" applyBorder="1" applyAlignment="1" applyProtection="1">
      <alignment horizontal="right" vertical="center"/>
      <protection locked="0"/>
    </xf>
    <xf numFmtId="0" fontId="0" fillId="14" borderId="11" xfId="0" applyFill="1" applyBorder="1" applyAlignment="1" applyProtection="1">
      <alignment vertical="center"/>
      <protection locked="0"/>
    </xf>
    <xf numFmtId="0" fontId="0" fillId="14" borderId="2" xfId="0" applyFill="1" applyBorder="1" applyAlignment="1" applyProtection="1">
      <alignment vertical="center"/>
      <protection locked="0"/>
    </xf>
    <xf numFmtId="0" fontId="3" fillId="15" borderId="16" xfId="0" applyFont="1" applyFill="1" applyBorder="1" applyAlignment="1">
      <alignment horizontal="center" vertical="center" wrapText="1"/>
    </xf>
    <xf numFmtId="0" fontId="3" fillId="15" borderId="17" xfId="0" applyFont="1" applyFill="1" applyBorder="1" applyAlignment="1">
      <alignment horizontal="center" vertical="center" wrapText="1"/>
    </xf>
    <xf numFmtId="0" fontId="3" fillId="15" borderId="18" xfId="0" applyFont="1" applyFill="1" applyBorder="1" applyAlignment="1">
      <alignment horizontal="center" vertical="center" wrapText="1"/>
    </xf>
    <xf numFmtId="0" fontId="2" fillId="15" borderId="18" xfId="0" applyFont="1" applyFill="1" applyBorder="1" applyAlignment="1">
      <alignment horizontal="center" vertical="center" textRotation="90"/>
    </xf>
    <xf numFmtId="0" fontId="3" fillId="15" borderId="19" xfId="0" applyFont="1" applyFill="1" applyBorder="1" applyAlignment="1">
      <alignment horizontal="center" vertical="center" wrapText="1"/>
    </xf>
    <xf numFmtId="0" fontId="2" fillId="15" borderId="20" xfId="0" applyFont="1" applyFill="1" applyBorder="1" applyAlignment="1">
      <alignment horizontal="center" vertical="center" textRotation="9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3" xfId="0" applyFont="1" applyBorder="1" applyAlignment="1" applyProtection="1">
      <alignment horizontal="left" vertical="center" wrapText="1"/>
      <protection locked="0"/>
    </xf>
    <xf numFmtId="0" fontId="0" fillId="0" borderId="13" xfId="0" applyBorder="1" applyAlignment="1" applyProtection="1">
      <alignment horizontal="center" vertical="center" wrapText="1"/>
    </xf>
    <xf numFmtId="0" fontId="0" fillId="16" borderId="13" xfId="0" applyFill="1" applyBorder="1" applyAlignment="1" applyProtection="1">
      <alignment horizontal="center" vertical="center" wrapText="1"/>
      <protection locked="0"/>
    </xf>
    <xf numFmtId="0" fontId="34" fillId="14" borderId="13" xfId="0" applyFont="1" applyFill="1" applyBorder="1" applyAlignment="1" applyProtection="1">
      <alignment horizontal="center" vertical="center" wrapText="1"/>
      <protection locked="0"/>
    </xf>
    <xf numFmtId="0" fontId="34" fillId="17" borderId="23" xfId="0" applyFont="1" applyFill="1" applyBorder="1" applyAlignment="1">
      <alignment horizontal="center" vertical="center" wrapText="1"/>
    </xf>
    <xf numFmtId="0" fontId="7" fillId="0" borderId="24"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34" fillId="17" borderId="25" xfId="0" applyFont="1" applyFill="1" applyBorder="1" applyAlignment="1">
      <alignment horizontal="center" vertical="center" wrapText="1"/>
    </xf>
    <xf numFmtId="0" fontId="0" fillId="0" borderId="21" xfId="0" applyBorder="1" applyAlignment="1" applyProtection="1">
      <alignment vertical="top" wrapText="1"/>
      <protection locked="0"/>
    </xf>
    <xf numFmtId="0" fontId="0" fillId="0" borderId="2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3" xfId="0" applyBorder="1" applyAlignment="1" applyProtection="1">
      <alignment vertical="top" wrapText="1"/>
    </xf>
    <xf numFmtId="0" fontId="0" fillId="16" borderId="13" xfId="0" applyFill="1" applyBorder="1" applyAlignment="1" applyProtection="1">
      <alignment horizontal="center" vertical="top" wrapText="1"/>
      <protection locked="0"/>
    </xf>
    <xf numFmtId="0" fontId="34" fillId="14" borderId="13" xfId="0" applyFont="1" applyFill="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16" borderId="13" xfId="0"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1" xfId="0" applyBorder="1" applyAlignment="1" applyProtection="1">
      <alignment horizontal="center" vertical="top" wrapText="1"/>
      <protection locked="0"/>
    </xf>
    <xf numFmtId="0" fontId="0" fillId="0" borderId="19"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8" xfId="0" applyBorder="1" applyAlignment="1" applyProtection="1">
      <alignment vertical="top" wrapText="1"/>
    </xf>
    <xf numFmtId="0" fontId="0" fillId="16" borderId="18" xfId="0" applyFill="1" applyBorder="1" applyAlignment="1" applyProtection="1">
      <alignment horizontal="center" vertical="top" wrapText="1"/>
      <protection locked="0"/>
    </xf>
    <xf numFmtId="0" fontId="34" fillId="14" borderId="18" xfId="0" applyFont="1" applyFill="1"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16" borderId="18"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19" xfId="0" applyBorder="1" applyAlignment="1" applyProtection="1">
      <alignment horizontal="center" vertical="top" wrapText="1"/>
      <protection locked="0"/>
    </xf>
    <xf numFmtId="0" fontId="38" fillId="18" borderId="3" xfId="0" applyFont="1" applyFill="1" applyBorder="1" applyAlignment="1">
      <alignment horizontal="right"/>
    </xf>
    <xf numFmtId="0" fontId="39" fillId="0" borderId="27" xfId="0" applyFont="1" applyFill="1" applyBorder="1" applyAlignment="1">
      <alignment horizontal="left" indent="2"/>
    </xf>
    <xf numFmtId="0" fontId="38" fillId="18" borderId="28" xfId="0" applyFont="1" applyFill="1" applyBorder="1" applyAlignment="1">
      <alignment horizontal="right"/>
    </xf>
    <xf numFmtId="0" fontId="38" fillId="18" borderId="28" xfId="0" applyFont="1" applyFill="1" applyBorder="1" applyAlignment="1"/>
    <xf numFmtId="0" fontId="39" fillId="0" borderId="21" xfId="0" applyFont="1" applyFill="1" applyBorder="1" applyAlignment="1">
      <alignment horizontal="left" indent="2"/>
    </xf>
    <xf numFmtId="0" fontId="38" fillId="18" borderId="13" xfId="0" applyFont="1" applyFill="1" applyBorder="1" applyAlignment="1">
      <alignment horizontal="right"/>
    </xf>
    <xf numFmtId="0" fontId="38" fillId="18" borderId="13" xfId="0" applyFont="1" applyFill="1" applyBorder="1" applyAlignment="1"/>
    <xf numFmtId="0" fontId="38" fillId="18" borderId="4" xfId="0" applyFont="1" applyFill="1" applyBorder="1" applyAlignment="1">
      <alignment horizontal="right"/>
    </xf>
    <xf numFmtId="0" fontId="38" fillId="18" borderId="18" xfId="0" applyFont="1" applyFill="1" applyBorder="1" applyAlignment="1">
      <alignment horizontal="left"/>
    </xf>
    <xf numFmtId="0" fontId="39" fillId="0" borderId="11" xfId="0" applyNumberFormat="1" applyFont="1" applyBorder="1" applyAlignment="1">
      <alignment horizontal="left" indent="1"/>
    </xf>
    <xf numFmtId="0" fontId="39" fillId="0" borderId="20" xfId="0" applyFont="1" applyBorder="1" applyAlignment="1"/>
    <xf numFmtId="0" fontId="39" fillId="0" borderId="0" xfId="0" applyFont="1"/>
    <xf numFmtId="0" fontId="19" fillId="19" borderId="29" xfId="0" applyFont="1" applyFill="1" applyBorder="1" applyAlignment="1">
      <alignment horizontal="center" vertical="top"/>
    </xf>
    <xf numFmtId="0" fontId="2" fillId="15" borderId="13" xfId="0" applyFont="1" applyFill="1" applyBorder="1" applyAlignment="1">
      <alignment horizontal="center" vertical="center" wrapText="1"/>
    </xf>
    <xf numFmtId="0" fontId="40" fillId="20" borderId="30" xfId="0" applyFont="1" applyFill="1" applyBorder="1" applyAlignment="1">
      <alignment horizontal="center" vertical="center" textRotation="90"/>
    </xf>
    <xf numFmtId="0" fontId="40" fillId="20" borderId="16" xfId="0" applyFont="1" applyFill="1" applyBorder="1" applyAlignment="1">
      <alignment horizontal="center" vertical="center" textRotation="90"/>
    </xf>
    <xf numFmtId="0" fontId="40" fillId="20" borderId="31" xfId="0" applyFont="1" applyFill="1" applyBorder="1" applyAlignment="1">
      <alignment horizontal="center" vertical="center" textRotation="90" wrapText="1"/>
    </xf>
    <xf numFmtId="0" fontId="40" fillId="20" borderId="16" xfId="0" applyFont="1" applyFill="1" applyBorder="1" applyAlignment="1">
      <alignment horizontal="center" textRotation="90" wrapText="1"/>
    </xf>
    <xf numFmtId="0" fontId="2" fillId="15" borderId="31" xfId="0" applyFont="1" applyFill="1" applyBorder="1" applyAlignment="1">
      <alignment horizontal="center" vertical="center" wrapText="1"/>
    </xf>
    <xf numFmtId="0" fontId="2" fillId="15" borderId="3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6" borderId="13" xfId="0" applyFont="1" applyFill="1" applyBorder="1" applyAlignment="1">
      <alignment horizontal="center" vertical="center" textRotation="90"/>
    </xf>
    <xf numFmtId="0" fontId="4" fillId="6" borderId="13" xfId="0" applyFont="1" applyFill="1" applyBorder="1" applyAlignment="1">
      <alignment horizontal="center" vertical="center" textRotation="90" wrapText="1"/>
    </xf>
    <xf numFmtId="0" fontId="21" fillId="6" borderId="13"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33" fillId="0" borderId="13" xfId="0" applyFont="1" applyFill="1" applyBorder="1" applyAlignment="1">
      <alignment horizontal="center" vertical="center"/>
    </xf>
    <xf numFmtId="0" fontId="33" fillId="0" borderId="13" xfId="0" applyFont="1" applyFill="1" applyBorder="1" applyAlignment="1">
      <alignment horizontal="left" vertical="center" indent="2"/>
    </xf>
    <xf numFmtId="0" fontId="33" fillId="0" borderId="13" xfId="0" applyFont="1" applyFill="1" applyBorder="1" applyAlignment="1">
      <alignment horizontal="left" vertical="center" wrapText="1" indent="2"/>
    </xf>
    <xf numFmtId="0" fontId="41" fillId="0" borderId="13" xfId="0" applyFont="1" applyFill="1" applyBorder="1" applyAlignment="1">
      <alignment horizontal="left" vertical="center" wrapText="1" indent="1"/>
    </xf>
    <xf numFmtId="0" fontId="41" fillId="0" borderId="13" xfId="0" applyFont="1" applyFill="1" applyBorder="1" applyAlignment="1">
      <alignment horizontal="center" vertical="center" wrapText="1"/>
    </xf>
    <xf numFmtId="0" fontId="0" fillId="0" borderId="0" xfId="0" applyAlignment="1">
      <alignment horizontal="left" indent="1"/>
    </xf>
    <xf numFmtId="0" fontId="38" fillId="18" borderId="33" xfId="0" applyFont="1" applyFill="1" applyBorder="1" applyAlignment="1">
      <alignment horizontal="right"/>
    </xf>
    <xf numFmtId="0" fontId="38" fillId="18" borderId="33" xfId="0" applyFont="1" applyFill="1" applyBorder="1" applyAlignment="1"/>
    <xf numFmtId="0" fontId="38" fillId="18" borderId="34" xfId="0" applyFont="1" applyFill="1" applyBorder="1" applyAlignment="1">
      <alignment horizontal="right"/>
    </xf>
    <xf numFmtId="0" fontId="38" fillId="18" borderId="35" xfId="0" applyFont="1" applyFill="1" applyBorder="1" applyAlignment="1"/>
    <xf numFmtId="0" fontId="38" fillId="18" borderId="36" xfId="0" applyFont="1" applyFill="1" applyBorder="1" applyAlignment="1">
      <alignment horizontal="left"/>
    </xf>
    <xf numFmtId="0" fontId="39" fillId="0" borderId="0" xfId="0" applyNumberFormat="1" applyFont="1" applyBorder="1" applyAlignment="1">
      <alignment horizontal="left" indent="1"/>
    </xf>
    <xf numFmtId="0" fontId="38" fillId="18" borderId="37" xfId="0" applyFont="1" applyFill="1" applyBorder="1" applyAlignment="1">
      <alignment horizontal="left" indent="1"/>
    </xf>
    <xf numFmtId="0" fontId="2" fillId="15" borderId="38" xfId="0" applyFont="1" applyFill="1" applyBorder="1" applyAlignment="1">
      <alignment horizontal="center" vertical="center" wrapText="1"/>
    </xf>
    <xf numFmtId="0" fontId="2" fillId="15" borderId="16" xfId="0" applyFont="1" applyFill="1" applyBorder="1" applyAlignment="1">
      <alignment horizontal="center" vertical="center" textRotation="90"/>
    </xf>
    <xf numFmtId="0" fontId="2" fillId="15" borderId="38" xfId="0" applyFont="1" applyFill="1" applyBorder="1" applyAlignment="1">
      <alignment horizontal="center" vertical="center" textRotation="90"/>
    </xf>
    <xf numFmtId="0" fontId="2" fillId="21" borderId="38" xfId="0" applyFont="1" applyFill="1" applyBorder="1" applyAlignment="1">
      <alignment horizontal="center" vertical="center" wrapText="1"/>
    </xf>
    <xf numFmtId="0" fontId="2" fillId="21" borderId="38" xfId="0" applyFont="1" applyFill="1" applyBorder="1" applyAlignment="1">
      <alignment horizontal="center" vertical="center" textRotation="90"/>
    </xf>
    <xf numFmtId="0" fontId="2" fillId="21" borderId="39" xfId="0" applyFont="1" applyFill="1" applyBorder="1" applyAlignment="1">
      <alignment horizontal="center" vertical="center" textRotation="90"/>
    </xf>
    <xf numFmtId="0" fontId="42" fillId="0" borderId="21" xfId="0" applyFont="1" applyFill="1" applyBorder="1" applyAlignment="1">
      <alignment vertical="center"/>
    </xf>
    <xf numFmtId="0" fontId="43" fillId="0" borderId="13" xfId="0" applyFont="1" applyFill="1" applyBorder="1" applyAlignment="1">
      <alignment vertical="center" wrapText="1"/>
    </xf>
    <xf numFmtId="0" fontId="44" fillId="0" borderId="13" xfId="0" applyFont="1" applyBorder="1" applyAlignment="1">
      <alignment vertical="center" wrapText="1"/>
    </xf>
    <xf numFmtId="0" fontId="44" fillId="0" borderId="13" xfId="0" applyFont="1" applyBorder="1" applyAlignment="1">
      <alignment horizontal="center" vertical="center"/>
    </xf>
    <xf numFmtId="0" fontId="45" fillId="0" borderId="13" xfId="5" applyFont="1" applyFill="1" applyBorder="1" applyAlignment="1" applyProtection="1">
      <alignment horizontal="center" vertical="center" wrapText="1" readingOrder="1"/>
      <protection locked="0"/>
    </xf>
    <xf numFmtId="0" fontId="44" fillId="0" borderId="13" xfId="0" applyFont="1" applyBorder="1" applyAlignment="1">
      <alignment horizontal="left" vertical="center" indent="1"/>
    </xf>
    <xf numFmtId="0" fontId="44" fillId="0" borderId="13" xfId="0" applyFont="1" applyBorder="1" applyAlignment="1">
      <alignment horizontal="left" vertical="center" wrapText="1" indent="1"/>
    </xf>
    <xf numFmtId="0" fontId="46" fillId="22" borderId="13" xfId="2" applyFont="1" applyFill="1" applyBorder="1" applyAlignment="1">
      <alignment horizontal="center" vertical="center"/>
    </xf>
    <xf numFmtId="0" fontId="0" fillId="23" borderId="13" xfId="0" applyFill="1" applyBorder="1" applyAlignment="1">
      <alignment horizontal="center" vertical="center"/>
    </xf>
    <xf numFmtId="0" fontId="31" fillId="24" borderId="24" xfId="1" applyFill="1" applyBorder="1" applyAlignment="1">
      <alignment horizontal="center" vertical="center"/>
    </xf>
    <xf numFmtId="0" fontId="0" fillId="23" borderId="13" xfId="0" applyFill="1" applyBorder="1" applyAlignment="1">
      <alignment horizontal="left" vertical="center" wrapText="1" indent="1"/>
    </xf>
    <xf numFmtId="0" fontId="43" fillId="0" borderId="13" xfId="0" applyFont="1" applyFill="1" applyBorder="1" applyAlignment="1">
      <alignment horizontal="left" vertical="center" wrapText="1" indent="1"/>
    </xf>
    <xf numFmtId="0" fontId="42" fillId="0" borderId="21" xfId="0" applyFont="1" applyFill="1" applyBorder="1" applyAlignment="1">
      <alignment horizontal="center" vertical="center"/>
    </xf>
    <xf numFmtId="0" fontId="43" fillId="0" borderId="13" xfId="0" applyFont="1" applyFill="1" applyBorder="1" applyAlignment="1">
      <alignment horizontal="left" vertical="center" wrapText="1"/>
    </xf>
    <xf numFmtId="0" fontId="0" fillId="23" borderId="13" xfId="0" applyFill="1" applyBorder="1" applyAlignment="1">
      <alignment horizontal="left" vertical="center" indent="1"/>
    </xf>
    <xf numFmtId="0" fontId="44" fillId="0" borderId="13" xfId="0" applyFont="1" applyBorder="1" applyAlignment="1">
      <alignment horizontal="center" vertical="center" wrapText="1"/>
    </xf>
    <xf numFmtId="0" fontId="44" fillId="0" borderId="13" xfId="0" applyFont="1" applyBorder="1" applyAlignment="1">
      <alignment horizontal="left" vertical="center" wrapText="1"/>
    </xf>
    <xf numFmtId="0" fontId="44" fillId="0" borderId="13" xfId="0" applyFont="1" applyBorder="1" applyAlignment="1">
      <alignment horizontal="left" vertical="center"/>
    </xf>
    <xf numFmtId="0" fontId="0" fillId="0" borderId="13" xfId="0" applyBorder="1" applyAlignment="1">
      <alignment horizontal="left" vertical="center" wrapText="1" indent="1"/>
    </xf>
    <xf numFmtId="0" fontId="7" fillId="0" borderId="13" xfId="0" applyFont="1" applyFill="1" applyBorder="1" applyAlignment="1">
      <alignment horizontal="left" vertical="center" wrapText="1"/>
    </xf>
    <xf numFmtId="0" fontId="7" fillId="0" borderId="13" xfId="0" applyFont="1" applyFill="1" applyBorder="1" applyAlignment="1">
      <alignment horizontal="left" vertical="center" wrapText="1" indent="1"/>
    </xf>
    <xf numFmtId="0" fontId="7" fillId="0" borderId="13" xfId="0" applyFont="1" applyFill="1" applyBorder="1" applyAlignment="1">
      <alignment horizontal="left" vertical="center"/>
    </xf>
    <xf numFmtId="0" fontId="7" fillId="0" borderId="13" xfId="0" applyFont="1" applyFill="1" applyBorder="1" applyAlignment="1">
      <alignment horizontal="left" vertical="center" indent="1"/>
    </xf>
    <xf numFmtId="0" fontId="44" fillId="0" borderId="13" xfId="0" applyFont="1" applyFill="1" applyBorder="1" applyAlignment="1">
      <alignment horizontal="center" vertical="center" wrapText="1"/>
    </xf>
    <xf numFmtId="0" fontId="0" fillId="0" borderId="13" xfId="0" applyBorder="1" applyAlignment="1">
      <alignment horizontal="left" wrapText="1"/>
    </xf>
    <xf numFmtId="0" fontId="0" fillId="0" borderId="13" xfId="0" applyBorder="1" applyAlignment="1">
      <alignment horizontal="center" vertical="center"/>
    </xf>
    <xf numFmtId="0" fontId="0" fillId="0" borderId="13" xfId="0" applyBorder="1" applyAlignment="1">
      <alignment horizontal="left" wrapText="1" indent="1"/>
    </xf>
    <xf numFmtId="0" fontId="0" fillId="0" borderId="13" xfId="0" applyBorder="1" applyAlignment="1">
      <alignment wrapText="1"/>
    </xf>
    <xf numFmtId="0" fontId="0" fillId="0" borderId="13" xfId="0" applyBorder="1" applyAlignment="1">
      <alignment horizontal="left"/>
    </xf>
    <xf numFmtId="0" fontId="0" fillId="0" borderId="13" xfId="0" applyBorder="1" applyAlignment="1">
      <alignment horizontal="left" indent="1"/>
    </xf>
    <xf numFmtId="0" fontId="43" fillId="0" borderId="40"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42" fillId="0" borderId="19" xfId="0" applyFont="1" applyFill="1" applyBorder="1" applyAlignment="1">
      <alignment horizontal="center" vertical="center"/>
    </xf>
    <xf numFmtId="0" fontId="43" fillId="0" borderId="41" xfId="0" applyFont="1" applyFill="1" applyBorder="1" applyAlignment="1">
      <alignment horizontal="left" vertical="center" wrapText="1"/>
    </xf>
    <xf numFmtId="0" fontId="43" fillId="0" borderId="38" xfId="0" applyFont="1" applyFill="1" applyBorder="1" applyAlignment="1">
      <alignment horizontal="left" vertical="center" wrapText="1" indent="1"/>
    </xf>
    <xf numFmtId="0" fontId="44" fillId="0" borderId="18" xfId="0" applyFont="1" applyBorder="1" applyAlignment="1">
      <alignment horizontal="center" vertical="center" wrapText="1"/>
    </xf>
    <xf numFmtId="0" fontId="44" fillId="0" borderId="18" xfId="0" applyFont="1" applyBorder="1" applyAlignment="1">
      <alignment horizontal="left" vertical="center" wrapText="1"/>
    </xf>
    <xf numFmtId="0" fontId="44" fillId="0" borderId="18" xfId="0" applyFont="1" applyBorder="1" applyAlignment="1">
      <alignment horizontal="center" vertical="center"/>
    </xf>
    <xf numFmtId="0" fontId="45" fillId="0" borderId="18" xfId="5" applyFont="1" applyFill="1" applyBorder="1" applyAlignment="1" applyProtection="1">
      <alignment horizontal="center" vertical="center" wrapText="1" readingOrder="1"/>
      <protection locked="0"/>
    </xf>
    <xf numFmtId="0" fontId="44" fillId="0" borderId="18" xfId="0" applyFont="1" applyBorder="1" applyAlignment="1">
      <alignment horizontal="left" vertical="center"/>
    </xf>
    <xf numFmtId="0" fontId="44" fillId="0" borderId="18" xfId="0" applyFont="1" applyBorder="1" applyAlignment="1">
      <alignment horizontal="left" vertical="center" wrapText="1" indent="1"/>
    </xf>
    <xf numFmtId="0" fontId="0" fillId="23" borderId="18" xfId="0" applyFill="1" applyBorder="1" applyAlignment="1">
      <alignment horizontal="left" vertical="center" wrapText="1" indent="1"/>
    </xf>
    <xf numFmtId="0" fontId="0" fillId="23" borderId="18" xfId="0" applyFill="1" applyBorder="1" applyAlignment="1">
      <alignment horizontal="left" vertical="center" indent="1"/>
    </xf>
    <xf numFmtId="0" fontId="0" fillId="23" borderId="18" xfId="0" applyFill="1" applyBorder="1" applyAlignment="1">
      <alignment horizontal="center" vertical="center"/>
    </xf>
    <xf numFmtId="0" fontId="0" fillId="0" borderId="28" xfId="0"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3" xfId="0" applyBorder="1" applyAlignment="1">
      <alignment horizontal="center" vertical="center" wrapText="1"/>
    </xf>
    <xf numFmtId="0" fontId="0" fillId="0" borderId="13" xfId="0" applyBorder="1" applyAlignment="1">
      <alignment horizontal="center" vertical="top" wrapText="1"/>
    </xf>
    <xf numFmtId="0" fontId="0" fillId="0" borderId="13" xfId="0" applyBorder="1" applyAlignment="1">
      <alignment horizontal="left" vertical="top" wrapText="1" indent="1"/>
    </xf>
    <xf numFmtId="1" fontId="0" fillId="0" borderId="13" xfId="0" quotePrefix="1" applyNumberFormat="1" applyBorder="1" applyAlignment="1">
      <alignment horizontal="center" vertical="center" wrapText="1"/>
    </xf>
    <xf numFmtId="9" fontId="0" fillId="0" borderId="13" xfId="0" applyNumberFormat="1" applyBorder="1" applyAlignment="1">
      <alignment horizontal="left" vertical="center" wrapText="1" indent="1"/>
    </xf>
    <xf numFmtId="0" fontId="0" fillId="0" borderId="21" xfId="0" applyBorder="1" applyAlignment="1">
      <alignment horizontal="left" vertical="center" wrapText="1" indent="1"/>
    </xf>
    <xf numFmtId="0" fontId="0" fillId="0" borderId="24" xfId="0" applyBorder="1" applyAlignment="1">
      <alignment horizontal="left" vertical="center" wrapText="1" indent="1"/>
    </xf>
    <xf numFmtId="0" fontId="0" fillId="0" borderId="19" xfId="0" applyBorder="1" applyAlignment="1">
      <alignment horizontal="left" vertical="center" wrapText="1" indent="1"/>
    </xf>
    <xf numFmtId="0" fontId="0" fillId="0" borderId="18" xfId="0" applyBorder="1" applyAlignment="1">
      <alignment horizontal="left" vertical="center" wrapText="1" indent="1"/>
    </xf>
    <xf numFmtId="0" fontId="0" fillId="0" borderId="20" xfId="0" applyBorder="1" applyAlignment="1">
      <alignment horizontal="left" vertical="center" wrapText="1" indent="1"/>
    </xf>
    <xf numFmtId="0" fontId="0" fillId="0" borderId="23" xfId="0" applyBorder="1" applyAlignment="1">
      <alignment horizontal="center" vertical="top" wrapText="1"/>
    </xf>
    <xf numFmtId="0" fontId="0" fillId="0" borderId="23" xfId="0" applyBorder="1" applyAlignment="1">
      <alignment horizontal="left" vertical="top" wrapText="1" indent="1"/>
    </xf>
    <xf numFmtId="1" fontId="0" fillId="0" borderId="23" xfId="0" quotePrefix="1" applyNumberFormat="1" applyBorder="1" applyAlignment="1">
      <alignment horizontal="center" vertical="center" wrapText="1"/>
    </xf>
    <xf numFmtId="0" fontId="0" fillId="0" borderId="23" xfId="0" applyBorder="1" applyAlignment="1">
      <alignment horizontal="center" vertical="center" wrapText="1"/>
    </xf>
    <xf numFmtId="0" fontId="0" fillId="0" borderId="23" xfId="0" applyBorder="1" applyAlignment="1">
      <alignment horizontal="left" vertical="center" wrapText="1" indent="1"/>
    </xf>
    <xf numFmtId="0" fontId="0" fillId="0" borderId="18" xfId="0" applyBorder="1" applyAlignment="1">
      <alignment horizontal="center" vertical="center"/>
    </xf>
    <xf numFmtId="0" fontId="7" fillId="2" borderId="0" xfId="5" applyFill="1" applyBorder="1" applyAlignment="1" applyProtection="1">
      <alignment vertical="center"/>
      <protection hidden="1"/>
    </xf>
    <xf numFmtId="0" fontId="7" fillId="2" borderId="0" xfId="5" applyFill="1" applyBorder="1" applyAlignment="1" applyProtection="1">
      <alignment horizontal="right" vertical="center"/>
      <protection hidden="1"/>
    </xf>
    <xf numFmtId="0" fontId="7" fillId="2" borderId="42" xfId="5" applyFill="1" applyBorder="1" applyAlignment="1" applyProtection="1">
      <alignment vertical="center"/>
      <protection hidden="1"/>
    </xf>
    <xf numFmtId="0" fontId="7" fillId="2" borderId="43" xfId="5" applyFill="1" applyBorder="1" applyAlignment="1" applyProtection="1">
      <alignment vertical="center"/>
      <protection hidden="1"/>
    </xf>
    <xf numFmtId="0" fontId="7" fillId="7" borderId="13" xfId="5" applyFill="1" applyBorder="1" applyAlignment="1" applyProtection="1">
      <alignment horizontal="center" vertical="center"/>
      <protection hidden="1"/>
    </xf>
    <xf numFmtId="0" fontId="7" fillId="7" borderId="13" xfId="5" applyFill="1" applyBorder="1" applyAlignment="1" applyProtection="1">
      <alignment vertical="center"/>
      <protection hidden="1"/>
    </xf>
    <xf numFmtId="0" fontId="7" fillId="2" borderId="44" xfId="5" applyFill="1" applyBorder="1" applyAlignment="1" applyProtection="1">
      <alignment vertical="center"/>
      <protection hidden="1"/>
    </xf>
    <xf numFmtId="0" fontId="7" fillId="2" borderId="14" xfId="5" applyFill="1" applyBorder="1" applyAlignment="1" applyProtection="1">
      <alignment vertical="center"/>
      <protection hidden="1"/>
    </xf>
    <xf numFmtId="0" fontId="7" fillId="2" borderId="45" xfId="5" applyFill="1" applyBorder="1" applyAlignment="1" applyProtection="1">
      <alignment vertical="center"/>
      <protection hidden="1"/>
    </xf>
    <xf numFmtId="0" fontId="7" fillId="8" borderId="13" xfId="5" applyFill="1" applyBorder="1" applyAlignment="1" applyProtection="1">
      <alignment horizontal="center" vertical="center"/>
      <protection hidden="1"/>
    </xf>
    <xf numFmtId="0" fontId="7" fillId="0" borderId="40" xfId="5" applyFill="1" applyBorder="1" applyAlignment="1" applyProtection="1">
      <alignment vertical="center"/>
      <protection locked="0"/>
    </xf>
    <xf numFmtId="0" fontId="7" fillId="8" borderId="13" xfId="5" applyFill="1" applyBorder="1" applyAlignment="1" applyProtection="1">
      <alignment horizontal="right" vertical="center"/>
      <protection hidden="1"/>
    </xf>
    <xf numFmtId="0" fontId="7" fillId="8" borderId="40" xfId="5" applyFill="1" applyBorder="1" applyAlignment="1" applyProtection="1">
      <alignment vertical="center"/>
      <protection hidden="1"/>
    </xf>
    <xf numFmtId="0" fontId="7" fillId="8" borderId="22" xfId="5" applyFill="1" applyBorder="1" applyAlignment="1" applyProtection="1">
      <alignment horizontal="right" vertical="center"/>
      <protection hidden="1"/>
    </xf>
    <xf numFmtId="0" fontId="7" fillId="7" borderId="40" xfId="5" applyFill="1" applyBorder="1" applyAlignment="1" applyProtection="1">
      <alignment horizontal="right" vertical="center"/>
      <protection hidden="1"/>
    </xf>
    <xf numFmtId="0" fontId="7" fillId="7" borderId="22" xfId="5" applyFill="1" applyBorder="1" applyAlignment="1" applyProtection="1">
      <alignment horizontal="left" vertical="center"/>
      <protection hidden="1"/>
    </xf>
    <xf numFmtId="0" fontId="7" fillId="7" borderId="46" xfId="5" applyFill="1" applyBorder="1" applyAlignment="1" applyProtection="1">
      <alignment horizontal="right" vertical="center"/>
      <protection hidden="1"/>
    </xf>
    <xf numFmtId="0" fontId="7" fillId="7" borderId="47" xfId="5" applyFill="1" applyBorder="1" applyAlignment="1" applyProtection="1">
      <alignment horizontal="left" vertical="center"/>
      <protection hidden="1"/>
    </xf>
    <xf numFmtId="0" fontId="7" fillId="7" borderId="44" xfId="5" applyFill="1" applyBorder="1" applyAlignment="1" applyProtection="1">
      <alignment horizontal="right" vertical="center"/>
      <protection hidden="1"/>
    </xf>
    <xf numFmtId="0" fontId="7" fillId="7" borderId="45" xfId="5" applyFill="1" applyBorder="1" applyAlignment="1" applyProtection="1">
      <alignment horizontal="left" vertical="center"/>
      <protection hidden="1"/>
    </xf>
    <xf numFmtId="0" fontId="7" fillId="8" borderId="15" xfId="5" applyFill="1" applyBorder="1" applyAlignment="1" applyProtection="1">
      <alignment vertical="center"/>
      <protection hidden="1"/>
    </xf>
    <xf numFmtId="0" fontId="7" fillId="8" borderId="22" xfId="5" applyFill="1" applyBorder="1" applyAlignment="1" applyProtection="1">
      <alignment vertical="center"/>
      <protection hidden="1"/>
    </xf>
    <xf numFmtId="0" fontId="7" fillId="7" borderId="40" xfId="5" applyFill="1" applyBorder="1" applyAlignment="1" applyProtection="1">
      <alignment vertical="center"/>
      <protection hidden="1"/>
    </xf>
    <xf numFmtId="0" fontId="7" fillId="7" borderId="46" xfId="5" applyFill="1" applyBorder="1" applyAlignment="1" applyProtection="1">
      <alignment vertical="center"/>
      <protection hidden="1"/>
    </xf>
    <xf numFmtId="0" fontId="7" fillId="7" borderId="48" xfId="5" applyFill="1" applyBorder="1" applyAlignment="1" applyProtection="1">
      <alignment vertical="center"/>
      <protection hidden="1"/>
    </xf>
    <xf numFmtId="0" fontId="7" fillId="7" borderId="47" xfId="5" applyFill="1" applyBorder="1" applyAlignment="1" applyProtection="1">
      <alignment vertical="center"/>
      <protection hidden="1"/>
    </xf>
    <xf numFmtId="0" fontId="7" fillId="7" borderId="43" xfId="5" applyFill="1" applyBorder="1" applyAlignment="1" applyProtection="1">
      <alignment vertical="center"/>
      <protection hidden="1"/>
    </xf>
    <xf numFmtId="0" fontId="7" fillId="7" borderId="0" xfId="5" applyFill="1" applyBorder="1" applyAlignment="1" applyProtection="1">
      <alignment horizontal="right" vertical="center"/>
      <protection hidden="1"/>
    </xf>
    <xf numFmtId="0" fontId="7" fillId="7" borderId="0" xfId="5" applyFill="1" applyBorder="1" applyAlignment="1" applyProtection="1">
      <alignment vertical="center"/>
      <protection hidden="1"/>
    </xf>
    <xf numFmtId="0" fontId="7" fillId="7" borderId="42" xfId="5" applyFill="1" applyBorder="1" applyAlignment="1" applyProtection="1">
      <alignment vertical="center"/>
      <protection hidden="1"/>
    </xf>
    <xf numFmtId="0" fontId="7" fillId="7" borderId="0" xfId="5" applyFill="1" applyBorder="1" applyAlignment="1" applyProtection="1">
      <alignment horizontal="center" vertical="center"/>
      <protection hidden="1"/>
    </xf>
    <xf numFmtId="0" fontId="7" fillId="7" borderId="0" xfId="5" applyFill="1" applyBorder="1" applyAlignment="1" applyProtection="1">
      <alignment horizontal="left" vertical="center"/>
      <protection hidden="1"/>
    </xf>
    <xf numFmtId="0" fontId="7" fillId="8" borderId="27" xfId="5" applyFill="1" applyBorder="1" applyAlignment="1" applyProtection="1">
      <alignment horizontal="center" vertical="center"/>
      <protection hidden="1"/>
    </xf>
    <xf numFmtId="0" fontId="7" fillId="8" borderId="49" xfId="5" applyFill="1" applyBorder="1" applyAlignment="1" applyProtection="1">
      <alignment horizontal="center" vertical="center"/>
      <protection hidden="1"/>
    </xf>
    <xf numFmtId="0" fontId="7" fillId="7" borderId="0" xfId="5" applyFont="1" applyFill="1" applyBorder="1" applyAlignment="1" applyProtection="1">
      <alignment horizontal="left" vertical="center"/>
      <protection hidden="1"/>
    </xf>
    <xf numFmtId="0" fontId="7" fillId="8" borderId="21" xfId="5" applyFill="1" applyBorder="1" applyAlignment="1" applyProtection="1">
      <alignment horizontal="center" vertical="center"/>
      <protection hidden="1"/>
    </xf>
    <xf numFmtId="0" fontId="7" fillId="7" borderId="24" xfId="5" applyFill="1" applyBorder="1" applyAlignment="1" applyProtection="1">
      <alignment horizontal="center" vertical="center"/>
      <protection hidden="1"/>
    </xf>
    <xf numFmtId="168" fontId="7" fillId="7" borderId="0" xfId="5" applyNumberFormat="1" applyFill="1" applyBorder="1" applyAlignment="1" applyProtection="1">
      <alignment horizontal="left" vertical="center"/>
      <protection hidden="1"/>
    </xf>
    <xf numFmtId="0" fontId="7" fillId="8" borderId="19" xfId="5" applyFill="1" applyBorder="1" applyAlignment="1" applyProtection="1">
      <alignment horizontal="center" vertical="center"/>
      <protection hidden="1"/>
    </xf>
    <xf numFmtId="0" fontId="7" fillId="7" borderId="20" xfId="5" applyFill="1" applyBorder="1" applyAlignment="1" applyProtection="1">
      <alignment horizontal="center" vertical="center"/>
      <protection hidden="1"/>
    </xf>
    <xf numFmtId="0" fontId="7" fillId="7" borderId="14" xfId="5" applyFill="1" applyBorder="1" applyAlignment="1" applyProtection="1">
      <alignment vertical="center"/>
      <protection hidden="1"/>
    </xf>
    <xf numFmtId="0" fontId="7" fillId="7" borderId="45" xfId="5" applyFill="1" applyBorder="1" applyAlignment="1" applyProtection="1">
      <alignment vertical="center"/>
      <protection hidden="1"/>
    </xf>
    <xf numFmtId="0" fontId="7" fillId="7" borderId="0" xfId="5" quotePrefix="1" applyFill="1" applyBorder="1" applyAlignment="1" applyProtection="1">
      <alignment vertical="center"/>
      <protection hidden="1"/>
    </xf>
    <xf numFmtId="0" fontId="7" fillId="7" borderId="42" xfId="5" applyFill="1" applyBorder="1" applyAlignment="1" applyProtection="1">
      <alignment horizontal="center" vertical="center"/>
      <protection hidden="1"/>
    </xf>
    <xf numFmtId="0" fontId="7" fillId="7" borderId="0" xfId="5" quotePrefix="1" applyFont="1" applyFill="1" applyBorder="1" applyAlignment="1" applyProtection="1">
      <alignment horizontal="left" vertical="center"/>
      <protection hidden="1"/>
    </xf>
    <xf numFmtId="0" fontId="7" fillId="8" borderId="28" xfId="5" applyFill="1" applyBorder="1" applyAlignment="1" applyProtection="1">
      <alignment horizontal="center" vertical="center"/>
      <protection hidden="1"/>
    </xf>
    <xf numFmtId="0" fontId="7" fillId="7" borderId="18" xfId="5" applyFill="1" applyBorder="1" applyAlignment="1" applyProtection="1">
      <alignment horizontal="center" vertical="center"/>
      <protection hidden="1"/>
    </xf>
    <xf numFmtId="0" fontId="7" fillId="7" borderId="44" xfId="5" applyFill="1" applyBorder="1" applyAlignment="1" applyProtection="1">
      <alignment vertical="center"/>
      <protection hidden="1"/>
    </xf>
    <xf numFmtId="0" fontId="7" fillId="7" borderId="42" xfId="5" applyFill="1" applyBorder="1" applyAlignment="1" applyProtection="1">
      <alignment horizontal="left" vertical="center"/>
      <protection hidden="1"/>
    </xf>
    <xf numFmtId="0" fontId="7" fillId="2" borderId="0" xfId="5" applyFill="1" applyAlignment="1" applyProtection="1">
      <alignment vertical="center"/>
      <protection hidden="1"/>
    </xf>
    <xf numFmtId="0" fontId="3" fillId="2" borderId="0" xfId="5" applyFont="1" applyFill="1" applyBorder="1" applyAlignment="1" applyProtection="1">
      <alignment horizontal="left"/>
      <protection hidden="1"/>
    </xf>
    <xf numFmtId="0" fontId="19" fillId="2" borderId="0" xfId="5" applyFont="1" applyFill="1" applyProtection="1">
      <protection hidden="1"/>
    </xf>
    <xf numFmtId="0" fontId="3" fillId="2" borderId="0" xfId="5" applyFont="1" applyFill="1" applyBorder="1" applyAlignment="1" applyProtection="1">
      <protection hidden="1"/>
    </xf>
    <xf numFmtId="0" fontId="19" fillId="2" borderId="0" xfId="5" applyFont="1" applyFill="1" applyBorder="1" applyProtection="1">
      <protection hidden="1"/>
    </xf>
    <xf numFmtId="0" fontId="19" fillId="7" borderId="15" xfId="5" applyFont="1" applyFill="1" applyBorder="1" applyAlignment="1" applyProtection="1">
      <alignment horizontal="left"/>
      <protection hidden="1"/>
    </xf>
    <xf numFmtId="0" fontId="7" fillId="2" borderId="0" xfId="5" applyFill="1" applyBorder="1" applyProtection="1">
      <protection hidden="1"/>
    </xf>
    <xf numFmtId="0" fontId="7" fillId="2" borderId="0" xfId="5" applyFill="1" applyProtection="1">
      <protection hidden="1"/>
    </xf>
    <xf numFmtId="0" fontId="19" fillId="0" borderId="0" xfId="5" applyFont="1" applyFill="1" applyProtection="1">
      <protection hidden="1"/>
    </xf>
    <xf numFmtId="0" fontId="19" fillId="2" borderId="0" xfId="5" applyFont="1" applyFill="1" applyBorder="1" applyAlignment="1" applyProtection="1">
      <alignment horizontal="left"/>
      <protection hidden="1"/>
    </xf>
    <xf numFmtId="0" fontId="7" fillId="0" borderId="0" xfId="5" applyFill="1" applyProtection="1">
      <protection hidden="1"/>
    </xf>
    <xf numFmtId="0" fontId="3" fillId="8" borderId="40" xfId="5" applyFont="1" applyFill="1" applyBorder="1" applyAlignment="1" applyProtection="1">
      <protection hidden="1"/>
    </xf>
    <xf numFmtId="0" fontId="3" fillId="8" borderId="15" xfId="5" applyFont="1" applyFill="1" applyBorder="1" applyAlignment="1" applyProtection="1">
      <protection hidden="1"/>
    </xf>
    <xf numFmtId="0" fontId="19" fillId="8" borderId="22" xfId="5" applyFont="1" applyFill="1" applyBorder="1" applyProtection="1">
      <protection hidden="1"/>
    </xf>
    <xf numFmtId="0" fontId="19" fillId="8" borderId="15" xfId="5" applyFont="1" applyFill="1" applyBorder="1" applyProtection="1">
      <protection hidden="1"/>
    </xf>
    <xf numFmtId="0" fontId="19" fillId="7" borderId="43" xfId="5" applyFont="1" applyFill="1" applyBorder="1" applyProtection="1">
      <protection hidden="1"/>
    </xf>
    <xf numFmtId="0" fontId="3" fillId="7" borderId="0" xfId="5" applyFont="1" applyFill="1" applyBorder="1" applyAlignment="1" applyProtection="1">
      <protection hidden="1"/>
    </xf>
    <xf numFmtId="0" fontId="19" fillId="7" borderId="0" xfId="5" applyFont="1" applyFill="1" applyBorder="1" applyProtection="1">
      <protection hidden="1"/>
    </xf>
    <xf numFmtId="0" fontId="26" fillId="7" borderId="0" xfId="5" applyFont="1" applyFill="1" applyBorder="1" applyAlignment="1" applyProtection="1">
      <alignment horizontal="center"/>
      <protection hidden="1"/>
    </xf>
    <xf numFmtId="0" fontId="19" fillId="7" borderId="43" xfId="5" applyFont="1" applyFill="1" applyBorder="1" applyAlignment="1" applyProtection="1">
      <alignment horizontal="left"/>
      <protection hidden="1"/>
    </xf>
    <xf numFmtId="0" fontId="19" fillId="7" borderId="0" xfId="5" applyFont="1" applyFill="1" applyBorder="1" applyAlignment="1" applyProtection="1">
      <alignment horizontal="center"/>
      <protection hidden="1"/>
    </xf>
    <xf numFmtId="10" fontId="19" fillId="7" borderId="42" xfId="5" applyNumberFormat="1" applyFont="1" applyFill="1" applyBorder="1" applyAlignment="1" applyProtection="1">
      <alignment horizontal="right"/>
      <protection hidden="1"/>
    </xf>
    <xf numFmtId="0" fontId="19" fillId="7" borderId="0" xfId="5" applyFont="1" applyFill="1" applyBorder="1" applyAlignment="1" applyProtection="1">
      <alignment horizontal="right"/>
      <protection hidden="1"/>
    </xf>
    <xf numFmtId="0" fontId="19" fillId="7" borderId="14" xfId="5" applyFont="1" applyFill="1" applyBorder="1" applyAlignment="1" applyProtection="1">
      <alignment horizontal="center"/>
      <protection hidden="1"/>
    </xf>
    <xf numFmtId="0" fontId="19" fillId="7" borderId="14" xfId="5" applyFont="1" applyFill="1" applyBorder="1" applyProtection="1">
      <protection hidden="1"/>
    </xf>
    <xf numFmtId="10" fontId="19" fillId="7" borderId="45" xfId="5" applyNumberFormat="1" applyFont="1" applyFill="1" applyBorder="1" applyAlignment="1" applyProtection="1">
      <alignment horizontal="right"/>
      <protection hidden="1"/>
    </xf>
    <xf numFmtId="0" fontId="19" fillId="7" borderId="15" xfId="5" applyFont="1" applyFill="1" applyBorder="1" applyProtection="1">
      <protection hidden="1"/>
    </xf>
    <xf numFmtId="0" fontId="19" fillId="7" borderId="22" xfId="5" applyFont="1" applyFill="1" applyBorder="1" applyProtection="1">
      <protection hidden="1"/>
    </xf>
    <xf numFmtId="0" fontId="19" fillId="2" borderId="0" xfId="5" applyFont="1" applyFill="1" applyBorder="1" applyAlignment="1" applyProtection="1">
      <alignment horizontal="right"/>
      <protection hidden="1"/>
    </xf>
    <xf numFmtId="0" fontId="3" fillId="7" borderId="43" xfId="5" applyFont="1" applyFill="1" applyBorder="1" applyAlignment="1" applyProtection="1">
      <protection hidden="1"/>
    </xf>
    <xf numFmtId="0" fontId="19" fillId="7" borderId="42" xfId="5" applyFont="1" applyFill="1" applyBorder="1" applyProtection="1">
      <protection hidden="1"/>
    </xf>
    <xf numFmtId="10" fontId="27" fillId="7" borderId="0" xfId="5" applyNumberFormat="1" applyFont="1" applyFill="1" applyBorder="1" applyAlignment="1" applyProtection="1">
      <alignment horizontal="right"/>
      <protection hidden="1"/>
    </xf>
    <xf numFmtId="10" fontId="27" fillId="7" borderId="42" xfId="5" applyNumberFormat="1" applyFont="1" applyFill="1" applyBorder="1" applyAlignment="1" applyProtection="1">
      <alignment horizontal="right"/>
      <protection hidden="1"/>
    </xf>
    <xf numFmtId="10" fontId="19" fillId="7" borderId="0" xfId="5" applyNumberFormat="1" applyFont="1" applyFill="1" applyBorder="1" applyAlignment="1" applyProtection="1">
      <alignment horizontal="right"/>
      <protection hidden="1"/>
    </xf>
    <xf numFmtId="10" fontId="19" fillId="7" borderId="14" xfId="5" applyNumberFormat="1" applyFont="1" applyFill="1" applyBorder="1" applyAlignment="1" applyProtection="1">
      <alignment horizontal="right"/>
      <protection hidden="1"/>
    </xf>
    <xf numFmtId="0" fontId="19" fillId="7" borderId="14" xfId="5" applyFont="1" applyFill="1" applyBorder="1" applyAlignment="1" applyProtection="1">
      <alignment horizontal="right"/>
      <protection hidden="1"/>
    </xf>
    <xf numFmtId="0" fontId="3" fillId="8" borderId="22" xfId="5" applyFont="1" applyFill="1" applyBorder="1" applyAlignment="1" applyProtection="1">
      <protection hidden="1"/>
    </xf>
    <xf numFmtId="0" fontId="3" fillId="7" borderId="42" xfId="5" applyFont="1" applyFill="1" applyBorder="1" applyAlignment="1" applyProtection="1">
      <protection hidden="1"/>
    </xf>
    <xf numFmtId="0" fontId="26" fillId="7" borderId="42" xfId="5" applyFont="1" applyFill="1" applyBorder="1" applyAlignment="1" applyProtection="1">
      <alignment horizontal="center"/>
      <protection hidden="1"/>
    </xf>
    <xf numFmtId="168" fontId="19" fillId="7" borderId="0" xfId="5" applyNumberFormat="1" applyFont="1" applyFill="1" applyBorder="1" applyAlignment="1" applyProtection="1">
      <alignment horizontal="center"/>
      <protection hidden="1"/>
    </xf>
    <xf numFmtId="168" fontId="19" fillId="7" borderId="42" xfId="5" applyNumberFormat="1" applyFont="1" applyFill="1" applyBorder="1" applyAlignment="1" applyProtection="1">
      <alignment horizontal="center"/>
      <protection hidden="1"/>
    </xf>
    <xf numFmtId="0" fontId="19" fillId="7" borderId="42" xfId="5" applyFont="1" applyFill="1" applyBorder="1" applyAlignment="1" applyProtection="1">
      <alignment horizontal="center"/>
      <protection hidden="1"/>
    </xf>
    <xf numFmtId="0" fontId="19" fillId="7" borderId="44" xfId="5" applyFont="1" applyFill="1" applyBorder="1" applyProtection="1">
      <protection hidden="1"/>
    </xf>
    <xf numFmtId="0" fontId="19" fillId="7" borderId="45" xfId="5" applyFont="1" applyFill="1" applyBorder="1" applyProtection="1">
      <protection hidden="1"/>
    </xf>
    <xf numFmtId="0" fontId="7" fillId="0" borderId="0" xfId="5" applyFill="1" applyBorder="1" applyProtection="1">
      <protection hidden="1"/>
    </xf>
    <xf numFmtId="0" fontId="2" fillId="25" borderId="50" xfId="6" applyFont="1" applyFill="1" applyBorder="1" applyAlignment="1">
      <alignment horizontal="left" vertical="center"/>
    </xf>
    <xf numFmtId="0" fontId="2" fillId="25" borderId="51" xfId="6" applyFont="1" applyFill="1" applyBorder="1" applyAlignment="1">
      <alignment horizontal="left" vertical="center"/>
    </xf>
    <xf numFmtId="0" fontId="2" fillId="25" borderId="52" xfId="6" applyFont="1" applyFill="1" applyBorder="1" applyAlignment="1">
      <alignment horizontal="left" vertical="center"/>
    </xf>
    <xf numFmtId="0" fontId="2" fillId="25" borderId="53" xfId="6" applyFont="1" applyFill="1" applyBorder="1" applyAlignment="1">
      <alignment vertical="center"/>
    </xf>
    <xf numFmtId="0" fontId="2" fillId="25" borderId="51" xfId="6" applyFont="1" applyFill="1" applyBorder="1" applyAlignment="1">
      <alignment vertical="center"/>
    </xf>
    <xf numFmtId="0" fontId="2" fillId="25" borderId="54" xfId="6" applyFont="1" applyFill="1" applyBorder="1" applyAlignment="1">
      <alignment vertical="center"/>
    </xf>
    <xf numFmtId="0" fontId="2" fillId="25" borderId="55" xfId="6" applyFont="1" applyFill="1" applyBorder="1" applyAlignment="1">
      <alignment horizontal="left" vertical="center"/>
    </xf>
    <xf numFmtId="0" fontId="2" fillId="25" borderId="15" xfId="6" applyFont="1" applyFill="1" applyBorder="1" applyAlignment="1">
      <alignment horizontal="left" vertical="center"/>
    </xf>
    <xf numFmtId="0" fontId="2" fillId="25" borderId="22" xfId="6" applyFont="1" applyFill="1" applyBorder="1" applyAlignment="1">
      <alignment horizontal="left" vertical="center"/>
    </xf>
    <xf numFmtId="0" fontId="2" fillId="25" borderId="40" xfId="6" applyFont="1" applyFill="1" applyBorder="1" applyAlignment="1">
      <alignment vertical="center"/>
    </xf>
    <xf numFmtId="0" fontId="2" fillId="25" borderId="15" xfId="6" applyFont="1" applyFill="1" applyBorder="1" applyAlignment="1">
      <alignment vertical="center"/>
    </xf>
    <xf numFmtId="0" fontId="2" fillId="25" borderId="56" xfId="6" applyFont="1" applyFill="1" applyBorder="1" applyAlignment="1">
      <alignment vertical="center"/>
    </xf>
    <xf numFmtId="0" fontId="2" fillId="25" borderId="57" xfId="6" applyFont="1" applyFill="1" applyBorder="1" applyAlignment="1">
      <alignment vertical="center"/>
    </xf>
    <xf numFmtId="0" fontId="2" fillId="25" borderId="58" xfId="6" applyFont="1" applyFill="1" applyBorder="1" applyAlignment="1">
      <alignment horizontal="left" vertical="center"/>
    </xf>
    <xf numFmtId="0" fontId="2" fillId="25" borderId="59" xfId="6" quotePrefix="1" applyFont="1" applyFill="1" applyBorder="1" applyAlignment="1">
      <alignment horizontal="left" vertical="center"/>
    </xf>
    <xf numFmtId="0" fontId="2" fillId="25" borderId="60" xfId="6" applyFont="1" applyFill="1" applyBorder="1" applyAlignment="1">
      <alignment vertical="center"/>
    </xf>
    <xf numFmtId="0" fontId="2" fillId="25" borderId="58" xfId="6" applyFont="1" applyFill="1" applyBorder="1" applyAlignment="1">
      <alignment vertical="center"/>
    </xf>
    <xf numFmtId="0" fontId="2" fillId="25" borderId="61" xfId="6" applyFont="1" applyFill="1" applyBorder="1" applyAlignment="1">
      <alignment vertical="center"/>
    </xf>
    <xf numFmtId="0" fontId="29" fillId="18" borderId="62" xfId="6" applyFont="1" applyFill="1" applyBorder="1" applyAlignment="1">
      <alignment horizontal="center" vertical="center" wrapText="1"/>
    </xf>
    <xf numFmtId="0" fontId="29" fillId="18" borderId="63" xfId="6" applyFont="1" applyFill="1" applyBorder="1" applyAlignment="1">
      <alignment horizontal="center" vertical="center" wrapText="1"/>
    </xf>
    <xf numFmtId="0" fontId="29" fillId="18" borderId="63" xfId="6" quotePrefix="1" applyFont="1" applyFill="1" applyBorder="1" applyAlignment="1">
      <alignment horizontal="center" vertical="center" wrapText="1"/>
    </xf>
    <xf numFmtId="0" fontId="29" fillId="18" borderId="64" xfId="6" applyFont="1" applyFill="1" applyBorder="1" applyAlignment="1">
      <alignment horizontal="center" vertical="center" wrapText="1"/>
    </xf>
    <xf numFmtId="0" fontId="7" fillId="0" borderId="21" xfId="6" applyFont="1" applyBorder="1" applyAlignment="1">
      <alignment horizontal="center" vertical="center"/>
    </xf>
    <xf numFmtId="0" fontId="7" fillId="0" borderId="13" xfId="6" applyFont="1" applyBorder="1" applyAlignment="1">
      <alignment horizontal="left" vertical="center" wrapText="1"/>
    </xf>
    <xf numFmtId="0" fontId="7" fillId="0" borderId="13" xfId="6" applyFont="1" applyBorder="1" applyAlignment="1">
      <alignment horizontal="center" vertical="center" wrapText="1"/>
    </xf>
    <xf numFmtId="0" fontId="7" fillId="0" borderId="13" xfId="6" applyFont="1" applyBorder="1" applyAlignment="1">
      <alignment horizontal="center" vertical="center"/>
    </xf>
    <xf numFmtId="0" fontId="7" fillId="0" borderId="24" xfId="6" applyFont="1" applyBorder="1" applyAlignment="1">
      <alignment horizontal="center" vertical="center" wrapText="1"/>
    </xf>
    <xf numFmtId="0" fontId="7" fillId="6" borderId="19" xfId="6" applyFont="1" applyFill="1" applyBorder="1" applyAlignment="1">
      <alignment horizontal="center" vertical="center"/>
    </xf>
    <xf numFmtId="0" fontId="7" fillId="6" borderId="18" xfId="6" applyFont="1" applyFill="1" applyBorder="1" applyAlignment="1">
      <alignment horizontal="left" vertical="center" wrapText="1"/>
    </xf>
    <xf numFmtId="0" fontId="7" fillId="0" borderId="18" xfId="6" applyFont="1" applyBorder="1" applyAlignment="1">
      <alignment horizontal="center" vertical="center" wrapText="1"/>
    </xf>
    <xf numFmtId="0" fontId="7" fillId="6" borderId="18" xfId="6" applyFont="1" applyFill="1" applyBorder="1" applyAlignment="1">
      <alignment horizontal="center" vertical="center" wrapText="1"/>
    </xf>
    <xf numFmtId="0" fontId="7" fillId="6" borderId="20" xfId="6" applyFont="1" applyFill="1" applyBorder="1" applyAlignment="1">
      <alignment horizontal="center" vertical="center" wrapText="1"/>
    </xf>
    <xf numFmtId="0" fontId="7" fillId="6" borderId="9" xfId="6" applyFont="1" applyFill="1" applyBorder="1" applyAlignment="1"/>
    <xf numFmtId="0" fontId="7" fillId="6" borderId="10" xfId="6" applyFont="1" applyFill="1" applyBorder="1" applyAlignment="1"/>
    <xf numFmtId="0" fontId="7" fillId="6" borderId="0" xfId="6" applyFont="1" applyFill="1" applyBorder="1" applyAlignment="1">
      <alignment horizontal="center"/>
    </xf>
    <xf numFmtId="0" fontId="7" fillId="6" borderId="5" xfId="6" applyFont="1" applyFill="1" applyBorder="1" applyAlignment="1"/>
    <xf numFmtId="0" fontId="7" fillId="6" borderId="3" xfId="6" applyFont="1" applyFill="1" applyBorder="1" applyAlignment="1"/>
    <xf numFmtId="0" fontId="7" fillId="6" borderId="0" xfId="6" applyFont="1" applyFill="1" applyBorder="1" applyAlignment="1"/>
    <xf numFmtId="0" fontId="7" fillId="6" borderId="1" xfId="6" applyFont="1" applyFill="1" applyBorder="1" applyAlignment="1"/>
    <xf numFmtId="0" fontId="7" fillId="6" borderId="4" xfId="6" applyFont="1" applyFill="1" applyBorder="1" applyAlignment="1"/>
    <xf numFmtId="0" fontId="7" fillId="6" borderId="11" xfId="6" applyFont="1" applyFill="1" applyBorder="1" applyAlignment="1"/>
    <xf numFmtId="0" fontId="7" fillId="6" borderId="11" xfId="6" applyFont="1" applyFill="1" applyBorder="1" applyAlignment="1">
      <alignment horizontal="center"/>
    </xf>
    <xf numFmtId="0" fontId="7" fillId="6" borderId="2" xfId="6" applyFont="1" applyFill="1" applyBorder="1" applyAlignment="1"/>
    <xf numFmtId="0" fontId="0" fillId="7" borderId="46" xfId="0" applyFill="1" applyBorder="1" applyAlignment="1">
      <alignment horizontal="center"/>
    </xf>
    <xf numFmtId="0" fontId="0" fillId="7" borderId="47" xfId="0" applyFill="1" applyBorder="1" applyAlignment="1">
      <alignment horizontal="center"/>
    </xf>
    <xf numFmtId="0" fontId="0" fillId="7" borderId="46" xfId="0" applyFill="1" applyBorder="1"/>
    <xf numFmtId="0" fontId="0" fillId="7" borderId="48" xfId="0" applyFill="1" applyBorder="1" applyAlignment="1">
      <alignment horizontal="center"/>
    </xf>
    <xf numFmtId="0" fontId="0" fillId="7" borderId="47" xfId="0" applyFill="1" applyBorder="1"/>
    <xf numFmtId="0" fontId="0" fillId="7" borderId="0" xfId="0" applyFill="1"/>
    <xf numFmtId="0" fontId="0" fillId="7" borderId="40" xfId="0" applyFill="1" applyBorder="1"/>
    <xf numFmtId="0" fontId="0" fillId="7" borderId="15" xfId="0" applyFill="1" applyBorder="1" applyAlignment="1">
      <alignment horizontal="center"/>
    </xf>
    <xf numFmtId="0" fontId="0" fillId="7" borderId="22" xfId="0" applyFill="1" applyBorder="1"/>
    <xf numFmtId="0" fontId="3" fillId="0" borderId="0" xfId="0" applyFont="1" applyBorder="1"/>
    <xf numFmtId="0" fontId="0" fillId="0" borderId="0" xfId="0" applyBorder="1" applyAlignment="1">
      <alignment horizontal="center"/>
    </xf>
    <xf numFmtId="0" fontId="0" fillId="7" borderId="44" xfId="0" applyFill="1" applyBorder="1" applyAlignment="1">
      <alignment horizontal="center"/>
    </xf>
    <xf numFmtId="0" fontId="0" fillId="7" borderId="45" xfId="0" applyFill="1" applyBorder="1" applyAlignment="1">
      <alignment horizontal="center"/>
    </xf>
    <xf numFmtId="0" fontId="0" fillId="7" borderId="13" xfId="0" applyFill="1" applyBorder="1" applyAlignment="1">
      <alignment horizontal="center"/>
    </xf>
    <xf numFmtId="0" fontId="0" fillId="7" borderId="38" xfId="0" applyFill="1" applyBorder="1" applyAlignment="1">
      <alignment horizontal="center"/>
    </xf>
    <xf numFmtId="2" fontId="0" fillId="0" borderId="0" xfId="0" applyNumberFormat="1" applyBorder="1"/>
    <xf numFmtId="9" fontId="0" fillId="0" borderId="0" xfId="0" applyNumberFormat="1" applyBorder="1"/>
    <xf numFmtId="0" fontId="0" fillId="7" borderId="13" xfId="0" applyFill="1" applyBorder="1"/>
    <xf numFmtId="0" fontId="0" fillId="7" borderId="13" xfId="0" applyFill="1" applyBorder="1" applyAlignment="1">
      <alignment horizontal="left"/>
    </xf>
    <xf numFmtId="168" fontId="0" fillId="7" borderId="13" xfId="0" applyNumberFormat="1" applyFill="1" applyBorder="1"/>
    <xf numFmtId="169" fontId="0" fillId="0" borderId="0" xfId="0" applyNumberFormat="1"/>
    <xf numFmtId="0" fontId="0" fillId="7" borderId="43" xfId="0" applyFill="1" applyBorder="1" applyAlignment="1">
      <alignment horizontal="center"/>
    </xf>
    <xf numFmtId="0" fontId="0" fillId="7" borderId="42" xfId="0" applyFill="1" applyBorder="1" applyAlignment="1">
      <alignment horizontal="center"/>
    </xf>
    <xf numFmtId="0" fontId="0" fillId="7" borderId="65" xfId="0" applyFill="1" applyBorder="1" applyAlignment="1">
      <alignment horizontal="center"/>
    </xf>
    <xf numFmtId="0" fontId="0" fillId="7" borderId="23" xfId="0" applyFill="1" applyBorder="1" applyAlignment="1">
      <alignment horizontal="center"/>
    </xf>
    <xf numFmtId="169" fontId="0" fillId="0" borderId="0" xfId="0" applyNumberFormat="1" applyBorder="1"/>
    <xf numFmtId="0" fontId="0" fillId="0" borderId="0" xfId="0" applyBorder="1" applyAlignment="1">
      <alignment horizontal="right"/>
    </xf>
    <xf numFmtId="0" fontId="25" fillId="7" borderId="13" xfId="7" applyNumberFormat="1" applyFill="1" applyBorder="1" applyAlignment="1" applyProtection="1">
      <alignment horizontal="center"/>
    </xf>
    <xf numFmtId="0" fontId="25" fillId="7" borderId="13" xfId="7" applyFont="1" applyFill="1" applyBorder="1" applyAlignment="1" applyProtection="1">
      <alignment horizontal="center"/>
    </xf>
    <xf numFmtId="0" fontId="0" fillId="7" borderId="38" xfId="0" applyFill="1" applyBorder="1"/>
    <xf numFmtId="10" fontId="0" fillId="0" borderId="0" xfId="0" applyNumberFormat="1"/>
    <xf numFmtId="0" fontId="25" fillId="7" borderId="13" xfId="7" applyFill="1" applyBorder="1" applyAlignment="1" applyProtection="1">
      <alignment horizontal="center"/>
    </xf>
    <xf numFmtId="0" fontId="0" fillId="7" borderId="40" xfId="0" applyFill="1" applyBorder="1" applyAlignment="1">
      <alignment horizontal="center"/>
    </xf>
    <xf numFmtId="0" fontId="0" fillId="7" borderId="22" xfId="0" applyFill="1" applyBorder="1" applyAlignment="1">
      <alignment horizontal="center"/>
    </xf>
    <xf numFmtId="0" fontId="0" fillId="7" borderId="15" xfId="0" applyFill="1" applyBorder="1"/>
    <xf numFmtId="0" fontId="0" fillId="9" borderId="13" xfId="0" applyFill="1" applyBorder="1"/>
    <xf numFmtId="0" fontId="25" fillId="0" borderId="0" xfId="7" applyBorder="1" applyAlignment="1" applyProtection="1">
      <alignment horizontal="left"/>
    </xf>
    <xf numFmtId="0" fontId="0" fillId="0" borderId="0" xfId="0" applyBorder="1" applyAlignment="1">
      <alignment horizontal="left"/>
    </xf>
    <xf numFmtId="0" fontId="25" fillId="0" borderId="0" xfId="7" applyFont="1" applyBorder="1" applyAlignment="1" applyProtection="1">
      <alignment horizontal="left"/>
    </xf>
    <xf numFmtId="0" fontId="25" fillId="0" borderId="0" xfId="7" applyFill="1" applyBorder="1" applyAlignment="1" applyProtection="1">
      <alignment horizontal="left"/>
    </xf>
    <xf numFmtId="0" fontId="25" fillId="9" borderId="13" xfId="7" applyFont="1" applyFill="1" applyBorder="1" applyAlignment="1" applyProtection="1">
      <alignment horizontal="center"/>
    </xf>
    <xf numFmtId="0" fontId="0" fillId="9" borderId="0" xfId="0" applyFill="1"/>
    <xf numFmtId="0" fontId="25" fillId="9" borderId="0" xfId="7" applyFont="1" applyFill="1" applyBorder="1" applyAlignment="1" applyProtection="1">
      <alignment horizontal="center"/>
    </xf>
    <xf numFmtId="0" fontId="25" fillId="9" borderId="0" xfId="7" applyFill="1" applyBorder="1" applyAlignment="1" applyProtection="1">
      <alignment horizontal="center"/>
    </xf>
    <xf numFmtId="0" fontId="25" fillId="0" borderId="0" xfId="7" applyBorder="1" applyAlignment="1" applyProtection="1">
      <alignment horizontal="center"/>
    </xf>
    <xf numFmtId="0" fontId="25" fillId="0" borderId="0" xfId="7" applyFill="1" applyBorder="1" applyAlignment="1" applyProtection="1">
      <alignment horizontal="center"/>
    </xf>
    <xf numFmtId="0" fontId="25" fillId="9" borderId="0" xfId="7" applyFont="1" applyFill="1" applyBorder="1" applyAlignment="1" applyProtection="1">
      <alignment horizontal="left"/>
    </xf>
    <xf numFmtId="0" fontId="25" fillId="9" borderId="13" xfId="7" applyNumberFormat="1" applyFill="1" applyBorder="1" applyAlignment="1" applyProtection="1">
      <alignment horizontal="center"/>
      <protection locked="0"/>
    </xf>
    <xf numFmtId="0" fontId="0" fillId="9" borderId="38" xfId="0" applyFill="1" applyBorder="1"/>
    <xf numFmtId="0" fontId="25" fillId="9" borderId="0" xfId="7" applyFont="1" applyFill="1" applyBorder="1" applyAlignment="1" applyProtection="1">
      <alignment horizontal="right"/>
    </xf>
    <xf numFmtId="0" fontId="0" fillId="9" borderId="65" xfId="0" applyFill="1" applyBorder="1"/>
    <xf numFmtId="0" fontId="0" fillId="9" borderId="0" xfId="0" applyFill="1" applyAlignment="1">
      <alignment horizontal="right"/>
    </xf>
    <xf numFmtId="0" fontId="0" fillId="0" borderId="0" xfId="0" applyAlignment="1">
      <alignment horizontal="center"/>
    </xf>
    <xf numFmtId="0" fontId="0" fillId="9" borderId="0" xfId="0" applyFill="1" applyBorder="1"/>
    <xf numFmtId="0" fontId="0" fillId="9" borderId="23" xfId="0" applyFill="1" applyBorder="1"/>
    <xf numFmtId="0" fontId="0" fillId="0" borderId="0" xfId="0" applyFill="1" applyAlignment="1">
      <alignment horizontal="center"/>
    </xf>
    <xf numFmtId="0" fontId="0" fillId="7" borderId="0" xfId="0" applyFill="1" applyAlignment="1">
      <alignment horizontal="center"/>
    </xf>
    <xf numFmtId="0" fontId="0" fillId="7" borderId="0" xfId="0" applyFill="1" applyBorder="1"/>
    <xf numFmtId="0" fontId="25" fillId="0" borderId="0" xfId="7" applyFont="1" applyFill="1" applyBorder="1" applyAlignment="1" applyProtection="1">
      <alignment horizontal="center"/>
    </xf>
    <xf numFmtId="0" fontId="0" fillId="7" borderId="48" xfId="0" applyFill="1" applyBorder="1"/>
    <xf numFmtId="0" fontId="25" fillId="10" borderId="0" xfId="7" applyFont="1" applyFill="1" applyBorder="1" applyAlignment="1" applyProtection="1">
      <alignment horizontal="center"/>
    </xf>
    <xf numFmtId="0" fontId="25" fillId="10" borderId="13" xfId="7" applyNumberFormat="1" applyFill="1" applyBorder="1" applyAlignment="1" applyProtection="1">
      <alignment horizontal="center"/>
      <protection locked="0"/>
    </xf>
    <xf numFmtId="0" fontId="0" fillId="7" borderId="43" xfId="0" applyFill="1" applyBorder="1"/>
    <xf numFmtId="0" fontId="0" fillId="7" borderId="42" xfId="0" applyFill="1" applyBorder="1"/>
    <xf numFmtId="0" fontId="0" fillId="7" borderId="65" xfId="0" applyFill="1" applyBorder="1"/>
    <xf numFmtId="0" fontId="0" fillId="7" borderId="44" xfId="0" applyFill="1" applyBorder="1"/>
    <xf numFmtId="0" fontId="0" fillId="7" borderId="14" xfId="0" applyFill="1" applyBorder="1"/>
    <xf numFmtId="0" fontId="0" fillId="7" borderId="45" xfId="0" applyFill="1" applyBorder="1"/>
    <xf numFmtId="0" fontId="0" fillId="7" borderId="23" xfId="0" applyFill="1" applyBorder="1"/>
    <xf numFmtId="0" fontId="0" fillId="10" borderId="13" xfId="0" applyFill="1" applyBorder="1" applyAlignment="1">
      <alignment horizontal="center"/>
    </xf>
    <xf numFmtId="0" fontId="0" fillId="9" borderId="13" xfId="0" applyFill="1" applyBorder="1" applyAlignment="1" applyProtection="1">
      <alignment horizontal="center"/>
      <protection locked="0"/>
    </xf>
    <xf numFmtId="0" fontId="0" fillId="9" borderId="13" xfId="0" applyFill="1" applyBorder="1" applyAlignment="1">
      <alignment horizontal="right"/>
    </xf>
    <xf numFmtId="0" fontId="0" fillId="10" borderId="0" xfId="0" applyFill="1" applyAlignment="1">
      <alignment horizontal="center"/>
    </xf>
    <xf numFmtId="0" fontId="7" fillId="7" borderId="1" xfId="5" applyFill="1" applyBorder="1" applyAlignment="1" applyProtection="1">
      <alignment vertical="center"/>
      <protection hidden="1"/>
    </xf>
    <xf numFmtId="0" fontId="0" fillId="0" borderId="13" xfId="0" applyFill="1" applyBorder="1" applyAlignment="1" applyProtection="1">
      <alignment vertical="center"/>
      <protection locked="0"/>
    </xf>
    <xf numFmtId="0" fontId="0" fillId="0" borderId="40" xfId="0" applyFill="1" applyBorder="1" applyAlignment="1" applyProtection="1">
      <alignment vertical="center"/>
      <protection locked="0"/>
    </xf>
    <xf numFmtId="2" fontId="7" fillId="27" borderId="79" xfId="5" applyNumberFormat="1" applyFill="1" applyBorder="1" applyAlignment="1">
      <alignment vertical="center"/>
    </xf>
    <xf numFmtId="2" fontId="50" fillId="5" borderId="80" xfId="5" applyNumberFormat="1" applyFont="1" applyFill="1" applyBorder="1" applyAlignment="1">
      <alignment horizontal="center" vertical="center" wrapText="1"/>
    </xf>
    <xf numFmtId="2" fontId="7" fillId="2" borderId="0" xfId="5" applyNumberFormat="1" applyFill="1" applyAlignment="1">
      <alignment vertical="center"/>
    </xf>
    <xf numFmtId="2" fontId="7" fillId="2" borderId="0" xfId="5" applyNumberFormat="1" applyFill="1" applyBorder="1" applyAlignment="1">
      <alignment vertical="center"/>
    </xf>
    <xf numFmtId="2" fontId="7" fillId="2" borderId="0" xfId="5" applyNumberFormat="1" applyFill="1" applyBorder="1" applyAlignment="1">
      <alignment horizontal="center" vertical="center"/>
    </xf>
    <xf numFmtId="1" fontId="7" fillId="2" borderId="0" xfId="5" applyNumberFormat="1" applyFill="1" applyAlignment="1">
      <alignment vertical="center"/>
    </xf>
    <xf numFmtId="2" fontId="7" fillId="0" borderId="0" xfId="5" applyNumberFormat="1" applyAlignment="1">
      <alignment vertical="center"/>
    </xf>
    <xf numFmtId="1" fontId="7" fillId="7" borderId="27" xfId="5" applyNumberFormat="1" applyFill="1" applyBorder="1" applyAlignment="1">
      <alignment horizontal="center" vertical="center"/>
    </xf>
    <xf numFmtId="168" fontId="50" fillId="28" borderId="24" xfId="5" applyNumberFormat="1" applyFont="1" applyFill="1" applyBorder="1" applyAlignment="1" applyProtection="1">
      <alignment horizontal="center" vertical="center"/>
      <protection locked="0"/>
    </xf>
    <xf numFmtId="169" fontId="7" fillId="2" borderId="0" xfId="5" applyNumberFormat="1" applyFill="1" applyAlignment="1">
      <alignment vertical="center"/>
    </xf>
    <xf numFmtId="2" fontId="7" fillId="2" borderId="0" xfId="5" applyNumberFormat="1" applyFill="1" applyAlignment="1">
      <alignment horizontal="center" vertical="center"/>
    </xf>
    <xf numFmtId="170" fontId="7" fillId="2" borderId="0" xfId="5" applyNumberFormat="1" applyFill="1" applyAlignment="1">
      <alignment vertical="center"/>
    </xf>
    <xf numFmtId="1" fontId="7" fillId="7" borderId="21" xfId="5" applyNumberFormat="1" applyFill="1" applyBorder="1" applyAlignment="1">
      <alignment horizontal="center" vertical="center"/>
    </xf>
    <xf numFmtId="168" fontId="7" fillId="2" borderId="0" xfId="5" applyNumberFormat="1" applyFill="1" applyAlignment="1">
      <alignment vertical="center"/>
    </xf>
    <xf numFmtId="0" fontId="50" fillId="28" borderId="13" xfId="5" applyNumberFormat="1" applyFont="1" applyFill="1" applyBorder="1" applyAlignment="1" applyProtection="1">
      <alignment horizontal="center" vertical="center"/>
      <protection locked="0"/>
    </xf>
    <xf numFmtId="2" fontId="7" fillId="2" borderId="0" xfId="5" applyNumberFormat="1" applyFill="1" applyAlignment="1">
      <alignment horizontal="center"/>
    </xf>
    <xf numFmtId="2" fontId="7" fillId="2" borderId="0" xfId="5" applyNumberFormat="1" applyFill="1"/>
    <xf numFmtId="2" fontId="7" fillId="0" borderId="0" xfId="5" applyNumberFormat="1"/>
    <xf numFmtId="171" fontId="7" fillId="2" borderId="0" xfId="5" applyNumberFormat="1" applyFill="1" applyAlignment="1">
      <alignment horizontal="center"/>
    </xf>
    <xf numFmtId="0" fontId="7" fillId="2" borderId="0" xfId="5" applyNumberFormat="1" applyFill="1" applyAlignment="1">
      <alignment horizontal="center"/>
    </xf>
    <xf numFmtId="1" fontId="7" fillId="2" borderId="0" xfId="5" applyNumberFormat="1" applyFill="1" applyAlignment="1">
      <alignment horizontal="center"/>
    </xf>
    <xf numFmtId="0" fontId="7" fillId="2" borderId="0" xfId="5" applyNumberFormat="1" applyFill="1" applyBorder="1" applyAlignment="1">
      <alignment horizontal="center"/>
    </xf>
    <xf numFmtId="1" fontId="7" fillId="2" borderId="0" xfId="5" applyNumberFormat="1" applyFill="1" applyBorder="1" applyAlignment="1">
      <alignment horizontal="center"/>
    </xf>
    <xf numFmtId="2" fontId="50" fillId="28" borderId="24" xfId="5" applyNumberFormat="1" applyFont="1" applyFill="1" applyBorder="1" applyAlignment="1" applyProtection="1">
      <alignment horizontal="center"/>
      <protection locked="0"/>
    </xf>
    <xf numFmtId="2" fontId="7" fillId="7" borderId="19" xfId="5" applyNumberFormat="1" applyFill="1" applyBorder="1"/>
    <xf numFmtId="2" fontId="7" fillId="0" borderId="0" xfId="5" applyNumberFormat="1" applyAlignment="1">
      <alignment horizontal="center"/>
    </xf>
    <xf numFmtId="0" fontId="7" fillId="6" borderId="9" xfId="5" applyFill="1" applyBorder="1" applyAlignment="1">
      <alignment vertical="center"/>
    </xf>
    <xf numFmtId="0" fontId="7" fillId="6" borderId="10" xfId="5" applyFill="1" applyBorder="1" applyAlignment="1">
      <alignment vertical="center"/>
    </xf>
    <xf numFmtId="168" fontId="7" fillId="6" borderId="5" xfId="5" applyNumberFormat="1" applyFill="1" applyBorder="1" applyAlignment="1">
      <alignment vertical="center"/>
    </xf>
    <xf numFmtId="168" fontId="7" fillId="6" borderId="10" xfId="5" applyNumberFormat="1" applyFill="1" applyBorder="1" applyAlignment="1">
      <alignment vertical="center"/>
    </xf>
    <xf numFmtId="0" fontId="29" fillId="6" borderId="10" xfId="5" applyFont="1" applyFill="1" applyBorder="1" applyAlignment="1">
      <alignment vertical="center"/>
    </xf>
    <xf numFmtId="168" fontId="7" fillId="6" borderId="0" xfId="5" applyNumberFormat="1" applyFill="1" applyBorder="1" applyAlignment="1">
      <alignment vertical="center"/>
    </xf>
    <xf numFmtId="0" fontId="2" fillId="6" borderId="1" xfId="5" applyFont="1" applyFill="1" applyBorder="1" applyAlignment="1">
      <alignment horizontal="center" vertical="center"/>
    </xf>
    <xf numFmtId="0" fontId="2" fillId="2" borderId="0" xfId="5" applyFont="1" applyFill="1"/>
    <xf numFmtId="0" fontId="17" fillId="6" borderId="0" xfId="5" applyFont="1" applyFill="1" applyBorder="1" applyAlignment="1">
      <alignment horizontal="center" vertical="center"/>
    </xf>
    <xf numFmtId="0" fontId="2" fillId="6" borderId="0" xfId="5" applyFont="1" applyFill="1" applyBorder="1" applyAlignment="1">
      <alignment horizontal="center" vertical="center"/>
    </xf>
    <xf numFmtId="0" fontId="51" fillId="7" borderId="81" xfId="5" applyFont="1" applyFill="1" applyBorder="1" applyAlignment="1">
      <alignment vertical="center"/>
    </xf>
    <xf numFmtId="0" fontId="7" fillId="6" borderId="1" xfId="5" applyFill="1" applyBorder="1" applyAlignment="1">
      <alignment vertical="center"/>
    </xf>
    <xf numFmtId="0" fontId="51" fillId="7" borderId="84" xfId="5" applyFont="1" applyFill="1" applyBorder="1" applyAlignment="1">
      <alignment vertical="center"/>
    </xf>
    <xf numFmtId="0" fontId="7" fillId="6" borderId="4" xfId="5" applyFill="1" applyBorder="1" applyAlignment="1">
      <alignment vertical="center"/>
    </xf>
    <xf numFmtId="0" fontId="7" fillId="6" borderId="11" xfId="5" applyFill="1" applyBorder="1" applyAlignment="1">
      <alignment vertical="center"/>
    </xf>
    <xf numFmtId="168" fontId="7" fillId="6" borderId="2" xfId="5" applyNumberFormat="1" applyFill="1" applyBorder="1" applyAlignment="1">
      <alignment vertical="center"/>
    </xf>
    <xf numFmtId="168" fontId="7" fillId="6" borderId="11" xfId="5" applyNumberFormat="1" applyFill="1" applyBorder="1" applyAlignment="1">
      <alignment vertical="center"/>
    </xf>
    <xf numFmtId="0" fontId="29" fillId="6" borderId="11" xfId="5" applyFont="1" applyFill="1" applyBorder="1" applyAlignment="1">
      <alignment vertical="center"/>
    </xf>
    <xf numFmtId="0" fontId="7" fillId="6" borderId="2" xfId="5" applyFill="1" applyBorder="1" applyAlignment="1">
      <alignment vertical="center"/>
    </xf>
    <xf numFmtId="0" fontId="7" fillId="6" borderId="5" xfId="5" applyFill="1" applyBorder="1" applyAlignment="1">
      <alignment vertical="center"/>
    </xf>
    <xf numFmtId="0" fontId="7" fillId="0" borderId="0" xfId="5"/>
    <xf numFmtId="0" fontId="7" fillId="6" borderId="3" xfId="5" applyFill="1" applyBorder="1" applyAlignment="1">
      <alignment vertical="center"/>
    </xf>
    <xf numFmtId="0" fontId="7" fillId="6" borderId="46" xfId="5" applyFill="1" applyBorder="1"/>
    <xf numFmtId="0" fontId="7" fillId="6" borderId="48" xfId="5" applyFill="1" applyBorder="1"/>
    <xf numFmtId="168" fontId="7" fillId="6" borderId="48" xfId="5" applyNumberFormat="1" applyFill="1" applyBorder="1"/>
    <xf numFmtId="0" fontId="7" fillId="6" borderId="47" xfId="5" applyFill="1" applyBorder="1"/>
    <xf numFmtId="0" fontId="7" fillId="6" borderId="0" xfId="5" applyFill="1" applyBorder="1" applyAlignment="1">
      <alignment vertical="center"/>
    </xf>
    <xf numFmtId="0" fontId="7" fillId="6" borderId="43" xfId="5" applyFill="1" applyBorder="1" applyAlignment="1">
      <alignment vertical="center"/>
    </xf>
    <xf numFmtId="0" fontId="29" fillId="6" borderId="42" xfId="5" applyFont="1" applyFill="1" applyBorder="1" applyAlignment="1">
      <alignment vertical="center"/>
    </xf>
    <xf numFmtId="0" fontId="54" fillId="6" borderId="43" xfId="5" applyFont="1" applyFill="1" applyBorder="1" applyAlignment="1">
      <alignment vertical="center"/>
    </xf>
    <xf numFmtId="0" fontId="7" fillId="6" borderId="42" xfId="5" applyFill="1" applyBorder="1" applyAlignment="1">
      <alignment vertical="center"/>
    </xf>
    <xf numFmtId="2" fontId="55" fillId="6" borderId="43" xfId="5" applyNumberFormat="1" applyFont="1" applyFill="1" applyBorder="1" applyAlignment="1">
      <alignment vertical="center"/>
    </xf>
    <xf numFmtId="2" fontId="7" fillId="7" borderId="90" xfId="5" applyNumberFormat="1" applyFill="1" applyBorder="1" applyAlignment="1">
      <alignment horizontal="center" vertical="center"/>
    </xf>
    <xf numFmtId="168" fontId="7" fillId="7" borderId="91" xfId="5" applyNumberFormat="1" applyFill="1" applyBorder="1" applyAlignment="1">
      <alignment horizontal="center" vertical="center"/>
    </xf>
    <xf numFmtId="2" fontId="7" fillId="7" borderId="91" xfId="5" applyNumberFormat="1" applyFill="1" applyBorder="1" applyAlignment="1">
      <alignment horizontal="center" vertical="center"/>
    </xf>
    <xf numFmtId="2" fontId="51" fillId="7" borderId="91" xfId="5" applyNumberFormat="1" applyFont="1" applyFill="1" applyBorder="1" applyAlignment="1">
      <alignment horizontal="center" vertical="center"/>
    </xf>
    <xf numFmtId="1" fontId="7" fillId="7" borderId="96" xfId="5" applyNumberFormat="1" applyFill="1" applyBorder="1" applyAlignment="1">
      <alignment horizontal="center" vertical="center"/>
    </xf>
    <xf numFmtId="0" fontId="7" fillId="7" borderId="97" xfId="5" applyNumberFormat="1" applyFill="1" applyBorder="1" applyAlignment="1">
      <alignment horizontal="center" vertical="center"/>
    </xf>
    <xf numFmtId="0" fontId="51" fillId="7" borderId="97" xfId="5" applyNumberFormat="1" applyFont="1" applyFill="1" applyBorder="1" applyAlignment="1">
      <alignment horizontal="center" vertical="center"/>
    </xf>
    <xf numFmtId="1" fontId="7" fillId="7" borderId="97" xfId="5" applyNumberFormat="1" applyFill="1" applyBorder="1" applyAlignment="1">
      <alignment horizontal="center" vertical="center"/>
    </xf>
    <xf numFmtId="0" fontId="51" fillId="7" borderId="38" xfId="5" applyFont="1" applyFill="1" applyBorder="1"/>
    <xf numFmtId="0" fontId="7" fillId="6" borderId="14" xfId="5" applyFill="1" applyBorder="1"/>
    <xf numFmtId="168" fontId="7" fillId="6" borderId="14" xfId="5" applyNumberFormat="1" applyFill="1" applyBorder="1"/>
    <xf numFmtId="0" fontId="51" fillId="7" borderId="65" xfId="5" applyFont="1" applyFill="1" applyBorder="1"/>
    <xf numFmtId="1" fontId="7" fillId="7" borderId="89" xfId="5" applyNumberFormat="1" applyFill="1" applyBorder="1" applyAlignment="1">
      <alignment horizontal="center" vertical="center"/>
    </xf>
    <xf numFmtId="1" fontId="7" fillId="7" borderId="101" xfId="5" applyNumberFormat="1" applyFill="1" applyBorder="1" applyAlignment="1">
      <alignment horizontal="center" vertical="center"/>
    </xf>
    <xf numFmtId="0" fontId="7" fillId="7" borderId="101" xfId="5" applyFill="1" applyBorder="1" applyAlignment="1">
      <alignment horizontal="center" shrinkToFit="1"/>
    </xf>
    <xf numFmtId="0" fontId="7" fillId="7" borderId="95" xfId="5" applyFill="1" applyBorder="1" applyAlignment="1">
      <alignment horizontal="center" shrinkToFit="1"/>
    </xf>
    <xf numFmtId="0" fontId="7" fillId="6" borderId="0" xfId="5" applyFill="1"/>
    <xf numFmtId="168" fontId="7" fillId="6" borderId="0" xfId="5" applyNumberFormat="1" applyFill="1"/>
    <xf numFmtId="0" fontId="7" fillId="7" borderId="101" xfId="5" applyNumberFormat="1" applyFill="1" applyBorder="1" applyAlignment="1">
      <alignment horizontal="center" vertical="center"/>
    </xf>
    <xf numFmtId="168" fontId="7" fillId="7" borderId="95" xfId="5" applyNumberFormat="1" applyFill="1" applyBorder="1" applyAlignment="1">
      <alignment horizontal="center" vertical="center"/>
    </xf>
    <xf numFmtId="0" fontId="7" fillId="2" borderId="0" xfId="5" applyFill="1" applyBorder="1" applyAlignment="1">
      <alignment horizontal="center"/>
    </xf>
    <xf numFmtId="0" fontId="2" fillId="7" borderId="101" xfId="5" applyFont="1" applyFill="1" applyBorder="1" applyAlignment="1">
      <alignment horizontal="center" shrinkToFit="1"/>
    </xf>
    <xf numFmtId="2" fontId="50" fillId="28" borderId="13" xfId="5" applyNumberFormat="1" applyFont="1" applyFill="1" applyBorder="1" applyAlignment="1" applyProtection="1">
      <alignment horizontal="center"/>
      <protection locked="0"/>
    </xf>
    <xf numFmtId="0" fontId="7" fillId="2" borderId="0" xfId="5" applyFill="1" applyBorder="1"/>
    <xf numFmtId="3" fontId="2" fillId="7" borderId="101" xfId="5" applyNumberFormat="1" applyFont="1" applyFill="1" applyBorder="1" applyAlignment="1">
      <alignment horizontal="center" vertical="center"/>
    </xf>
    <xf numFmtId="0" fontId="55" fillId="7" borderId="102" xfId="5" applyFont="1" applyFill="1" applyBorder="1" applyAlignment="1">
      <alignment horizontal="left" vertical="center"/>
    </xf>
    <xf numFmtId="168" fontId="56" fillId="7" borderId="101" xfId="5" applyNumberFormat="1" applyFont="1" applyFill="1" applyBorder="1" applyAlignment="1">
      <alignment horizontal="center" vertical="center"/>
    </xf>
    <xf numFmtId="0" fontId="7" fillId="7" borderId="13" xfId="5" applyFill="1" applyBorder="1"/>
    <xf numFmtId="2" fontId="56" fillId="7" borderId="101" xfId="5" applyNumberFormat="1" applyFont="1" applyFill="1" applyBorder="1" applyAlignment="1">
      <alignment horizontal="center" vertical="center"/>
    </xf>
    <xf numFmtId="0" fontId="51" fillId="7" borderId="23" xfId="5" applyFont="1" applyFill="1" applyBorder="1"/>
    <xf numFmtId="49" fontId="50" fillId="28" borderId="99" xfId="5" applyNumberFormat="1" applyFont="1" applyFill="1" applyBorder="1" applyAlignment="1" applyProtection="1">
      <alignment horizontal="center" vertical="center"/>
      <protection locked="0"/>
    </xf>
    <xf numFmtId="0" fontId="55" fillId="7" borderId="105" xfId="5" applyFont="1" applyFill="1" applyBorder="1" applyAlignment="1">
      <alignment horizontal="left" vertical="center"/>
    </xf>
    <xf numFmtId="0" fontId="7" fillId="7" borderId="106" xfId="5" applyFont="1" applyFill="1" applyBorder="1" applyAlignment="1">
      <alignment horizontal="right" vertical="center"/>
    </xf>
    <xf numFmtId="0" fontId="7" fillId="7" borderId="107" xfId="5" applyFont="1" applyFill="1" applyBorder="1" applyAlignment="1">
      <alignment horizontal="right" vertical="center"/>
    </xf>
    <xf numFmtId="2" fontId="56" fillId="7" borderId="95" xfId="5" applyNumberFormat="1" applyFont="1" applyFill="1" applyBorder="1" applyAlignment="1">
      <alignment horizontal="center" vertical="center"/>
    </xf>
    <xf numFmtId="1" fontId="55" fillId="6" borderId="43" xfId="5" applyNumberFormat="1" applyFont="1" applyFill="1" applyBorder="1" applyAlignment="1">
      <alignment vertical="center"/>
    </xf>
    <xf numFmtId="1" fontId="7" fillId="7" borderId="84" xfId="5" applyNumberFormat="1" applyFill="1" applyBorder="1" applyAlignment="1">
      <alignment horizontal="center" vertical="center"/>
    </xf>
    <xf numFmtId="0" fontId="7" fillId="7" borderId="85" xfId="5" applyNumberFormat="1" applyFill="1" applyBorder="1" applyAlignment="1">
      <alignment horizontal="center" vertical="center"/>
    </xf>
    <xf numFmtId="0" fontId="51" fillId="7" borderId="85" xfId="5" applyNumberFormat="1" applyFont="1" applyFill="1" applyBorder="1" applyAlignment="1">
      <alignment horizontal="center" vertical="center"/>
    </xf>
    <xf numFmtId="1" fontId="7" fillId="7" borderId="85" xfId="5" applyNumberFormat="1" applyFill="1" applyBorder="1" applyAlignment="1">
      <alignment horizontal="center" vertical="center"/>
    </xf>
    <xf numFmtId="0" fontId="7" fillId="6" borderId="44" xfId="5" applyFill="1" applyBorder="1"/>
    <xf numFmtId="0" fontId="29" fillId="6" borderId="45" xfId="5" applyFont="1" applyFill="1" applyBorder="1" applyAlignment="1">
      <alignment vertical="center"/>
    </xf>
    <xf numFmtId="0" fontId="55" fillId="6" borderId="44" xfId="5" applyFont="1" applyFill="1" applyBorder="1" applyAlignment="1">
      <alignment vertical="center"/>
    </xf>
    <xf numFmtId="0" fontId="7" fillId="6" borderId="14" xfId="5" applyFill="1" applyBorder="1" applyAlignment="1">
      <alignment vertical="center"/>
    </xf>
    <xf numFmtId="168" fontId="7" fillId="6" borderId="14" xfId="5" applyNumberFormat="1" applyFill="1" applyBorder="1" applyAlignment="1">
      <alignment vertical="center"/>
    </xf>
    <xf numFmtId="0" fontId="29" fillId="6" borderId="14" xfId="5" applyFont="1" applyFill="1" applyBorder="1" applyAlignment="1">
      <alignment vertical="center"/>
    </xf>
    <xf numFmtId="0" fontId="7" fillId="6" borderId="45" xfId="5" applyFill="1" applyBorder="1" applyAlignment="1">
      <alignment vertical="center"/>
    </xf>
    <xf numFmtId="2" fontId="7" fillId="6" borderId="0" xfId="5" applyNumberFormat="1" applyFill="1" applyBorder="1" applyAlignment="1">
      <alignment horizontal="center" vertical="center"/>
    </xf>
    <xf numFmtId="0" fontId="29" fillId="6" borderId="0" xfId="5" applyFont="1" applyFill="1" applyBorder="1" applyAlignment="1">
      <alignment vertical="center"/>
    </xf>
    <xf numFmtId="0" fontId="54" fillId="6" borderId="0" xfId="5" applyFont="1" applyFill="1" applyBorder="1" applyAlignment="1">
      <alignment vertical="center"/>
    </xf>
    <xf numFmtId="0" fontId="7" fillId="7" borderId="46" xfId="5" applyFill="1" applyBorder="1" applyAlignment="1">
      <alignment vertical="center"/>
    </xf>
    <xf numFmtId="0" fontId="7" fillId="7" borderId="48" xfId="5" applyFill="1" applyBorder="1" applyAlignment="1">
      <alignment vertical="center"/>
    </xf>
    <xf numFmtId="168" fontId="7" fillId="7" borderId="48" xfId="5" applyNumberFormat="1" applyFill="1" applyBorder="1" applyAlignment="1">
      <alignment vertical="center"/>
    </xf>
    <xf numFmtId="2" fontId="7" fillId="7" borderId="48" xfId="5" applyNumberFormat="1" applyFill="1" applyBorder="1" applyAlignment="1">
      <alignment vertical="center"/>
    </xf>
    <xf numFmtId="0" fontId="51" fillId="7" borderId="48" xfId="5" applyFont="1" applyFill="1" applyBorder="1" applyAlignment="1">
      <alignment vertical="center"/>
    </xf>
    <xf numFmtId="0" fontId="54" fillId="7" borderId="48" xfId="5" applyFont="1" applyFill="1" applyBorder="1" applyAlignment="1">
      <alignment vertical="center"/>
    </xf>
    <xf numFmtId="0" fontId="29" fillId="7" borderId="48" xfId="5" applyFont="1" applyFill="1" applyBorder="1" applyAlignment="1">
      <alignment vertical="center"/>
    </xf>
    <xf numFmtId="0" fontId="7" fillId="7" borderId="47" xfId="5" applyFill="1" applyBorder="1" applyAlignment="1">
      <alignment vertical="center"/>
    </xf>
    <xf numFmtId="0" fontId="7" fillId="7" borderId="43" xfId="5" applyFill="1" applyBorder="1" applyAlignment="1">
      <alignment vertical="center"/>
    </xf>
    <xf numFmtId="168" fontId="7" fillId="7" borderId="0" xfId="5" applyNumberFormat="1" applyFill="1" applyBorder="1" applyAlignment="1">
      <alignment vertical="center"/>
    </xf>
    <xf numFmtId="0" fontId="7" fillId="7" borderId="0" xfId="5" applyFill="1" applyBorder="1" applyAlignment="1">
      <alignment vertical="center"/>
    </xf>
    <xf numFmtId="0" fontId="29" fillId="7" borderId="0" xfId="5" applyFont="1" applyFill="1" applyBorder="1" applyAlignment="1">
      <alignment vertical="center"/>
    </xf>
    <xf numFmtId="0" fontId="54" fillId="7" borderId="0" xfId="5" applyFont="1" applyFill="1" applyBorder="1" applyAlignment="1">
      <alignment vertical="center"/>
    </xf>
    <xf numFmtId="0" fontId="7" fillId="7" borderId="42" xfId="5" applyFill="1" applyBorder="1" applyAlignment="1">
      <alignment vertical="center"/>
    </xf>
    <xf numFmtId="0" fontId="7" fillId="2" borderId="0" xfId="5" applyFill="1" applyAlignment="1">
      <alignment horizontal="right"/>
    </xf>
    <xf numFmtId="0" fontId="7" fillId="7" borderId="0" xfId="5" applyFill="1" applyBorder="1" applyAlignment="1">
      <alignment horizontal="left" vertical="center"/>
    </xf>
    <xf numFmtId="0" fontId="7" fillId="7" borderId="108" xfId="5" applyFill="1" applyBorder="1" applyAlignment="1">
      <alignment vertical="center"/>
    </xf>
    <xf numFmtId="0" fontId="7" fillId="7" borderId="109" xfId="5" applyFill="1" applyBorder="1" applyAlignment="1">
      <alignment horizontal="left" vertical="center"/>
    </xf>
    <xf numFmtId="0" fontId="7" fillId="7" borderId="110" xfId="5" applyFill="1" applyBorder="1" applyAlignment="1">
      <alignment vertical="center"/>
    </xf>
    <xf numFmtId="0" fontId="7" fillId="7" borderId="111" xfId="5" applyFill="1" applyBorder="1" applyAlignment="1">
      <alignment vertical="center"/>
    </xf>
    <xf numFmtId="0" fontId="7" fillId="7" borderId="112" xfId="5" applyFill="1" applyBorder="1" applyAlignment="1">
      <alignment vertical="center"/>
    </xf>
    <xf numFmtId="168" fontId="7" fillId="7" borderId="13" xfId="5" applyNumberFormat="1" applyFill="1" applyBorder="1" applyAlignment="1">
      <alignment horizontal="center"/>
    </xf>
    <xf numFmtId="168" fontId="58" fillId="7" borderId="13" xfId="5" applyNumberFormat="1" applyFont="1" applyFill="1" applyBorder="1" applyAlignment="1">
      <alignment horizontal="center"/>
    </xf>
    <xf numFmtId="1" fontId="2" fillId="7" borderId="111" xfId="5" applyNumberFormat="1" applyFont="1" applyFill="1" applyBorder="1" applyAlignment="1">
      <alignment horizontal="center" vertical="center"/>
    </xf>
    <xf numFmtId="0" fontId="7" fillId="7" borderId="13" xfId="5" applyFont="1" applyFill="1" applyBorder="1"/>
    <xf numFmtId="0" fontId="7" fillId="7" borderId="0" xfId="5" applyFill="1" applyBorder="1" applyAlignment="1">
      <alignment horizontal="center" vertical="center"/>
    </xf>
    <xf numFmtId="1" fontId="2" fillId="7" borderId="111" xfId="5" applyNumberFormat="1" applyFont="1" applyFill="1" applyBorder="1" applyAlignment="1">
      <alignment horizontal="right" vertical="center"/>
    </xf>
    <xf numFmtId="0" fontId="7" fillId="7" borderId="13" xfId="5" quotePrefix="1" applyFont="1" applyFill="1" applyBorder="1"/>
    <xf numFmtId="0" fontId="51" fillId="7" borderId="111" xfId="5" applyFont="1" applyFill="1" applyBorder="1" applyAlignment="1">
      <alignment vertical="center"/>
    </xf>
    <xf numFmtId="2" fontId="7" fillId="7" borderId="0" xfId="5" applyNumberFormat="1" applyFill="1" applyBorder="1" applyAlignment="1">
      <alignment horizontal="left" vertical="center"/>
    </xf>
    <xf numFmtId="0" fontId="2" fillId="7" borderId="111" xfId="5" applyFont="1" applyFill="1" applyBorder="1" applyAlignment="1">
      <alignment horizontal="right" vertical="center"/>
    </xf>
    <xf numFmtId="168" fontId="7" fillId="11" borderId="13" xfId="5" applyNumberFormat="1" applyFill="1" applyBorder="1" applyAlignment="1">
      <alignment horizontal="center"/>
    </xf>
    <xf numFmtId="168" fontId="7" fillId="7" borderId="0" xfId="5" applyNumberFormat="1" applyFill="1" applyBorder="1" applyAlignment="1">
      <alignment horizontal="left" vertical="center"/>
    </xf>
    <xf numFmtId="0" fontId="7" fillId="7" borderId="113" xfId="5" applyFill="1" applyBorder="1" applyAlignment="1">
      <alignment vertical="center"/>
    </xf>
    <xf numFmtId="0" fontId="7" fillId="7" borderId="114" xfId="5" applyFill="1" applyBorder="1" applyAlignment="1">
      <alignment vertical="center"/>
    </xf>
    <xf numFmtId="0" fontId="7" fillId="7" borderId="115" xfId="5" applyFill="1" applyBorder="1" applyAlignment="1">
      <alignment vertical="center"/>
    </xf>
    <xf numFmtId="0" fontId="7" fillId="7" borderId="44" xfId="5" applyFill="1" applyBorder="1" applyAlignment="1">
      <alignment vertical="center"/>
    </xf>
    <xf numFmtId="168" fontId="7" fillId="7" borderId="14" xfId="5" applyNumberFormat="1" applyFill="1" applyBorder="1" applyAlignment="1">
      <alignment vertical="center"/>
    </xf>
    <xf numFmtId="0" fontId="7" fillId="7" borderId="14" xfId="5" applyFill="1" applyBorder="1" applyAlignment="1">
      <alignment vertical="center"/>
    </xf>
    <xf numFmtId="0" fontId="29" fillId="7" borderId="14" xfId="5" applyFont="1" applyFill="1" applyBorder="1" applyAlignment="1">
      <alignment vertical="center"/>
    </xf>
    <xf numFmtId="0" fontId="7" fillId="7" borderId="45" xfId="5" applyFill="1" applyBorder="1" applyAlignment="1">
      <alignment vertical="center"/>
    </xf>
    <xf numFmtId="0" fontId="7" fillId="6" borderId="11" xfId="5" applyFill="1" applyBorder="1" applyAlignment="1">
      <alignment horizontal="center" vertical="center"/>
    </xf>
    <xf numFmtId="168" fontId="7" fillId="2" borderId="0" xfId="5" applyNumberFormat="1" applyFill="1"/>
    <xf numFmtId="0" fontId="29" fillId="2" borderId="0" xfId="5" applyFont="1" applyFill="1"/>
    <xf numFmtId="168" fontId="7" fillId="0" borderId="0" xfId="5" applyNumberFormat="1"/>
    <xf numFmtId="0" fontId="29" fillId="0" borderId="0" xfId="5" applyFont="1"/>
    <xf numFmtId="0" fontId="7" fillId="0" borderId="46" xfId="5" applyBorder="1"/>
    <xf numFmtId="169" fontId="7" fillId="0" borderId="48" xfId="5" applyNumberFormat="1" applyBorder="1"/>
    <xf numFmtId="168" fontId="7" fillId="0" borderId="48" xfId="5" applyNumberFormat="1" applyBorder="1"/>
    <xf numFmtId="0" fontId="7" fillId="0" borderId="48" xfId="5" applyBorder="1"/>
    <xf numFmtId="0" fontId="29" fillId="0" borderId="47" xfId="5" applyFont="1" applyBorder="1"/>
    <xf numFmtId="0" fontId="7" fillId="0" borderId="43" xfId="5" applyBorder="1"/>
    <xf numFmtId="1" fontId="7" fillId="0" borderId="13" xfId="5" applyNumberFormat="1" applyBorder="1" applyAlignment="1">
      <alignment horizontal="center" vertical="center"/>
    </xf>
    <xf numFmtId="0" fontId="7" fillId="0" borderId="0" xfId="5" applyBorder="1"/>
    <xf numFmtId="0" fontId="29" fillId="0" borderId="42" xfId="5" applyFont="1" applyBorder="1"/>
    <xf numFmtId="1" fontId="7" fillId="0" borderId="13" xfId="5" applyNumberFormat="1" applyBorder="1" applyAlignment="1">
      <alignment horizontal="center"/>
    </xf>
    <xf numFmtId="174" fontId="7" fillId="0" borderId="13" xfId="5" applyNumberFormat="1" applyBorder="1" applyAlignment="1">
      <alignment horizontal="center"/>
    </xf>
    <xf numFmtId="174" fontId="51" fillId="0" borderId="13" xfId="5" applyNumberFormat="1" applyFont="1" applyBorder="1" applyAlignment="1">
      <alignment horizontal="center"/>
    </xf>
    <xf numFmtId="169" fontId="7" fillId="0" borderId="0" xfId="5" applyNumberFormat="1" applyBorder="1" applyAlignment="1">
      <alignment horizontal="center"/>
    </xf>
    <xf numFmtId="168" fontId="7" fillId="0" borderId="0" xfId="5" applyNumberFormat="1" applyBorder="1"/>
    <xf numFmtId="174" fontId="7" fillId="0" borderId="0" xfId="5" applyNumberFormat="1" applyBorder="1" applyAlignment="1">
      <alignment horizontal="center"/>
    </xf>
    <xf numFmtId="2" fontId="7" fillId="0" borderId="0" xfId="5" applyNumberFormat="1" applyBorder="1" applyAlignment="1">
      <alignment horizontal="center"/>
    </xf>
    <xf numFmtId="169" fontId="7" fillId="0" borderId="0" xfId="5" applyNumberFormat="1"/>
    <xf numFmtId="169" fontId="7" fillId="0" borderId="0" xfId="5" applyNumberFormat="1" applyBorder="1"/>
    <xf numFmtId="0" fontId="29" fillId="0" borderId="0" xfId="5" applyFont="1" applyBorder="1"/>
    <xf numFmtId="0" fontId="7" fillId="0" borderId="44" xfId="5" applyBorder="1"/>
    <xf numFmtId="169" fontId="7" fillId="0" borderId="14" xfId="5" applyNumberFormat="1" applyBorder="1" applyAlignment="1">
      <alignment horizontal="center"/>
    </xf>
    <xf numFmtId="0" fontId="7" fillId="0" borderId="14" xfId="5" applyBorder="1" applyAlignment="1">
      <alignment horizontal="center"/>
    </xf>
    <xf numFmtId="0" fontId="51" fillId="0" borderId="14" xfId="5" applyFont="1" applyBorder="1"/>
    <xf numFmtId="0" fontId="7" fillId="0" borderId="14" xfId="5" applyBorder="1"/>
    <xf numFmtId="0" fontId="29" fillId="0" borderId="45" xfId="5" applyFont="1" applyBorder="1"/>
    <xf numFmtId="0" fontId="7" fillId="0" borderId="0" xfId="5" applyBorder="1" applyAlignment="1">
      <alignment horizontal="center"/>
    </xf>
    <xf numFmtId="0" fontId="51" fillId="0" borderId="0" xfId="5" applyFont="1" applyBorder="1"/>
    <xf numFmtId="0" fontId="7" fillId="0" borderId="13" xfId="5" applyBorder="1"/>
    <xf numFmtId="2" fontId="7" fillId="0" borderId="0" xfId="5" applyNumberFormat="1" applyFill="1" applyBorder="1" applyAlignment="1">
      <alignment horizontal="center"/>
    </xf>
    <xf numFmtId="169" fontId="7" fillId="0" borderId="13" xfId="5" applyNumberFormat="1" applyFill="1" applyBorder="1" applyAlignment="1">
      <alignment horizontal="center"/>
    </xf>
    <xf numFmtId="2" fontId="7" fillId="0" borderId="14" xfId="5" applyNumberFormat="1" applyFill="1" applyBorder="1" applyAlignment="1">
      <alignment horizontal="center"/>
    </xf>
    <xf numFmtId="169" fontId="7" fillId="0" borderId="38" xfId="5" applyNumberFormat="1" applyBorder="1"/>
    <xf numFmtId="168" fontId="7" fillId="0" borderId="38" xfId="5" applyNumberFormat="1" applyBorder="1" applyAlignment="1">
      <alignment horizontal="center"/>
    </xf>
    <xf numFmtId="2" fontId="7" fillId="0" borderId="13" xfId="5" applyNumberFormat="1" applyBorder="1" applyAlignment="1">
      <alignment horizontal="center"/>
    </xf>
    <xf numFmtId="2" fontId="51" fillId="0" borderId="0" xfId="5" applyNumberFormat="1" applyFont="1" applyAlignment="1">
      <alignment horizontal="center"/>
    </xf>
    <xf numFmtId="2" fontId="7" fillId="0" borderId="38" xfId="5" applyNumberFormat="1" applyBorder="1" applyAlignment="1">
      <alignment horizontal="center"/>
    </xf>
    <xf numFmtId="169" fontId="29" fillId="0" borderId="116" xfId="5" applyNumberFormat="1" applyFont="1" applyBorder="1" applyProtection="1">
      <protection hidden="1"/>
    </xf>
    <xf numFmtId="168" fontId="29" fillId="0" borderId="116" xfId="5" applyNumberFormat="1" applyFont="1" applyBorder="1" applyAlignment="1" applyProtection="1">
      <alignment horizontal="center"/>
      <protection hidden="1"/>
    </xf>
    <xf numFmtId="168" fontId="51" fillId="0" borderId="65" xfId="5" applyNumberFormat="1" applyFont="1" applyBorder="1" applyAlignment="1">
      <alignment horizontal="center"/>
    </xf>
    <xf numFmtId="2" fontId="29" fillId="0" borderId="116" xfId="5" applyNumberFormat="1" applyFont="1" applyBorder="1" applyAlignment="1" applyProtection="1">
      <alignment horizontal="center"/>
      <protection hidden="1"/>
    </xf>
    <xf numFmtId="1" fontId="29" fillId="0" borderId="116" xfId="5" applyNumberFormat="1" applyFont="1" applyBorder="1" applyAlignment="1" applyProtection="1">
      <alignment horizontal="center"/>
      <protection hidden="1"/>
    </xf>
    <xf numFmtId="175" fontId="7" fillId="0" borderId="0" xfId="5" applyNumberFormat="1"/>
    <xf numFmtId="169" fontId="29" fillId="0" borderId="117" xfId="5" applyNumberFormat="1" applyFont="1" applyBorder="1" applyProtection="1">
      <protection hidden="1"/>
    </xf>
    <xf numFmtId="168" fontId="29" fillId="0" borderId="117" xfId="5" applyNumberFormat="1" applyFont="1" applyBorder="1" applyAlignment="1" applyProtection="1">
      <alignment horizontal="center"/>
      <protection hidden="1"/>
    </xf>
    <xf numFmtId="2" fontId="29" fillId="0" borderId="117" xfId="5" applyNumberFormat="1" applyFont="1" applyBorder="1" applyAlignment="1" applyProtection="1">
      <alignment horizontal="center"/>
      <protection hidden="1"/>
    </xf>
    <xf numFmtId="1" fontId="29" fillId="0" borderId="117" xfId="5" applyNumberFormat="1" applyFont="1" applyBorder="1" applyAlignment="1" applyProtection="1">
      <alignment horizontal="center"/>
      <protection hidden="1"/>
    </xf>
    <xf numFmtId="1" fontId="51" fillId="0" borderId="117" xfId="5" applyNumberFormat="1" applyFont="1" applyBorder="1" applyAlignment="1" applyProtection="1">
      <alignment horizontal="center"/>
      <protection hidden="1"/>
    </xf>
    <xf numFmtId="169" fontId="29" fillId="0" borderId="118" xfId="5" applyNumberFormat="1" applyFont="1" applyBorder="1" applyProtection="1">
      <protection hidden="1"/>
    </xf>
    <xf numFmtId="168" fontId="29" fillId="0" borderId="118" xfId="5" applyNumberFormat="1" applyFont="1" applyBorder="1" applyAlignment="1" applyProtection="1">
      <alignment horizontal="center"/>
      <protection hidden="1"/>
    </xf>
    <xf numFmtId="168" fontId="51" fillId="0" borderId="23" xfId="5" applyNumberFormat="1" applyFont="1" applyBorder="1" applyAlignment="1">
      <alignment horizontal="center"/>
    </xf>
    <xf numFmtId="2" fontId="29" fillId="0" borderId="118" xfId="5" applyNumberFormat="1" applyFont="1" applyBorder="1" applyAlignment="1" applyProtection="1">
      <alignment horizontal="center"/>
      <protection hidden="1"/>
    </xf>
    <xf numFmtId="1" fontId="51" fillId="0" borderId="118" xfId="5" applyNumberFormat="1" applyFont="1" applyBorder="1" applyAlignment="1" applyProtection="1">
      <alignment horizontal="center"/>
      <protection hidden="1"/>
    </xf>
    <xf numFmtId="1" fontId="60" fillId="29" borderId="0" xfId="5" applyNumberFormat="1" applyFont="1" applyFill="1"/>
    <xf numFmtId="169" fontId="7" fillId="0" borderId="38" xfId="5" applyNumberFormat="1" applyBorder="1" applyAlignment="1">
      <alignment horizontal="center"/>
    </xf>
    <xf numFmtId="0" fontId="7" fillId="0" borderId="38" xfId="5" applyNumberFormat="1" applyBorder="1" applyAlignment="1">
      <alignment horizontal="center"/>
    </xf>
    <xf numFmtId="0" fontId="51" fillId="0" borderId="38" xfId="5" applyNumberFormat="1" applyFont="1" applyBorder="1" applyAlignment="1">
      <alignment horizontal="center"/>
    </xf>
    <xf numFmtId="1" fontId="7" fillId="0" borderId="38" xfId="5" applyNumberFormat="1" applyBorder="1" applyAlignment="1">
      <alignment horizontal="center"/>
    </xf>
    <xf numFmtId="169" fontId="7" fillId="0" borderId="65" xfId="5" applyNumberFormat="1" applyBorder="1" applyAlignment="1">
      <alignment horizontal="center"/>
    </xf>
    <xf numFmtId="0" fontId="7" fillId="0" borderId="65" xfId="5" applyNumberFormat="1" applyBorder="1" applyAlignment="1">
      <alignment horizontal="center"/>
    </xf>
    <xf numFmtId="168" fontId="7" fillId="0" borderId="65" xfId="5" applyNumberFormat="1" applyBorder="1" applyAlignment="1">
      <alignment horizontal="center"/>
    </xf>
    <xf numFmtId="0" fontId="51" fillId="0" borderId="65" xfId="5" applyNumberFormat="1" applyFont="1" applyBorder="1" applyAlignment="1">
      <alignment horizontal="center"/>
    </xf>
    <xf numFmtId="1" fontId="7" fillId="0" borderId="65" xfId="5" applyNumberFormat="1" applyBorder="1" applyAlignment="1">
      <alignment horizontal="center"/>
    </xf>
    <xf numFmtId="1" fontId="60" fillId="29" borderId="42" xfId="5" applyNumberFormat="1" applyFont="1" applyFill="1" applyBorder="1"/>
    <xf numFmtId="169" fontId="7" fillId="0" borderId="23" xfId="5" applyNumberFormat="1" applyBorder="1" applyAlignment="1">
      <alignment horizontal="center"/>
    </xf>
    <xf numFmtId="0" fontId="7" fillId="0" borderId="23" xfId="5" applyNumberFormat="1" applyBorder="1" applyAlignment="1">
      <alignment horizontal="center"/>
    </xf>
    <xf numFmtId="168" fontId="7" fillId="0" borderId="23" xfId="5" applyNumberFormat="1" applyBorder="1" applyAlignment="1">
      <alignment horizontal="center"/>
    </xf>
    <xf numFmtId="0" fontId="51" fillId="0" borderId="23" xfId="5" applyNumberFormat="1" applyFont="1" applyBorder="1" applyAlignment="1">
      <alignment horizontal="center"/>
    </xf>
    <xf numFmtId="1" fontId="7" fillId="0" borderId="23" xfId="5" applyNumberFormat="1" applyBorder="1" applyAlignment="1">
      <alignment horizontal="center"/>
    </xf>
    <xf numFmtId="0" fontId="51" fillId="0" borderId="0" xfId="5" applyFont="1"/>
    <xf numFmtId="0" fontId="7" fillId="5" borderId="0" xfId="5" applyFill="1"/>
    <xf numFmtId="0" fontId="61" fillId="5" borderId="0" xfId="5" applyFont="1" applyFill="1"/>
    <xf numFmtId="0" fontId="0" fillId="0" borderId="13" xfId="0" applyBorder="1" applyAlignment="1">
      <alignment horizontal="center" vertical="center" wrapText="1"/>
    </xf>
    <xf numFmtId="0" fontId="7" fillId="2" borderId="0" xfId="5" applyFill="1"/>
    <xf numFmtId="0" fontId="0" fillId="0" borderId="72"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8" xfId="0" applyBorder="1" applyAlignment="1" applyProtection="1">
      <alignment vertical="top" wrapText="1"/>
    </xf>
    <xf numFmtId="0" fontId="0" fillId="16" borderId="38" xfId="0" applyFill="1" applyBorder="1" applyAlignment="1" applyProtection="1">
      <alignment horizontal="center" vertical="top" wrapText="1"/>
      <protection locked="0"/>
    </xf>
    <xf numFmtId="0" fontId="34" fillId="14" borderId="38" xfId="0" applyFont="1" applyFill="1" applyBorder="1" applyAlignment="1" applyProtection="1">
      <alignment horizontal="center" vertical="top" wrapText="1"/>
      <protection locked="0"/>
    </xf>
    <xf numFmtId="0" fontId="0" fillId="0" borderId="38" xfId="0" applyBorder="1" applyAlignment="1" applyProtection="1">
      <alignment horizontal="center" vertical="top" wrapText="1"/>
      <protection locked="0"/>
    </xf>
    <xf numFmtId="0" fontId="0" fillId="16" borderId="38" xfId="0" applyFill="1"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72" xfId="0" applyBorder="1" applyAlignment="1" applyProtection="1">
      <alignment horizontal="center" vertical="top" wrapText="1"/>
      <protection locked="0"/>
    </xf>
    <xf numFmtId="0" fontId="7" fillId="2" borderId="0" xfId="0" applyFont="1" applyFill="1"/>
    <xf numFmtId="0" fontId="7" fillId="2" borderId="9" xfId="5" applyFill="1" applyBorder="1"/>
    <xf numFmtId="0" fontId="7" fillId="2" borderId="10" xfId="5" applyFill="1" applyBorder="1"/>
    <xf numFmtId="0" fontId="7" fillId="2" borderId="0" xfId="5" applyFill="1"/>
    <xf numFmtId="0" fontId="7" fillId="2" borderId="0" xfId="5" applyFill="1"/>
    <xf numFmtId="0" fontId="7" fillId="7" borderId="103" xfId="5" applyFont="1" applyFill="1" applyBorder="1" applyAlignment="1">
      <alignment horizontal="right" vertical="center"/>
    </xf>
    <xf numFmtId="0" fontId="7" fillId="7" borderId="104" xfId="5" applyFont="1" applyFill="1" applyBorder="1" applyAlignment="1">
      <alignment horizontal="right" vertical="center"/>
    </xf>
    <xf numFmtId="1" fontId="51" fillId="2" borderId="46" xfId="5" applyNumberFormat="1" applyFont="1" applyFill="1" applyBorder="1"/>
    <xf numFmtId="1" fontId="51" fillId="2" borderId="43" xfId="5" applyNumberFormat="1" applyFont="1" applyFill="1" applyBorder="1"/>
    <xf numFmtId="2" fontId="7" fillId="7" borderId="89" xfId="5" applyNumberFormat="1" applyFill="1" applyBorder="1" applyAlignment="1">
      <alignment horizontal="center" vertical="center"/>
    </xf>
    <xf numFmtId="1" fontId="51" fillId="2" borderId="44" xfId="5" applyNumberFormat="1" applyFont="1" applyFill="1" applyBorder="1"/>
    <xf numFmtId="168" fontId="50" fillId="28" borderId="24" xfId="0" applyNumberFormat="1" applyFont="1" applyFill="1" applyBorder="1" applyAlignment="1" applyProtection="1">
      <alignment horizontal="center" vertical="center"/>
      <protection locked="0"/>
    </xf>
    <xf numFmtId="0" fontId="50" fillId="28" borderId="89" xfId="0" applyFont="1" applyFill="1" applyBorder="1" applyAlignment="1" applyProtection="1">
      <alignment horizontal="center" vertical="center"/>
      <protection locked="0"/>
    </xf>
    <xf numFmtId="0" fontId="50" fillId="28" borderId="95" xfId="0" applyFont="1" applyFill="1" applyBorder="1" applyAlignment="1" applyProtection="1">
      <alignment horizontal="center" vertical="center"/>
      <protection locked="0"/>
    </xf>
    <xf numFmtId="0" fontId="7" fillId="30" borderId="0" xfId="5" applyFill="1"/>
    <xf numFmtId="0" fontId="0" fillId="30" borderId="0" xfId="0" applyFill="1"/>
    <xf numFmtId="0" fontId="7" fillId="0" borderId="33"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2" fillId="0" borderId="33" xfId="0" applyFont="1" applyFill="1" applyBorder="1" applyAlignment="1" applyProtection="1">
      <alignment horizontal="center" vertical="center"/>
      <protection locked="0"/>
    </xf>
    <xf numFmtId="0" fontId="2" fillId="0" borderId="66"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2" fontId="7" fillId="0" borderId="35" xfId="0" applyNumberFormat="1" applyFont="1" applyFill="1" applyBorder="1" applyAlignment="1" applyProtection="1">
      <alignment horizontal="center" vertical="center"/>
      <protection locked="0"/>
    </xf>
    <xf numFmtId="2" fontId="7" fillId="0" borderId="55" xfId="0" applyNumberFormat="1" applyFont="1" applyFill="1" applyBorder="1" applyAlignment="1" applyProtection="1">
      <alignment horizontal="center" vertical="center"/>
      <protection locked="0"/>
    </xf>
    <xf numFmtId="2" fontId="7" fillId="0" borderId="33" xfId="0" applyNumberFormat="1" applyFont="1" applyFill="1" applyBorder="1" applyAlignment="1" applyProtection="1">
      <alignment horizontal="center" vertical="center"/>
      <protection locked="0"/>
    </xf>
    <xf numFmtId="2" fontId="7" fillId="0" borderId="36" xfId="0" applyNumberFormat="1" applyFont="1" applyFill="1" applyBorder="1" applyAlignment="1" applyProtection="1">
      <alignment horizontal="center" vertical="center"/>
      <protection locked="0"/>
    </xf>
    <xf numFmtId="10" fontId="7" fillId="0" borderId="27" xfId="0" applyNumberFormat="1" applyFont="1" applyFill="1" applyBorder="1" applyAlignment="1" applyProtection="1">
      <alignment horizontal="center" vertical="center"/>
      <protection locked="0"/>
    </xf>
    <xf numFmtId="10" fontId="7" fillId="0" borderId="33"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xf>
    <xf numFmtId="0" fontId="7" fillId="0" borderId="0" xfId="0" quotePrefix="1" applyFont="1" applyFill="1" applyBorder="1" applyAlignment="1" applyProtection="1">
      <alignment horizontal="left" vertical="center"/>
    </xf>
    <xf numFmtId="2" fontId="7" fillId="0" borderId="0" xfId="0" applyNumberFormat="1" applyFont="1" applyFill="1" applyBorder="1" applyAlignment="1" applyProtection="1">
      <alignment horizontal="center" vertical="center"/>
    </xf>
    <xf numFmtId="2" fontId="7" fillId="0" borderId="34" xfId="0" applyNumberFormat="1" applyFont="1" applyFill="1" applyBorder="1" applyAlignment="1" applyProtection="1">
      <alignment horizontal="center" vertical="center"/>
      <protection locked="0"/>
    </xf>
    <xf numFmtId="1" fontId="7" fillId="0" borderId="33" xfId="0" applyNumberFormat="1" applyFont="1" applyFill="1" applyBorder="1" applyAlignment="1" applyProtection="1">
      <alignment horizontal="center" vertical="center"/>
      <protection locked="0"/>
    </xf>
    <xf numFmtId="1" fontId="7" fillId="0" borderId="35" xfId="0" applyNumberFormat="1" applyFont="1" applyFill="1" applyBorder="1" applyAlignment="1" applyProtection="1">
      <alignment horizontal="center" vertical="center"/>
      <protection locked="0"/>
    </xf>
    <xf numFmtId="1" fontId="7" fillId="0" borderId="55" xfId="0" applyNumberFormat="1" applyFont="1" applyFill="1" applyBorder="1" applyAlignment="1" applyProtection="1">
      <alignment horizontal="center" vertical="center"/>
      <protection locked="0"/>
    </xf>
    <xf numFmtId="0" fontId="7" fillId="0" borderId="34" xfId="0" applyNumberFormat="1" applyFont="1" applyFill="1" applyBorder="1" applyAlignment="1" applyProtection="1">
      <alignment horizontal="left" vertical="center" wrapText="1"/>
      <protection locked="0"/>
    </xf>
    <xf numFmtId="0" fontId="7" fillId="0" borderId="69" xfId="0" applyNumberFormat="1" applyFont="1" applyFill="1" applyBorder="1" applyAlignment="1" applyProtection="1">
      <alignment horizontal="left" vertical="center" wrapText="1"/>
      <protection locked="0"/>
    </xf>
    <xf numFmtId="0" fontId="0" fillId="30" borderId="9" xfId="0" applyFill="1" applyBorder="1" applyAlignment="1">
      <alignment vertical="center"/>
    </xf>
    <xf numFmtId="0" fontId="17" fillId="30" borderId="10" xfId="0" applyFont="1" applyFill="1" applyBorder="1" applyAlignment="1" applyProtection="1">
      <alignment horizontal="left" vertical="center"/>
    </xf>
    <xf numFmtId="0" fontId="0" fillId="30" borderId="10" xfId="0" applyFill="1" applyBorder="1" applyAlignment="1">
      <alignment vertical="center"/>
    </xf>
    <xf numFmtId="0" fontId="0" fillId="30" borderId="5" xfId="0" applyFill="1" applyBorder="1" applyAlignment="1">
      <alignment vertical="center"/>
    </xf>
    <xf numFmtId="0" fontId="0" fillId="30" borderId="3" xfId="0" applyFill="1" applyBorder="1" applyAlignment="1">
      <alignment vertical="center"/>
    </xf>
    <xf numFmtId="0" fontId="17" fillId="30" borderId="0" xfId="0" applyFont="1" applyFill="1" applyBorder="1" applyAlignment="1" applyProtection="1">
      <alignment horizontal="left" vertical="center"/>
    </xf>
    <xf numFmtId="0" fontId="0" fillId="30" borderId="0" xfId="0" applyFill="1" applyBorder="1" applyAlignment="1">
      <alignment vertical="center"/>
    </xf>
    <xf numFmtId="0" fontId="0" fillId="30" borderId="1" xfId="0" applyFill="1" applyBorder="1" applyAlignment="1">
      <alignment vertical="center"/>
    </xf>
    <xf numFmtId="0" fontId="0" fillId="30" borderId="3" xfId="0" applyFill="1" applyBorder="1" applyAlignment="1" applyProtection="1">
      <alignment vertical="center"/>
    </xf>
    <xf numFmtId="0" fontId="7" fillId="30" borderId="0" xfId="0" applyFont="1" applyFill="1" applyBorder="1" applyAlignment="1" applyProtection="1">
      <alignment vertical="center"/>
    </xf>
    <xf numFmtId="0" fontId="0" fillId="30" borderId="0" xfId="0" applyFill="1" applyBorder="1" applyAlignment="1" applyProtection="1">
      <alignment vertical="center"/>
    </xf>
    <xf numFmtId="0" fontId="17" fillId="30" borderId="0" xfId="0" applyFont="1" applyFill="1" applyBorder="1" applyAlignment="1" applyProtection="1">
      <alignment vertical="center"/>
    </xf>
    <xf numFmtId="0" fontId="0" fillId="30" borderId="1" xfId="0" applyFill="1" applyBorder="1" applyAlignment="1" applyProtection="1">
      <alignment vertical="center"/>
    </xf>
    <xf numFmtId="0" fontId="0" fillId="2" borderId="3" xfId="0" applyFill="1" applyBorder="1" applyAlignment="1" applyProtection="1">
      <alignment vertical="center"/>
    </xf>
    <xf numFmtId="0" fontId="0" fillId="2" borderId="0" xfId="0" applyFill="1" applyBorder="1" applyAlignment="1" applyProtection="1">
      <alignment vertical="center"/>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vertical="center"/>
    </xf>
    <xf numFmtId="0" fontId="0" fillId="2" borderId="1" xfId="0" applyFill="1" applyBorder="1" applyAlignment="1" applyProtection="1">
      <alignment vertical="center"/>
    </xf>
    <xf numFmtId="0" fontId="17" fillId="2" borderId="0" xfId="0" applyFont="1" applyFill="1" applyBorder="1" applyAlignment="1" applyProtection="1">
      <alignment vertical="center"/>
    </xf>
    <xf numFmtId="0" fontId="0" fillId="2" borderId="9" xfId="0" applyFill="1" applyBorder="1" applyAlignment="1" applyProtection="1">
      <alignment vertical="center"/>
    </xf>
    <xf numFmtId="0" fontId="3" fillId="2" borderId="10" xfId="0" applyFont="1" applyFill="1" applyBorder="1" applyAlignment="1" applyProtection="1">
      <alignment horizontal="left" vertical="center"/>
    </xf>
    <xf numFmtId="0" fontId="17" fillId="2" borderId="10" xfId="0" applyFont="1" applyFill="1" applyBorder="1" applyAlignment="1" applyProtection="1">
      <alignment vertical="center"/>
    </xf>
    <xf numFmtId="0" fontId="0" fillId="2" borderId="10" xfId="0" applyFill="1" applyBorder="1" applyAlignment="1" applyProtection="1">
      <alignment vertical="center"/>
    </xf>
    <xf numFmtId="0" fontId="0" fillId="2" borderId="5" xfId="0" applyFill="1" applyBorder="1" applyAlignment="1" applyProtection="1">
      <alignment vertical="center"/>
    </xf>
    <xf numFmtId="0" fontId="0" fillId="2" borderId="0" xfId="0" applyFont="1" applyFill="1" applyBorder="1" applyAlignment="1" applyProtection="1">
      <alignment vertical="center"/>
    </xf>
    <xf numFmtId="0" fontId="7" fillId="6" borderId="35"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xf>
    <xf numFmtId="0" fontId="0" fillId="2" borderId="4" xfId="0" applyFill="1" applyBorder="1" applyAlignment="1" applyProtection="1">
      <alignment vertical="center"/>
    </xf>
    <xf numFmtId="0" fontId="7" fillId="2" borderId="11" xfId="0" applyFont="1" applyFill="1" applyBorder="1" applyAlignment="1" applyProtection="1">
      <alignment vertical="center"/>
    </xf>
    <xf numFmtId="0" fontId="0" fillId="2" borderId="11" xfId="0" applyFill="1" applyBorder="1" applyAlignment="1" applyProtection="1">
      <alignment vertical="center"/>
    </xf>
    <xf numFmtId="0" fontId="7" fillId="2" borderId="2" xfId="0" applyFont="1" applyFill="1" applyBorder="1" applyAlignment="1" applyProtection="1">
      <alignment vertical="center"/>
    </xf>
    <xf numFmtId="0" fontId="0" fillId="0" borderId="0" xfId="0" applyFill="1" applyBorder="1" applyAlignment="1" applyProtection="1">
      <alignment vertical="center"/>
    </xf>
    <xf numFmtId="0" fontId="0" fillId="30" borderId="9" xfId="0" applyFill="1" applyBorder="1" applyAlignment="1" applyProtection="1">
      <alignment vertical="center"/>
    </xf>
    <xf numFmtId="0" fontId="0" fillId="30" borderId="10" xfId="0" applyFill="1" applyBorder="1" applyAlignment="1" applyProtection="1">
      <alignment vertical="center"/>
    </xf>
    <xf numFmtId="0" fontId="79" fillId="30" borderId="10" xfId="0" applyFont="1" applyFill="1" applyBorder="1" applyAlignment="1" applyProtection="1">
      <alignment horizontal="center" vertical="center"/>
    </xf>
    <xf numFmtId="0" fontId="19" fillId="30" borderId="10" xfId="0" applyFont="1" applyFill="1" applyBorder="1" applyAlignment="1" applyProtection="1">
      <alignment vertical="center"/>
    </xf>
    <xf numFmtId="0" fontId="7" fillId="30" borderId="10" xfId="0" applyFont="1" applyFill="1" applyBorder="1" applyAlignment="1" applyProtection="1">
      <alignment vertical="center"/>
    </xf>
    <xf numFmtId="0" fontId="7" fillId="30" borderId="5" xfId="0" applyFont="1" applyFill="1" applyBorder="1" applyAlignment="1" applyProtection="1">
      <alignment vertical="center"/>
    </xf>
    <xf numFmtId="0" fontId="79" fillId="30" borderId="0" xfId="0" applyFont="1" applyFill="1" applyBorder="1" applyAlignment="1" applyProtection="1">
      <alignment horizontal="center" vertical="center"/>
    </xf>
    <xf numFmtId="0" fontId="19" fillId="30" borderId="0" xfId="0" applyFont="1" applyFill="1" applyBorder="1" applyAlignment="1" applyProtection="1">
      <alignment vertical="center"/>
    </xf>
    <xf numFmtId="0" fontId="7" fillId="30" borderId="1" xfId="0" applyFont="1" applyFill="1" applyBorder="1" applyAlignment="1" applyProtection="1">
      <alignment vertical="center"/>
    </xf>
    <xf numFmtId="0" fontId="2" fillId="2" borderId="12"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 fillId="2" borderId="1" xfId="0" applyFont="1"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66" xfId="0" applyFill="1" applyBorder="1" applyAlignment="1" applyProtection="1">
      <alignment horizontal="left" vertical="center"/>
    </xf>
    <xf numFmtId="0" fontId="11" fillId="2" borderId="67" xfId="0" applyFont="1" applyFill="1" applyBorder="1" applyAlignment="1" applyProtection="1">
      <alignment horizontal="left" vertical="center" wrapText="1"/>
    </xf>
    <xf numFmtId="0" fontId="7" fillId="2" borderId="68" xfId="0" applyFont="1" applyFill="1" applyBorder="1" applyAlignment="1" applyProtection="1">
      <alignment horizontal="left" vertical="center"/>
    </xf>
    <xf numFmtId="0" fontId="7" fillId="2" borderId="1" xfId="0" applyFont="1" applyFill="1" applyBorder="1" applyAlignment="1" applyProtection="1">
      <alignment horizontal="center" vertical="center"/>
    </xf>
    <xf numFmtId="0" fontId="0" fillId="2" borderId="55" xfId="0" applyFill="1" applyBorder="1" applyAlignment="1" applyProtection="1">
      <alignment horizontal="left" vertical="center"/>
    </xf>
    <xf numFmtId="0" fontId="11" fillId="2" borderId="15" xfId="0" applyFont="1" applyFill="1" applyBorder="1" applyAlignment="1" applyProtection="1">
      <alignment horizontal="left" vertical="center" wrapText="1"/>
    </xf>
    <xf numFmtId="0" fontId="7" fillId="2" borderId="56" xfId="0" applyFont="1" applyFill="1" applyBorder="1" applyAlignment="1" applyProtection="1">
      <alignment horizontal="left" vertical="center"/>
    </xf>
    <xf numFmtId="0" fontId="7" fillId="2" borderId="55" xfId="0" applyFont="1" applyFill="1" applyBorder="1" applyAlignment="1" applyProtection="1">
      <alignment horizontal="left" vertical="center"/>
    </xf>
    <xf numFmtId="0" fontId="7" fillId="2" borderId="69" xfId="0" applyFont="1" applyFill="1" applyBorder="1" applyAlignment="1" applyProtection="1">
      <alignment horizontal="left" vertical="center"/>
    </xf>
    <xf numFmtId="0" fontId="2" fillId="2" borderId="70" xfId="0" applyFont="1" applyFill="1" applyBorder="1" applyAlignment="1" applyProtection="1">
      <alignment horizontal="left" vertical="center" wrapText="1"/>
    </xf>
    <xf numFmtId="0" fontId="7" fillId="2" borderId="71" xfId="0" applyFont="1" applyFill="1" applyBorder="1" applyAlignment="1" applyProtection="1">
      <alignment horizontal="left" vertical="center"/>
    </xf>
    <xf numFmtId="2" fontId="7" fillId="2" borderId="34" xfId="0" applyNumberFormat="1" applyFont="1" applyFill="1" applyBorder="1" applyAlignment="1" applyProtection="1">
      <alignment horizontal="center" vertical="center"/>
    </xf>
    <xf numFmtId="2" fontId="7" fillId="2" borderId="69" xfId="0" applyNumberFormat="1" applyFont="1" applyFill="1" applyBorder="1" applyAlignment="1" applyProtection="1">
      <alignment horizontal="center" vertical="center"/>
    </xf>
    <xf numFmtId="0" fontId="7" fillId="2" borderId="0" xfId="0" applyFont="1" applyFill="1" applyBorder="1" applyAlignment="1" applyProtection="1">
      <alignment horizontal="left" vertical="center"/>
    </xf>
    <xf numFmtId="0" fontId="2" fillId="2" borderId="0" xfId="0" applyFont="1" applyFill="1" applyBorder="1" applyAlignment="1" applyProtection="1">
      <alignment horizontal="left" vertical="center" wrapText="1"/>
    </xf>
    <xf numFmtId="2" fontId="7" fillId="2" borderId="0" xfId="0" applyNumberFormat="1" applyFont="1" applyFill="1" applyBorder="1" applyAlignment="1" applyProtection="1">
      <alignment horizontal="center" vertical="center"/>
    </xf>
    <xf numFmtId="0" fontId="7" fillId="2" borderId="0" xfId="0" applyFont="1" applyFill="1" applyBorder="1" applyAlignment="1" applyProtection="1">
      <alignment horizontal="left" vertical="center" wrapText="1"/>
    </xf>
    <xf numFmtId="0" fontId="7" fillId="2" borderId="0" xfId="0" quotePrefix="1" applyFont="1" applyFill="1" applyBorder="1" applyAlignment="1" applyProtection="1">
      <alignment horizontal="left" vertical="center"/>
    </xf>
    <xf numFmtId="2" fontId="2" fillId="2" borderId="0" xfId="0" applyNumberFormat="1" applyFont="1" applyFill="1" applyBorder="1" applyAlignment="1" applyProtection="1">
      <alignment horizontal="center" vertical="center"/>
    </xf>
    <xf numFmtId="2" fontId="2" fillId="2" borderId="11" xfId="0" applyNumberFormat="1" applyFont="1" applyFill="1" applyBorder="1" applyAlignment="1" applyProtection="1">
      <alignment horizontal="center" vertical="center"/>
    </xf>
    <xf numFmtId="0" fontId="7" fillId="2" borderId="66" xfId="0" applyFont="1" applyFill="1" applyBorder="1" applyAlignment="1" applyProtection="1">
      <alignment horizontal="left" vertical="center"/>
    </xf>
    <xf numFmtId="0" fontId="7" fillId="2" borderId="68" xfId="0" quotePrefix="1" applyFont="1" applyFill="1" applyBorder="1" applyAlignment="1" applyProtection="1">
      <alignment horizontal="left" vertical="center"/>
    </xf>
    <xf numFmtId="0" fontId="7" fillId="2" borderId="56" xfId="0" quotePrefix="1" applyFont="1" applyFill="1" applyBorder="1" applyAlignment="1" applyProtection="1">
      <alignment horizontal="left" vertical="center"/>
    </xf>
    <xf numFmtId="0" fontId="2" fillId="2" borderId="15" xfId="0" applyFont="1" applyFill="1" applyBorder="1" applyAlignment="1" applyProtection="1">
      <alignment horizontal="left" vertical="center" wrapText="1"/>
    </xf>
    <xf numFmtId="2" fontId="7" fillId="2" borderId="35" xfId="0" applyNumberFormat="1" applyFont="1" applyFill="1" applyBorder="1" applyAlignment="1" applyProtection="1">
      <alignment horizontal="center" vertical="center"/>
    </xf>
    <xf numFmtId="0" fontId="7" fillId="2" borderId="71" xfId="0" quotePrefix="1" applyFont="1" applyFill="1" applyBorder="1" applyAlignment="1" applyProtection="1">
      <alignment horizontal="left" vertical="center"/>
    </xf>
    <xf numFmtId="9" fontId="7" fillId="2" borderId="34" xfId="0" applyNumberFormat="1" applyFont="1" applyFill="1" applyBorder="1" applyAlignment="1" applyProtection="1">
      <alignment horizontal="center" vertical="center"/>
    </xf>
    <xf numFmtId="9" fontId="7" fillId="2" borderId="0" xfId="0" applyNumberFormat="1" applyFont="1" applyFill="1" applyBorder="1" applyAlignment="1" applyProtection="1">
      <alignment horizontal="center" vertical="center"/>
    </xf>
    <xf numFmtId="0" fontId="7" fillId="2" borderId="67" xfId="0" quotePrefix="1" applyFont="1" applyFill="1" applyBorder="1" applyAlignment="1" applyProtection="1">
      <alignment horizontal="left" vertical="center"/>
    </xf>
    <xf numFmtId="0" fontId="7" fillId="2" borderId="70" xfId="0" quotePrefix="1" applyFont="1" applyFill="1" applyBorder="1" applyAlignment="1" applyProtection="1">
      <alignment horizontal="left" vertical="center"/>
    </xf>
    <xf numFmtId="10" fontId="7" fillId="2" borderId="19" xfId="0" applyNumberFormat="1" applyFont="1" applyFill="1" applyBorder="1" applyAlignment="1" applyProtection="1">
      <alignment horizontal="center" vertical="center"/>
    </xf>
    <xf numFmtId="10" fontId="7" fillId="2" borderId="34" xfId="0" applyNumberFormat="1" applyFont="1" applyFill="1" applyBorder="1" applyAlignment="1" applyProtection="1">
      <alignment horizontal="center" vertical="center"/>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xf>
    <xf numFmtId="2" fontId="7" fillId="2" borderId="12" xfId="0" applyNumberFormat="1" applyFont="1" applyFill="1" applyBorder="1" applyAlignment="1" applyProtection="1">
      <alignment horizontal="center" vertical="center"/>
    </xf>
    <xf numFmtId="0" fontId="0" fillId="2" borderId="15" xfId="0" applyFill="1" applyBorder="1" applyAlignment="1" applyProtection="1">
      <alignment horizontal="left" vertical="center" wrapText="1"/>
    </xf>
    <xf numFmtId="0" fontId="7" fillId="2" borderId="15" xfId="0" applyFont="1" applyFill="1" applyBorder="1" applyAlignment="1" applyProtection="1">
      <alignment horizontal="left" vertical="center"/>
    </xf>
    <xf numFmtId="1" fontId="7" fillId="2" borderId="35" xfId="0" applyNumberFormat="1" applyFont="1" applyFill="1" applyBorder="1" applyAlignment="1" applyProtection="1">
      <alignment horizontal="center" vertical="center"/>
    </xf>
    <xf numFmtId="0" fontId="0" fillId="2" borderId="70" xfId="0" applyFill="1" applyBorder="1" applyAlignment="1" applyProtection="1">
      <alignment horizontal="left" vertical="center" wrapText="1"/>
    </xf>
    <xf numFmtId="0" fontId="7" fillId="2" borderId="70" xfId="0" applyFont="1" applyFill="1" applyBorder="1" applyAlignment="1" applyProtection="1">
      <alignment horizontal="left" vertical="center"/>
    </xf>
    <xf numFmtId="1" fontId="7" fillId="2" borderId="34" xfId="0" applyNumberFormat="1" applyFont="1" applyFill="1" applyBorder="1" applyAlignment="1" applyProtection="1">
      <alignment horizontal="center" vertical="center"/>
    </xf>
    <xf numFmtId="0" fontId="0" fillId="2" borderId="4" xfId="0"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 fillId="2" borderId="11" xfId="0" applyFont="1" applyFill="1" applyBorder="1" applyAlignment="1" applyProtection="1">
      <alignment horizontal="left" vertical="center" wrapText="1"/>
    </xf>
    <xf numFmtId="0" fontId="7" fillId="2" borderId="11" xfId="0" quotePrefix="1" applyFont="1" applyFill="1" applyBorder="1" applyAlignment="1" applyProtection="1">
      <alignment horizontal="left" vertical="center"/>
    </xf>
    <xf numFmtId="2" fontId="7" fillId="2" borderId="11" xfId="0" applyNumberFormat="1"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30" borderId="9" xfId="0" applyFill="1" applyBorder="1" applyAlignment="1" applyProtection="1">
      <alignment horizontal="center" vertical="center"/>
    </xf>
    <xf numFmtId="0" fontId="7" fillId="30" borderId="10" xfId="0" applyFont="1" applyFill="1" applyBorder="1" applyAlignment="1" applyProtection="1">
      <alignment horizontal="left" vertical="center" wrapText="1"/>
    </xf>
    <xf numFmtId="0" fontId="7" fillId="30" borderId="10" xfId="0" quotePrefix="1" applyFont="1" applyFill="1" applyBorder="1" applyAlignment="1" applyProtection="1">
      <alignment horizontal="left" vertical="center"/>
    </xf>
    <xf numFmtId="2" fontId="7" fillId="30" borderId="10" xfId="0" applyNumberFormat="1" applyFont="1" applyFill="1" applyBorder="1" applyAlignment="1" applyProtection="1">
      <alignment horizontal="center" vertical="center"/>
    </xf>
    <xf numFmtId="0" fontId="7" fillId="30" borderId="5" xfId="0" applyFont="1" applyFill="1" applyBorder="1" applyAlignment="1" applyProtection="1">
      <alignment horizontal="center" vertical="center"/>
    </xf>
    <xf numFmtId="0" fontId="0" fillId="30" borderId="3" xfId="0" applyFill="1" applyBorder="1" applyAlignment="1" applyProtection="1">
      <alignment horizontal="center" vertical="center"/>
    </xf>
    <xf numFmtId="0" fontId="19" fillId="30" borderId="0" xfId="0" applyFont="1" applyFill="1" applyBorder="1" applyAlignment="1" applyProtection="1">
      <alignment horizontal="left" vertical="center"/>
    </xf>
    <xf numFmtId="0" fontId="7" fillId="30" borderId="0" xfId="0" applyFont="1" applyFill="1" applyBorder="1" applyAlignment="1" applyProtection="1">
      <alignment horizontal="left" vertical="center" wrapText="1"/>
    </xf>
    <xf numFmtId="0" fontId="7" fillId="30" borderId="0" xfId="0" quotePrefix="1" applyFont="1" applyFill="1" applyBorder="1" applyAlignment="1" applyProtection="1">
      <alignment horizontal="left" vertical="center"/>
    </xf>
    <xf numFmtId="0" fontId="7" fillId="30" borderId="1" xfId="0" applyFont="1" applyFill="1" applyBorder="1" applyAlignment="1" applyProtection="1">
      <alignment horizontal="center" vertical="center"/>
    </xf>
    <xf numFmtId="0" fontId="0" fillId="30" borderId="14" xfId="0" applyFill="1" applyBorder="1" applyAlignment="1">
      <alignment vertical="center"/>
    </xf>
    <xf numFmtId="0" fontId="7" fillId="30" borderId="14" xfId="0" quotePrefix="1" applyFont="1" applyFill="1" applyBorder="1" applyAlignment="1" applyProtection="1">
      <alignment horizontal="left" vertical="center"/>
    </xf>
    <xf numFmtId="0" fontId="0" fillId="30" borderId="40" xfId="0" applyFont="1" applyFill="1" applyBorder="1" applyAlignment="1">
      <alignment vertical="center"/>
    </xf>
    <xf numFmtId="0" fontId="0" fillId="30" borderId="15" xfId="0" applyFill="1" applyBorder="1" applyAlignment="1">
      <alignment vertical="center"/>
    </xf>
    <xf numFmtId="0" fontId="7" fillId="30" borderId="15" xfId="0" quotePrefix="1" applyFont="1" applyFill="1" applyBorder="1" applyAlignment="1" applyProtection="1">
      <alignment horizontal="left" vertical="center"/>
    </xf>
    <xf numFmtId="2" fontId="7" fillId="30" borderId="15" xfId="0" applyNumberFormat="1" applyFont="1" applyFill="1" applyBorder="1" applyAlignment="1" applyProtection="1">
      <alignment horizontal="center" vertical="center"/>
    </xf>
    <xf numFmtId="2" fontId="7" fillId="30" borderId="22" xfId="0" applyNumberFormat="1" applyFont="1" applyFill="1" applyBorder="1" applyAlignment="1" applyProtection="1">
      <alignment horizontal="center" vertical="center"/>
    </xf>
    <xf numFmtId="0" fontId="0" fillId="30" borderId="15" xfId="0" applyFill="1" applyBorder="1" applyAlignment="1" applyProtection="1">
      <alignment horizontal="left" vertical="center" wrapText="1"/>
    </xf>
    <xf numFmtId="0" fontId="7" fillId="30" borderId="15" xfId="0" applyFont="1" applyFill="1" applyBorder="1" applyAlignment="1" applyProtection="1">
      <alignment horizontal="left" vertical="center" wrapText="1"/>
    </xf>
    <xf numFmtId="0" fontId="0" fillId="30" borderId="40" xfId="0" applyFill="1" applyBorder="1" applyAlignment="1">
      <alignment vertical="center"/>
    </xf>
    <xf numFmtId="0" fontId="0" fillId="30" borderId="40" xfId="0" applyFill="1" applyBorder="1" applyAlignment="1" applyProtection="1">
      <alignment horizontal="left" vertical="center"/>
    </xf>
    <xf numFmtId="0" fontId="0" fillId="30" borderId="4" xfId="0" applyFill="1" applyBorder="1" applyAlignment="1" applyProtection="1">
      <alignment horizontal="center" vertical="center"/>
    </xf>
    <xf numFmtId="0" fontId="0" fillId="30" borderId="11" xfId="0" applyFill="1" applyBorder="1" applyAlignment="1" applyProtection="1">
      <alignment horizontal="left" vertical="center"/>
    </xf>
    <xf numFmtId="0" fontId="7" fillId="30" borderId="11" xfId="0" applyFont="1" applyFill="1" applyBorder="1" applyAlignment="1" applyProtection="1">
      <alignment horizontal="left" vertical="center" wrapText="1"/>
    </xf>
    <xf numFmtId="0" fontId="7" fillId="30" borderId="11" xfId="0" quotePrefix="1" applyFont="1" applyFill="1" applyBorder="1" applyAlignment="1" applyProtection="1">
      <alignment horizontal="left" vertical="center"/>
    </xf>
    <xf numFmtId="2" fontId="7" fillId="30" borderId="11" xfId="0" applyNumberFormat="1" applyFont="1" applyFill="1" applyBorder="1" applyAlignment="1" applyProtection="1">
      <alignment horizontal="center" vertical="center"/>
    </xf>
    <xf numFmtId="0" fontId="7" fillId="30" borderId="2"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17" fillId="2" borderId="10" xfId="0" applyFont="1" applyFill="1" applyBorder="1" applyAlignment="1" applyProtection="1">
      <alignment horizontal="left" vertical="center"/>
    </xf>
    <xf numFmtId="0" fontId="7" fillId="2" borderId="10" xfId="0" applyFont="1" applyFill="1" applyBorder="1" applyAlignment="1" applyProtection="1">
      <alignment horizontal="left" vertical="center" wrapText="1"/>
    </xf>
    <xf numFmtId="0" fontId="7" fillId="2" borderId="10" xfId="0" quotePrefix="1" applyFont="1" applyFill="1" applyBorder="1" applyAlignment="1" applyProtection="1">
      <alignment horizontal="left" vertical="center"/>
    </xf>
    <xf numFmtId="2" fontId="73" fillId="2" borderId="10" xfId="0" applyNumberFormat="1" applyFont="1" applyFill="1" applyBorder="1" applyAlignment="1" applyProtection="1">
      <alignment horizontal="right" vertical="center" wrapText="1"/>
    </xf>
    <xf numFmtId="2" fontId="73" fillId="2" borderId="10" xfId="0" applyNumberFormat="1" applyFont="1" applyFill="1" applyBorder="1" applyAlignment="1" applyProtection="1">
      <alignment horizontal="left" vertical="center" wrapText="1"/>
    </xf>
    <xf numFmtId="2" fontId="73" fillId="2" borderId="10" xfId="0" applyNumberFormat="1"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3" fillId="2" borderId="0" xfId="0" applyFont="1" applyFill="1" applyAlignment="1">
      <alignment horizontal="left" vertical="center" wrapText="1"/>
    </xf>
    <xf numFmtId="0" fontId="0" fillId="2" borderId="11" xfId="0" applyFill="1" applyBorder="1" applyAlignment="1">
      <alignment vertical="center" wrapText="1"/>
    </xf>
    <xf numFmtId="0" fontId="74" fillId="2" borderId="11" xfId="0" applyFont="1" applyFill="1" applyBorder="1" applyAlignment="1">
      <alignment horizontal="right" vertical="center" wrapText="1"/>
    </xf>
    <xf numFmtId="0" fontId="0" fillId="2" borderId="67" xfId="0" applyFill="1" applyBorder="1" applyAlignment="1" applyProtection="1">
      <alignment horizontal="left" vertical="center" wrapText="1"/>
    </xf>
    <xf numFmtId="2" fontId="0" fillId="0" borderId="34" xfId="0" applyNumberFormat="1" applyFill="1" applyBorder="1" applyAlignment="1" applyProtection="1">
      <alignment horizontal="center" vertical="center"/>
      <protection locked="0"/>
    </xf>
    <xf numFmtId="2" fontId="7" fillId="30" borderId="0" xfId="0" applyNumberFormat="1" applyFont="1" applyFill="1" applyBorder="1" applyAlignment="1" applyProtection="1">
      <alignment horizontal="center" vertical="center"/>
      <protection locked="0"/>
    </xf>
    <xf numFmtId="0" fontId="7" fillId="30" borderId="0" xfId="0" applyNumberFormat="1" applyFont="1" applyFill="1" applyBorder="1" applyAlignment="1" applyProtection="1">
      <alignment horizontal="center" vertical="center"/>
      <protection locked="0"/>
    </xf>
    <xf numFmtId="0" fontId="7" fillId="2" borderId="67" xfId="0" applyFont="1" applyFill="1" applyBorder="1" applyAlignment="1" applyProtection="1">
      <alignment horizontal="left" vertical="center" wrapText="1"/>
    </xf>
    <xf numFmtId="1" fontId="7" fillId="2" borderId="120" xfId="0" applyNumberFormat="1" applyFont="1" applyFill="1" applyBorder="1" applyAlignment="1" applyProtection="1">
      <alignment horizontal="center" vertical="center"/>
    </xf>
    <xf numFmtId="9" fontId="7" fillId="30" borderId="36" xfId="9" applyFont="1" applyFill="1" applyBorder="1" applyAlignment="1" applyProtection="1">
      <alignment horizontal="center" vertical="center" wrapText="1"/>
      <protection locked="0"/>
    </xf>
    <xf numFmtId="0" fontId="0" fillId="2" borderId="70"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xf>
    <xf numFmtId="0" fontId="3" fillId="2" borderId="7" xfId="0" applyFont="1" applyFill="1" applyBorder="1" applyAlignment="1" applyProtection="1">
      <alignment horizontal="left" vertical="center" wrapText="1"/>
    </xf>
    <xf numFmtId="0" fontId="7" fillId="2" borderId="8" xfId="0" applyFont="1" applyFill="1" applyBorder="1" applyAlignment="1" applyProtection="1">
      <alignment horizontal="left" vertical="center"/>
    </xf>
    <xf numFmtId="2" fontId="7" fillId="2" borderId="79" xfId="0" applyNumberFormat="1" applyFont="1" applyFill="1" applyBorder="1" applyAlignment="1" applyProtection="1">
      <alignment horizontal="center" vertical="center"/>
    </xf>
    <xf numFmtId="0" fontId="2" fillId="2" borderId="11" xfId="0" applyFont="1" applyFill="1" applyBorder="1" applyAlignment="1" applyProtection="1">
      <alignment horizontal="left" vertical="center" wrapText="1"/>
    </xf>
    <xf numFmtId="0" fontId="7" fillId="2" borderId="10" xfId="0" applyFont="1" applyFill="1" applyBorder="1" applyAlignment="1" applyProtection="1">
      <alignment vertical="center" wrapText="1"/>
    </xf>
    <xf numFmtId="0" fontId="7" fillId="2" borderId="10" xfId="0" applyFont="1" applyFill="1" applyBorder="1" applyAlignment="1" applyProtection="1">
      <alignment horizontal="left" vertical="center"/>
    </xf>
    <xf numFmtId="2" fontId="2" fillId="2" borderId="10" xfId="0" applyNumberFormat="1"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0" fillId="2" borderId="0" xfId="0" applyFill="1" applyBorder="1" applyAlignment="1" applyProtection="1">
      <alignment horizontal="left" vertical="center" wrapText="1"/>
    </xf>
    <xf numFmtId="1" fontId="7" fillId="2" borderId="33" xfId="0" applyNumberFormat="1" applyFont="1" applyFill="1" applyBorder="1" applyAlignment="1" applyProtection="1">
      <alignment horizontal="center" vertical="center"/>
    </xf>
    <xf numFmtId="1" fontId="7" fillId="2" borderId="36" xfId="0" applyNumberFormat="1" applyFont="1" applyFill="1" applyBorder="1" applyAlignment="1" applyProtection="1">
      <alignment horizontal="center" vertical="center"/>
    </xf>
    <xf numFmtId="10" fontId="7" fillId="2" borderId="12" xfId="9" applyNumberFormat="1" applyFont="1" applyFill="1" applyBorder="1" applyAlignment="1" applyProtection="1">
      <alignment horizontal="center" vertical="center"/>
    </xf>
    <xf numFmtId="10" fontId="7" fillId="2" borderId="1" xfId="9" applyNumberFormat="1"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10" fontId="7" fillId="2" borderId="2" xfId="9" applyNumberFormat="1" applyFont="1" applyFill="1" applyBorder="1" applyAlignment="1" applyProtection="1">
      <alignment horizontal="center" vertical="center"/>
    </xf>
    <xf numFmtId="9" fontId="7" fillId="2" borderId="33" xfId="0" applyNumberFormat="1" applyFont="1" applyFill="1" applyBorder="1" applyAlignment="1" applyProtection="1">
      <alignment horizontal="center" vertical="center"/>
    </xf>
    <xf numFmtId="9" fontId="7" fillId="2" borderId="35" xfId="0" applyNumberFormat="1" applyFont="1" applyFill="1" applyBorder="1" applyAlignment="1" applyProtection="1">
      <alignment horizontal="center" vertical="center"/>
    </xf>
    <xf numFmtId="9" fontId="7" fillId="2" borderId="36" xfId="0" applyNumberFormat="1" applyFont="1" applyFill="1" applyBorder="1" applyAlignment="1" applyProtection="1">
      <alignment horizontal="center" vertical="center"/>
    </xf>
    <xf numFmtId="0" fontId="29"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xf>
    <xf numFmtId="0" fontId="75" fillId="30" borderId="9" xfId="0" applyFont="1" applyFill="1" applyBorder="1" applyAlignment="1" applyProtection="1">
      <alignment vertical="center"/>
    </xf>
    <xf numFmtId="0" fontId="17" fillId="30" borderId="10" xfId="0" applyFont="1" applyFill="1" applyBorder="1" applyAlignment="1" applyProtection="1">
      <alignment vertical="center"/>
    </xf>
    <xf numFmtId="0" fontId="75" fillId="30" borderId="10" xfId="0" applyFont="1" applyFill="1" applyBorder="1" applyAlignment="1" applyProtection="1">
      <alignment vertical="center"/>
    </xf>
    <xf numFmtId="0" fontId="0" fillId="30" borderId="10" xfId="0" applyFill="1" applyBorder="1" applyAlignment="1" applyProtection="1">
      <alignment horizontal="left" vertical="center"/>
    </xf>
    <xf numFmtId="0" fontId="0" fillId="30" borderId="5" xfId="0" applyFill="1" applyBorder="1" applyAlignment="1" applyProtection="1">
      <alignment horizontal="left" vertical="center"/>
    </xf>
    <xf numFmtId="0" fontId="76" fillId="30" borderId="3" xfId="0" applyFont="1" applyFill="1" applyBorder="1" applyAlignment="1" applyProtection="1">
      <alignment horizontal="left" vertical="center"/>
      <protection locked="0"/>
    </xf>
    <xf numFmtId="0" fontId="0" fillId="30" borderId="0" xfId="0" applyFill="1" applyBorder="1" applyAlignment="1" applyProtection="1">
      <alignment horizontal="center" vertical="center"/>
      <protection locked="0"/>
    </xf>
    <xf numFmtId="0" fontId="0" fillId="30" borderId="0" xfId="0" applyFill="1" applyBorder="1" applyAlignment="1" applyProtection="1">
      <alignment horizontal="left" vertical="center"/>
      <protection locked="0"/>
    </xf>
    <xf numFmtId="0" fontId="2" fillId="30" borderId="0" xfId="0" applyFont="1" applyFill="1" applyBorder="1" applyAlignment="1" applyProtection="1">
      <alignment horizontal="left" vertical="center"/>
    </xf>
    <xf numFmtId="0" fontId="0" fillId="30" borderId="0" xfId="0" applyFill="1" applyBorder="1" applyAlignment="1" applyProtection="1">
      <alignment horizontal="left" vertical="center"/>
    </xf>
    <xf numFmtId="0" fontId="0" fillId="30" borderId="1" xfId="0" applyFill="1" applyBorder="1" applyAlignment="1" applyProtection="1">
      <alignment horizontal="left" vertical="center"/>
    </xf>
    <xf numFmtId="0" fontId="77" fillId="30" borderId="0" xfId="0" applyFont="1" applyFill="1" applyBorder="1" applyAlignment="1" applyProtection="1">
      <alignment horizontal="left" vertical="center"/>
    </xf>
    <xf numFmtId="0" fontId="78" fillId="30" borderId="0" xfId="0" applyFont="1" applyFill="1" applyBorder="1" applyAlignment="1" applyProtection="1">
      <alignment horizontal="left" vertical="center"/>
    </xf>
    <xf numFmtId="10" fontId="77" fillId="30" borderId="0" xfId="0" applyNumberFormat="1" applyFont="1" applyFill="1" applyBorder="1" applyAlignment="1" applyProtection="1">
      <alignment horizontal="right" vertical="center"/>
    </xf>
    <xf numFmtId="0" fontId="19" fillId="30" borderId="1" xfId="0" applyFont="1" applyFill="1" applyBorder="1" applyAlignment="1" applyProtection="1">
      <alignment horizontal="left" vertical="center"/>
    </xf>
    <xf numFmtId="0" fontId="19" fillId="30" borderId="11" xfId="0" applyFont="1" applyFill="1" applyBorder="1" applyAlignment="1" applyProtection="1">
      <alignment horizontal="left" vertical="center"/>
    </xf>
    <xf numFmtId="0" fontId="19" fillId="30" borderId="11" xfId="0" applyFont="1" applyFill="1" applyBorder="1" applyAlignment="1" applyProtection="1">
      <alignment horizontal="right" vertical="center"/>
    </xf>
    <xf numFmtId="0" fontId="19" fillId="30" borderId="11" xfId="0" quotePrefix="1" applyFont="1" applyFill="1" applyBorder="1" applyAlignment="1" applyProtection="1">
      <alignment horizontal="left" vertical="center"/>
    </xf>
    <xf numFmtId="0" fontId="19" fillId="30" borderId="2" xfId="0" applyFont="1" applyFill="1" applyBorder="1" applyAlignment="1" applyProtection="1">
      <alignment horizontal="left" vertical="center"/>
    </xf>
    <xf numFmtId="0" fontId="0" fillId="0" borderId="0" xfId="0" applyAlignment="1">
      <alignment vertical="center"/>
    </xf>
    <xf numFmtId="0" fontId="75" fillId="30" borderId="3" xfId="0" applyFont="1" applyFill="1" applyBorder="1" applyAlignment="1" applyProtection="1">
      <alignment vertical="center"/>
      <protection locked="0"/>
    </xf>
    <xf numFmtId="0" fontId="75" fillId="30" borderId="42" xfId="0" applyFont="1" applyFill="1" applyBorder="1" applyAlignment="1" applyProtection="1">
      <alignment vertical="center"/>
      <protection locked="0"/>
    </xf>
    <xf numFmtId="0" fontId="19" fillId="30" borderId="119" xfId="0" applyFont="1" applyFill="1" applyBorder="1" applyAlignment="1" applyProtection="1">
      <alignment horizontal="left" vertical="center"/>
    </xf>
    <xf numFmtId="0" fontId="80" fillId="30" borderId="3" xfId="0" applyFont="1" applyFill="1" applyBorder="1" applyAlignment="1">
      <alignment horizontal="justify" vertical="center"/>
    </xf>
    <xf numFmtId="0" fontId="80" fillId="30" borderId="10" xfId="0" applyFont="1" applyFill="1" applyBorder="1" applyAlignment="1">
      <alignment horizontal="justify" vertical="center"/>
    </xf>
    <xf numFmtId="0" fontId="80" fillId="30" borderId="10" xfId="0" applyFont="1" applyFill="1" applyBorder="1" applyAlignment="1">
      <alignment vertical="center"/>
    </xf>
    <xf numFmtId="0" fontId="80" fillId="30" borderId="0" xfId="0" applyFont="1" applyFill="1" applyBorder="1" applyAlignment="1">
      <alignment horizontal="justify" vertical="center"/>
    </xf>
    <xf numFmtId="0" fontId="80" fillId="30" borderId="0" xfId="0" applyFont="1" applyFill="1" applyBorder="1" applyAlignment="1">
      <alignment vertical="center"/>
    </xf>
    <xf numFmtId="0" fontId="80" fillId="30" borderId="3" xfId="0" applyFont="1" applyFill="1" applyBorder="1" applyAlignment="1">
      <alignment vertical="center"/>
    </xf>
    <xf numFmtId="0" fontId="80" fillId="30" borderId="3" xfId="0" applyFont="1" applyFill="1" applyBorder="1" applyAlignment="1">
      <alignment horizontal="left" vertical="center"/>
    </xf>
    <xf numFmtId="0" fontId="80" fillId="30" borderId="0" xfId="0" applyFont="1" applyFill="1" applyBorder="1" applyAlignment="1">
      <alignment horizontal="left" vertical="center"/>
    </xf>
    <xf numFmtId="0" fontId="80" fillId="30" borderId="0" xfId="0" applyFont="1" applyFill="1" applyBorder="1" applyAlignment="1">
      <alignment horizontal="center" vertical="center"/>
    </xf>
    <xf numFmtId="0" fontId="80" fillId="30" borderId="3" xfId="0" applyFont="1" applyFill="1" applyBorder="1" applyAlignment="1">
      <alignment vertical="center" wrapText="1"/>
    </xf>
    <xf numFmtId="0" fontId="0" fillId="30" borderId="4" xfId="0" applyFill="1" applyBorder="1" applyAlignment="1">
      <alignment vertical="center"/>
    </xf>
    <xf numFmtId="0" fontId="0" fillId="30" borderId="11" xfId="0" applyFill="1" applyBorder="1" applyAlignment="1">
      <alignment vertical="center"/>
    </xf>
    <xf numFmtId="0" fontId="0" fillId="30" borderId="2" xfId="0" applyFill="1" applyBorder="1" applyAlignment="1">
      <alignment vertical="center"/>
    </xf>
    <xf numFmtId="0" fontId="80" fillId="31" borderId="0" xfId="40" applyFont="1" applyFill="1" applyAlignment="1">
      <alignment vertical="center"/>
    </xf>
    <xf numFmtId="0" fontId="82" fillId="31" borderId="0" xfId="40" applyFont="1" applyFill="1" applyAlignment="1" applyProtection="1">
      <alignment vertical="center"/>
      <protection locked="0"/>
    </xf>
    <xf numFmtId="0" fontId="80" fillId="0" borderId="3" xfId="40" applyFont="1" applyFill="1" applyBorder="1" applyAlignment="1">
      <alignment vertical="center"/>
    </xf>
    <xf numFmtId="0" fontId="80" fillId="0" borderId="0" xfId="40" applyFont="1" applyFill="1" applyBorder="1" applyAlignment="1">
      <alignment vertical="center"/>
    </xf>
    <xf numFmtId="0" fontId="80" fillId="0" borderId="1" xfId="40" applyFont="1" applyFill="1" applyBorder="1" applyAlignment="1">
      <alignment vertical="center"/>
    </xf>
    <xf numFmtId="0" fontId="83" fillId="0" borderId="0" xfId="40" applyFont="1" applyFill="1" applyBorder="1" applyAlignment="1">
      <alignment vertical="center"/>
    </xf>
    <xf numFmtId="0" fontId="80" fillId="0" borderId="40" xfId="40" applyFont="1" applyFill="1" applyBorder="1" applyAlignment="1">
      <alignment horizontal="right" vertical="center" wrapText="1"/>
    </xf>
    <xf numFmtId="0" fontId="84" fillId="0" borderId="22" xfId="40" applyFont="1" applyFill="1" applyBorder="1" applyAlignment="1" applyProtection="1">
      <alignment horizontal="left" vertical="center" wrapText="1"/>
      <protection locked="0"/>
    </xf>
    <xf numFmtId="0" fontId="80" fillId="0" borderId="13" xfId="40" applyFont="1" applyFill="1" applyBorder="1" applyAlignment="1">
      <alignment horizontal="right" vertical="center" wrapText="1"/>
    </xf>
    <xf numFmtId="0" fontId="80" fillId="0" borderId="0" xfId="40" applyFont="1" applyFill="1" applyBorder="1" applyAlignment="1">
      <alignment horizontal="left" vertical="center" wrapText="1"/>
    </xf>
    <xf numFmtId="0" fontId="80" fillId="0" borderId="0" xfId="40" applyFont="1" applyFill="1" applyBorder="1" applyAlignment="1">
      <alignment horizontal="justify" vertical="center" wrapText="1"/>
    </xf>
    <xf numFmtId="0" fontId="80" fillId="31" borderId="0" xfId="40" applyFont="1" applyFill="1" applyBorder="1" applyAlignment="1">
      <alignment vertical="center"/>
    </xf>
    <xf numFmtId="0" fontId="80" fillId="0" borderId="0" xfId="40" applyFont="1" applyFill="1" applyBorder="1" applyAlignment="1">
      <alignment horizontal="center" vertical="center"/>
    </xf>
    <xf numFmtId="0" fontId="85" fillId="0" borderId="13" xfId="40" applyFont="1" applyFill="1" applyBorder="1" applyAlignment="1">
      <alignment horizontal="center" vertical="center" wrapText="1"/>
    </xf>
    <xf numFmtId="0" fontId="80" fillId="0" borderId="3" xfId="40" applyFont="1" applyFill="1" applyBorder="1" applyAlignment="1">
      <alignment horizontal="left" vertical="center"/>
    </xf>
    <xf numFmtId="0" fontId="80" fillId="0" borderId="13" xfId="40" applyFont="1" applyFill="1" applyBorder="1" applyAlignment="1">
      <alignment horizontal="left" vertical="center" wrapText="1"/>
    </xf>
    <xf numFmtId="0" fontId="84" fillId="0" borderId="13" xfId="40" applyFont="1" applyFill="1" applyBorder="1" applyAlignment="1" applyProtection="1">
      <alignment horizontal="left" vertical="center" wrapText="1"/>
      <protection locked="0"/>
    </xf>
    <xf numFmtId="0" fontId="80" fillId="0" borderId="1" xfId="40" applyFont="1" applyFill="1" applyBorder="1" applyAlignment="1">
      <alignment horizontal="left" vertical="center"/>
    </xf>
    <xf numFmtId="0" fontId="80" fillId="31" borderId="0" xfId="40" applyFont="1" applyFill="1" applyAlignment="1">
      <alignment horizontal="left" vertical="center"/>
    </xf>
    <xf numFmtId="0" fontId="80" fillId="0" borderId="0" xfId="40" applyFont="1" applyFill="1" applyBorder="1" applyAlignment="1">
      <alignment vertical="center" wrapText="1"/>
    </xf>
    <xf numFmtId="0" fontId="80" fillId="0" borderId="13" xfId="40" applyFont="1" applyFill="1" applyBorder="1" applyAlignment="1">
      <alignment horizontal="center" vertical="center" wrapText="1"/>
    </xf>
    <xf numFmtId="0" fontId="80" fillId="0" borderId="40" xfId="40" applyFont="1" applyFill="1" applyBorder="1" applyAlignment="1">
      <alignment horizontal="left" vertical="center" wrapText="1"/>
    </xf>
    <xf numFmtId="0" fontId="80" fillId="0" borderId="15" xfId="40" applyFont="1" applyFill="1" applyBorder="1" applyAlignment="1">
      <alignment horizontal="left" vertical="center" wrapText="1"/>
    </xf>
    <xf numFmtId="0" fontId="80" fillId="0" borderId="13" xfId="40" applyFont="1" applyFill="1" applyBorder="1" applyAlignment="1">
      <alignment horizontal="right" vertical="center"/>
    </xf>
    <xf numFmtId="0" fontId="80" fillId="30" borderId="46" xfId="40" applyFont="1" applyFill="1" applyBorder="1" applyAlignment="1" applyProtection="1">
      <alignment horizontal="left" vertical="center" wrapText="1"/>
      <protection locked="0"/>
    </xf>
    <xf numFmtId="0" fontId="80" fillId="30" borderId="48" xfId="40" applyFont="1" applyFill="1" applyBorder="1" applyAlignment="1" applyProtection="1">
      <alignment horizontal="left" vertical="center" wrapText="1"/>
      <protection locked="0"/>
    </xf>
    <xf numFmtId="0" fontId="80" fillId="30" borderId="47" xfId="40" applyFont="1" applyFill="1" applyBorder="1" applyAlignment="1" applyProtection="1">
      <alignment horizontal="left" vertical="center" wrapText="1"/>
      <protection locked="0"/>
    </xf>
    <xf numFmtId="0" fontId="80" fillId="30" borderId="43" xfId="40" applyFont="1" applyFill="1" applyBorder="1" applyAlignment="1" applyProtection="1">
      <alignment horizontal="justify" vertical="center" wrapText="1"/>
      <protection locked="0"/>
    </xf>
    <xf numFmtId="0" fontId="80" fillId="30" borderId="0" xfId="40" applyFont="1" applyFill="1" applyBorder="1" applyAlignment="1" applyProtection="1">
      <alignment horizontal="justify" vertical="center" wrapText="1"/>
      <protection locked="0"/>
    </xf>
    <xf numFmtId="0" fontId="80" fillId="30" borderId="42" xfId="40" applyFont="1" applyFill="1" applyBorder="1" applyAlignment="1" applyProtection="1">
      <alignment horizontal="justify" vertical="center" wrapText="1"/>
      <protection locked="0"/>
    </xf>
    <xf numFmtId="0" fontId="80" fillId="30" borderId="0" xfId="40" applyFont="1" applyFill="1" applyBorder="1" applyAlignment="1" applyProtection="1">
      <alignment vertical="center"/>
      <protection locked="0"/>
    </xf>
    <xf numFmtId="0" fontId="80" fillId="30" borderId="0" xfId="40" quotePrefix="1" applyFont="1" applyFill="1" applyBorder="1" applyAlignment="1" applyProtection="1">
      <alignment horizontal="left" vertical="center"/>
      <protection locked="0"/>
    </xf>
    <xf numFmtId="0" fontId="80" fillId="30" borderId="0" xfId="40" applyFont="1" applyFill="1" applyBorder="1" applyAlignment="1" applyProtection="1">
      <alignment vertical="center" wrapText="1"/>
      <protection locked="0"/>
    </xf>
    <xf numFmtId="0" fontId="80" fillId="30" borderId="0" xfId="40" applyFont="1" applyFill="1" applyBorder="1" applyAlignment="1" applyProtection="1">
      <alignment horizontal="center" vertical="center" wrapText="1"/>
      <protection locked="0"/>
    </xf>
    <xf numFmtId="0" fontId="80" fillId="30" borderId="42" xfId="40" applyFont="1" applyFill="1" applyBorder="1" applyAlignment="1" applyProtection="1">
      <alignment vertical="center" wrapText="1"/>
      <protection locked="0"/>
    </xf>
    <xf numFmtId="0" fontId="80" fillId="30" borderId="44" xfId="40" applyFont="1" applyFill="1" applyBorder="1" applyAlignment="1" applyProtection="1">
      <alignment horizontal="justify" vertical="center" wrapText="1"/>
      <protection locked="0"/>
    </xf>
    <xf numFmtId="0" fontId="80" fillId="30" borderId="14" xfId="40" applyFont="1" applyFill="1" applyBorder="1" applyAlignment="1" applyProtection="1">
      <alignment horizontal="justify" vertical="center" wrapText="1"/>
      <protection locked="0"/>
    </xf>
    <xf numFmtId="0" fontId="80" fillId="30" borderId="14" xfId="40" applyFont="1" applyFill="1" applyBorder="1" applyAlignment="1" applyProtection="1">
      <alignment vertical="center" wrapText="1"/>
      <protection locked="0"/>
    </xf>
    <xf numFmtId="0" fontId="80" fillId="30" borderId="45" xfId="40" applyFont="1" applyFill="1" applyBorder="1" applyAlignment="1" applyProtection="1">
      <alignment vertical="center" wrapText="1"/>
      <protection locked="0"/>
    </xf>
    <xf numFmtId="0" fontId="80" fillId="0" borderId="4" xfId="40" applyFont="1" applyFill="1" applyBorder="1" applyAlignment="1">
      <alignment vertical="center"/>
    </xf>
    <xf numFmtId="0" fontId="80" fillId="0" borderId="11" xfId="40" applyFont="1" applyFill="1" applyBorder="1" applyAlignment="1">
      <alignment vertical="center"/>
    </xf>
    <xf numFmtId="0" fontId="80" fillId="0" borderId="2" xfId="40" applyFont="1" applyFill="1" applyBorder="1" applyAlignment="1">
      <alignment vertical="center"/>
    </xf>
    <xf numFmtId="0" fontId="25" fillId="9" borderId="13" xfId="7" applyFont="1" applyFill="1" applyBorder="1" applyAlignment="1" applyProtection="1">
      <alignment horizontal="center"/>
    </xf>
    <xf numFmtId="0" fontId="7" fillId="0" borderId="13" xfId="0" applyFont="1" applyBorder="1"/>
    <xf numFmtId="0" fontId="17" fillId="0" borderId="0" xfId="0" applyFont="1" applyFill="1" applyAlignment="1">
      <alignment vertical="center"/>
    </xf>
    <xf numFmtId="0" fontId="3" fillId="0" borderId="13" xfId="0" applyFont="1" applyBorder="1" applyAlignment="1">
      <alignment vertical="center"/>
    </xf>
    <xf numFmtId="0" fontId="3" fillId="0" borderId="13" xfId="0" applyFont="1" applyBorder="1" applyAlignment="1">
      <alignment vertical="center" wrapText="1"/>
    </xf>
    <xf numFmtId="0" fontId="3" fillId="0" borderId="13" xfId="0" applyFont="1" applyBorder="1" applyAlignment="1">
      <alignment horizontal="center" vertic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9" fillId="2" borderId="0" xfId="0" applyFont="1" applyFill="1" applyBorder="1" applyAlignment="1">
      <alignment horizontal="left" vertical="top" wrapText="1"/>
    </xf>
    <xf numFmtId="0" fontId="5" fillId="2" borderId="7" xfId="4" applyFill="1" applyBorder="1" applyAlignment="1" applyProtection="1">
      <alignment horizontal="left" vertical="center"/>
    </xf>
    <xf numFmtId="0" fontId="80" fillId="30" borderId="13" xfId="40" applyFont="1" applyFill="1" applyBorder="1" applyAlignment="1" applyProtection="1">
      <alignment horizontal="left" vertical="top" wrapText="1"/>
      <protection locked="0"/>
    </xf>
    <xf numFmtId="0" fontId="80" fillId="30" borderId="13" xfId="40" applyFont="1" applyFill="1" applyBorder="1" applyAlignment="1" applyProtection="1">
      <alignment horizontal="left" vertical="center" wrapText="1"/>
      <protection locked="0"/>
    </xf>
    <xf numFmtId="0" fontId="80" fillId="30" borderId="0" xfId="40" applyFont="1" applyFill="1" applyBorder="1" applyAlignment="1" applyProtection="1">
      <alignment horizontal="justify" vertical="center" wrapText="1"/>
      <protection locked="0"/>
    </xf>
    <xf numFmtId="0" fontId="80" fillId="30" borderId="0" xfId="40" applyFont="1" applyFill="1" applyBorder="1" applyAlignment="1" applyProtection="1">
      <alignment vertical="center" wrapText="1"/>
      <protection locked="0"/>
    </xf>
    <xf numFmtId="0" fontId="80" fillId="30" borderId="40" xfId="40" applyFont="1" applyFill="1" applyBorder="1" applyAlignment="1" applyProtection="1">
      <alignment horizontal="left" vertical="center" wrapText="1"/>
      <protection locked="0"/>
    </xf>
    <xf numFmtId="0" fontId="80" fillId="30" borderId="15" xfId="40" applyFont="1" applyFill="1" applyBorder="1" applyAlignment="1" applyProtection="1">
      <alignment horizontal="left" vertical="center" wrapText="1"/>
      <protection locked="0"/>
    </xf>
    <xf numFmtId="0" fontId="80" fillId="30" borderId="22" xfId="40" applyFont="1" applyFill="1" applyBorder="1" applyAlignment="1" applyProtection="1">
      <alignment horizontal="left" vertical="center" wrapText="1"/>
      <protection locked="0"/>
    </xf>
    <xf numFmtId="0" fontId="80" fillId="0" borderId="40" xfId="40" applyFont="1" applyFill="1" applyBorder="1" applyAlignment="1">
      <alignment horizontal="right" vertical="center" wrapText="1"/>
    </xf>
    <xf numFmtId="0" fontId="80" fillId="0" borderId="15" xfId="40" applyFont="1" applyFill="1" applyBorder="1" applyAlignment="1">
      <alignment horizontal="right" vertical="center" wrapText="1"/>
    </xf>
    <xf numFmtId="0" fontId="80" fillId="0" borderId="22" xfId="40" applyFont="1" applyFill="1" applyBorder="1" applyAlignment="1">
      <alignment horizontal="right" vertical="center" wrapText="1"/>
    </xf>
    <xf numFmtId="0" fontId="80" fillId="0" borderId="40" xfId="40" applyFont="1" applyFill="1" applyBorder="1" applyAlignment="1" applyProtection="1">
      <alignment horizontal="center" vertical="center" wrapText="1"/>
      <protection locked="0"/>
    </xf>
    <xf numFmtId="0" fontId="80" fillId="0" borderId="15" xfId="40" applyFont="1" applyFill="1" applyBorder="1" applyAlignment="1" applyProtection="1">
      <alignment horizontal="center" vertical="center" wrapText="1"/>
      <protection locked="0"/>
    </xf>
    <xf numFmtId="0" fontId="80" fillId="0" borderId="22" xfId="40" applyFont="1" applyFill="1" applyBorder="1" applyAlignment="1" applyProtection="1">
      <alignment horizontal="center" vertical="center" wrapText="1"/>
      <protection locked="0"/>
    </xf>
    <xf numFmtId="0" fontId="84" fillId="0" borderId="40" xfId="40" applyFont="1" applyFill="1" applyBorder="1" applyAlignment="1" applyProtection="1">
      <alignment horizontal="left" vertical="center" wrapText="1"/>
      <protection locked="0"/>
    </xf>
    <xf numFmtId="0" fontId="84" fillId="0" borderId="22" xfId="40" applyFont="1" applyFill="1" applyBorder="1" applyAlignment="1" applyProtection="1">
      <alignment horizontal="left" vertical="center" wrapText="1"/>
      <protection locked="0"/>
    </xf>
    <xf numFmtId="0" fontId="90" fillId="30" borderId="0" xfId="40" applyFont="1" applyFill="1" applyBorder="1" applyAlignment="1" applyProtection="1">
      <alignment horizontal="justify" vertical="center"/>
      <protection locked="0"/>
    </xf>
    <xf numFmtId="0" fontId="90" fillId="30" borderId="42" xfId="40" applyFont="1" applyFill="1" applyBorder="1" applyAlignment="1" applyProtection="1">
      <alignment horizontal="justify" vertical="center"/>
      <protection locked="0"/>
    </xf>
    <xf numFmtId="0" fontId="80" fillId="0" borderId="13" xfId="40" applyFont="1" applyFill="1" applyBorder="1" applyAlignment="1">
      <alignment horizontal="left" vertical="center" wrapText="1"/>
    </xf>
    <xf numFmtId="0" fontId="80" fillId="0" borderId="40" xfId="40" applyFont="1" applyFill="1" applyBorder="1" applyAlignment="1">
      <alignment horizontal="center" vertical="center" wrapText="1"/>
    </xf>
    <xf numFmtId="0" fontId="80" fillId="0" borderId="15" xfId="40" applyFont="1" applyFill="1" applyBorder="1" applyAlignment="1">
      <alignment horizontal="center" vertical="center" wrapText="1"/>
    </xf>
    <xf numFmtId="0" fontId="80" fillId="0" borderId="22" xfId="40" applyFont="1" applyFill="1" applyBorder="1" applyAlignment="1">
      <alignment horizontal="center" vertical="center" wrapText="1"/>
    </xf>
    <xf numFmtId="0" fontId="80" fillId="0" borderId="40" xfId="40" applyFont="1" applyFill="1" applyBorder="1" applyAlignment="1" applyProtection="1">
      <alignment horizontal="left" vertical="center" wrapText="1"/>
      <protection locked="0"/>
    </xf>
    <xf numFmtId="0" fontId="80" fillId="0" borderId="15" xfId="40" applyFont="1" applyFill="1" applyBorder="1" applyAlignment="1" applyProtection="1">
      <alignment horizontal="left" vertical="center" wrapText="1"/>
      <protection locked="0"/>
    </xf>
    <xf numFmtId="0" fontId="80" fillId="0" borderId="22" xfId="40" applyFont="1" applyFill="1" applyBorder="1" applyAlignment="1" applyProtection="1">
      <alignment horizontal="left" vertical="center" wrapText="1"/>
      <protection locked="0"/>
    </xf>
    <xf numFmtId="0" fontId="80" fillId="0" borderId="40" xfId="40" applyFont="1" applyFill="1" applyBorder="1" applyAlignment="1">
      <alignment horizontal="left" vertical="center" wrapText="1"/>
    </xf>
    <xf numFmtId="0" fontId="80" fillId="0" borderId="15" xfId="40" applyFont="1" applyFill="1" applyBorder="1" applyAlignment="1">
      <alignment horizontal="left" vertical="center" wrapText="1"/>
    </xf>
    <xf numFmtId="0" fontId="80" fillId="0" borderId="22" xfId="40" applyFont="1" applyFill="1" applyBorder="1" applyAlignment="1">
      <alignment horizontal="left" vertical="center" wrapText="1"/>
    </xf>
    <xf numFmtId="0" fontId="84" fillId="0" borderId="15" xfId="40" applyFont="1" applyFill="1" applyBorder="1" applyAlignment="1" applyProtection="1">
      <alignment horizontal="left" vertical="center" wrapText="1"/>
      <protection locked="0"/>
    </xf>
    <xf numFmtId="0" fontId="80" fillId="0" borderId="38" xfId="40" applyFont="1" applyFill="1" applyBorder="1" applyAlignment="1">
      <alignment horizontal="left" vertical="center" wrapText="1"/>
    </xf>
    <xf numFmtId="0" fontId="80" fillId="0" borderId="48" xfId="40" applyFont="1" applyFill="1" applyBorder="1" applyAlignment="1">
      <alignment horizontal="center" vertical="center" wrapText="1"/>
    </xf>
    <xf numFmtId="0" fontId="80" fillId="0" borderId="47" xfId="40" applyFont="1" applyFill="1" applyBorder="1" applyAlignment="1">
      <alignment horizontal="center" vertical="center" wrapText="1"/>
    </xf>
    <xf numFmtId="0" fontId="80" fillId="0" borderId="14" xfId="40" applyFont="1" applyFill="1" applyBorder="1" applyAlignment="1">
      <alignment horizontal="center" vertical="center" wrapText="1"/>
    </xf>
    <xf numFmtId="0" fontId="80" fillId="0" borderId="45" xfId="40" applyFont="1" applyFill="1" applyBorder="1" applyAlignment="1">
      <alignment horizontal="center" vertical="center" wrapText="1"/>
    </xf>
    <xf numFmtId="0" fontId="87" fillId="0" borderId="44" xfId="41" applyFill="1" applyBorder="1" applyAlignment="1" applyProtection="1">
      <alignment horizontal="left" vertical="center" wrapText="1"/>
    </xf>
    <xf numFmtId="0" fontId="88" fillId="0" borderId="14" xfId="41" applyFont="1" applyFill="1" applyBorder="1" applyAlignment="1" applyProtection="1">
      <alignment horizontal="left" vertical="center" wrapText="1"/>
    </xf>
    <xf numFmtId="0" fontId="88" fillId="0" borderId="45" xfId="41" applyFont="1" applyFill="1" applyBorder="1" applyAlignment="1" applyProtection="1">
      <alignment horizontal="left" vertical="center" wrapText="1"/>
    </xf>
    <xf numFmtId="0" fontId="80" fillId="0" borderId="13" xfId="40" applyFont="1" applyFill="1" applyBorder="1" applyAlignment="1">
      <alignment horizontal="center" vertical="center" wrapText="1"/>
    </xf>
    <xf numFmtId="0" fontId="86" fillId="30" borderId="40" xfId="40" applyFont="1" applyFill="1" applyBorder="1" applyAlignment="1" applyProtection="1">
      <alignment horizontal="left" vertical="center" wrapText="1"/>
    </xf>
    <xf numFmtId="0" fontId="86" fillId="30" borderId="15" xfId="40" applyFont="1" applyFill="1" applyBorder="1" applyAlignment="1" applyProtection="1">
      <alignment horizontal="left" vertical="center" wrapText="1"/>
    </xf>
    <xf numFmtId="0" fontId="86" fillId="30" borderId="22" xfId="40" applyFont="1" applyFill="1" applyBorder="1" applyAlignment="1" applyProtection="1">
      <alignment horizontal="left" vertical="center" wrapText="1"/>
    </xf>
    <xf numFmtId="0" fontId="80" fillId="0" borderId="46" xfId="40" applyFont="1" applyFill="1" applyBorder="1" applyAlignment="1" applyProtection="1">
      <alignment horizontal="center" vertical="center"/>
      <protection locked="0"/>
    </xf>
    <xf numFmtId="0" fontId="80" fillId="0" borderId="48" xfId="40" applyFont="1" applyFill="1" applyBorder="1" applyAlignment="1" applyProtection="1">
      <alignment horizontal="center" vertical="center"/>
      <protection locked="0"/>
    </xf>
    <xf numFmtId="0" fontId="80" fillId="0" borderId="47" xfId="40" applyFont="1" applyFill="1" applyBorder="1" applyAlignment="1" applyProtection="1">
      <alignment horizontal="center" vertical="center"/>
      <protection locked="0"/>
    </xf>
    <xf numFmtId="0" fontId="80" fillId="0" borderId="43" xfId="40" applyFont="1" applyFill="1" applyBorder="1" applyAlignment="1" applyProtection="1">
      <alignment horizontal="center" vertical="center"/>
      <protection locked="0"/>
    </xf>
    <xf numFmtId="0" fontId="80" fillId="0" borderId="0" xfId="40" applyFont="1" applyFill="1" applyBorder="1" applyAlignment="1" applyProtection="1">
      <alignment horizontal="center" vertical="center"/>
      <protection locked="0"/>
    </xf>
    <xf numFmtId="0" fontId="80" fillId="0" borderId="42" xfId="40" applyFont="1" applyFill="1" applyBorder="1" applyAlignment="1" applyProtection="1">
      <alignment horizontal="center" vertical="center"/>
      <protection locked="0"/>
    </xf>
    <xf numFmtId="0" fontId="80" fillId="0" borderId="44" xfId="40" applyFont="1" applyFill="1" applyBorder="1" applyAlignment="1" applyProtection="1">
      <alignment horizontal="center" vertical="center"/>
      <protection locked="0"/>
    </xf>
    <xf numFmtId="0" fontId="80" fillId="0" borderId="14" xfId="40" applyFont="1" applyFill="1" applyBorder="1" applyAlignment="1" applyProtection="1">
      <alignment horizontal="center" vertical="center"/>
      <protection locked="0"/>
    </xf>
    <xf numFmtId="0" fontId="80" fillId="0" borderId="45" xfId="40" applyFont="1" applyFill="1" applyBorder="1" applyAlignment="1" applyProtection="1">
      <alignment horizontal="center" vertical="center"/>
      <protection locked="0"/>
    </xf>
    <xf numFmtId="0" fontId="85" fillId="0" borderId="40" xfId="40" applyFont="1" applyFill="1" applyBorder="1" applyAlignment="1">
      <alignment horizontal="center" vertical="center" wrapText="1"/>
    </xf>
    <xf numFmtId="0" fontId="85" fillId="0" borderId="22" xfId="40" applyFont="1" applyFill="1" applyBorder="1" applyAlignment="1">
      <alignment horizontal="center" vertical="center" wrapText="1"/>
    </xf>
    <xf numFmtId="0" fontId="85" fillId="0" borderId="13" xfId="40" applyFont="1" applyFill="1" applyBorder="1" applyAlignment="1">
      <alignment horizontal="center" vertical="center" wrapText="1"/>
    </xf>
    <xf numFmtId="0" fontId="86" fillId="30" borderId="40" xfId="40" applyFont="1" applyFill="1" applyBorder="1" applyAlignment="1">
      <alignment horizontal="left" vertical="center" wrapText="1"/>
    </xf>
    <xf numFmtId="0" fontId="86" fillId="30" borderId="15" xfId="40" applyFont="1" applyFill="1" applyBorder="1" applyAlignment="1">
      <alignment horizontal="left" vertical="center" wrapText="1"/>
    </xf>
    <xf numFmtId="0" fontId="86" fillId="30" borderId="22" xfId="40" applyFont="1" applyFill="1" applyBorder="1" applyAlignment="1">
      <alignment horizontal="left" vertical="center" wrapText="1"/>
    </xf>
    <xf numFmtId="0" fontId="80" fillId="0" borderId="46" xfId="40" applyFont="1" applyFill="1" applyBorder="1" applyAlignment="1">
      <alignment horizontal="right" vertical="center" wrapText="1"/>
    </xf>
    <xf numFmtId="0" fontId="80" fillId="0" borderId="44" xfId="40" applyFont="1" applyFill="1" applyBorder="1" applyAlignment="1">
      <alignment horizontal="right" vertical="center" wrapText="1"/>
    </xf>
    <xf numFmtId="0" fontId="84" fillId="0" borderId="46" xfId="40" applyFont="1" applyFill="1" applyBorder="1" applyAlignment="1" applyProtection="1">
      <alignment horizontal="left" vertical="center" wrapText="1"/>
      <protection locked="0"/>
    </xf>
    <xf numFmtId="0" fontId="84" fillId="0" borderId="47" xfId="40" applyFont="1" applyFill="1" applyBorder="1" applyAlignment="1" applyProtection="1">
      <alignment horizontal="left" vertical="center" wrapText="1"/>
      <protection locked="0"/>
    </xf>
    <xf numFmtId="0" fontId="84" fillId="0" borderId="44" xfId="40" applyFont="1" applyFill="1" applyBorder="1" applyAlignment="1" applyProtection="1">
      <alignment horizontal="left" vertical="center" wrapText="1"/>
      <protection locked="0"/>
    </xf>
    <xf numFmtId="0" fontId="84" fillId="0" borderId="45" xfId="40" applyFont="1" applyFill="1" applyBorder="1" applyAlignment="1" applyProtection="1">
      <alignment horizontal="left" vertical="center" wrapText="1"/>
      <protection locked="0"/>
    </xf>
    <xf numFmtId="0" fontId="81" fillId="0" borderId="6" xfId="40" applyFont="1" applyFill="1" applyBorder="1" applyAlignment="1">
      <alignment horizontal="center" vertical="center"/>
    </xf>
    <xf numFmtId="0" fontId="81" fillId="0" borderId="7" xfId="40" applyFont="1" applyFill="1" applyBorder="1" applyAlignment="1">
      <alignment horizontal="center" vertical="center"/>
    </xf>
    <xf numFmtId="0" fontId="81" fillId="0" borderId="8" xfId="40" applyFont="1" applyFill="1" applyBorder="1" applyAlignment="1">
      <alignment horizontal="center" vertical="center"/>
    </xf>
    <xf numFmtId="0" fontId="80" fillId="0" borderId="40" xfId="40" applyFont="1" applyFill="1" applyBorder="1" applyAlignment="1" applyProtection="1">
      <alignment horizontal="left" vertical="center" wrapText="1"/>
    </xf>
    <xf numFmtId="0" fontId="80" fillId="0" borderId="22" xfId="40" applyFont="1" applyFill="1" applyBorder="1" applyAlignment="1" applyProtection="1">
      <alignment horizontal="left" vertical="center" wrapText="1"/>
    </xf>
    <xf numFmtId="0" fontId="8" fillId="4" borderId="3" xfId="0" applyFont="1" applyFill="1" applyBorder="1" applyAlignment="1">
      <alignment horizontal="center"/>
    </xf>
    <xf numFmtId="0" fontId="8" fillId="4" borderId="0" xfId="0" applyFont="1" applyFill="1" applyBorder="1" applyAlignment="1">
      <alignment horizontal="center"/>
    </xf>
    <xf numFmtId="0" fontId="7" fillId="2" borderId="0" xfId="0" applyFont="1" applyFill="1" applyAlignment="1">
      <alignment horizontal="left" vertical="center" wrapText="1"/>
    </xf>
    <xf numFmtId="0" fontId="0" fillId="2" borderId="0" xfId="0" applyFill="1" applyAlignment="1">
      <alignment horizontal="left" vertical="center" wrapText="1"/>
    </xf>
    <xf numFmtId="0" fontId="8" fillId="4" borderId="4" xfId="0" applyFont="1" applyFill="1" applyBorder="1" applyAlignment="1">
      <alignment horizontal="center"/>
    </xf>
    <xf numFmtId="0" fontId="8" fillId="4" borderId="11" xfId="0" applyFont="1" applyFill="1" applyBorder="1" applyAlignment="1">
      <alignment horizontal="center"/>
    </xf>
    <xf numFmtId="0" fontId="47" fillId="17" borderId="9" xfId="0" applyFont="1" applyFill="1" applyBorder="1" applyAlignment="1" applyProtection="1">
      <alignment horizontal="center" vertical="center"/>
      <protection locked="0"/>
    </xf>
    <xf numFmtId="0" fontId="47" fillId="17" borderId="10" xfId="0" applyFont="1" applyFill="1" applyBorder="1" applyAlignment="1" applyProtection="1">
      <alignment horizontal="center" vertical="center"/>
      <protection locked="0"/>
    </xf>
    <xf numFmtId="0" fontId="47" fillId="17" borderId="5" xfId="0" applyFont="1" applyFill="1" applyBorder="1" applyAlignment="1" applyProtection="1">
      <alignment horizontal="center" vertical="center"/>
      <protection locked="0"/>
    </xf>
    <xf numFmtId="0" fontId="3" fillId="15" borderId="28" xfId="0" applyFont="1" applyFill="1" applyBorder="1" applyAlignment="1">
      <alignment horizontal="center" vertical="center" wrapText="1"/>
    </xf>
    <xf numFmtId="0" fontId="3" fillId="15" borderId="18" xfId="0" applyFont="1" applyFill="1" applyBorder="1" applyAlignment="1">
      <alignment horizontal="center" vertical="center" wrapText="1"/>
    </xf>
    <xf numFmtId="0" fontId="3" fillId="15" borderId="73" xfId="0" applyFont="1" applyFill="1" applyBorder="1" applyAlignment="1">
      <alignment horizontal="center" vertical="center" wrapText="1"/>
    </xf>
    <xf numFmtId="0" fontId="3" fillId="15" borderId="67" xfId="0" applyFont="1" applyFill="1" applyBorder="1" applyAlignment="1">
      <alignment horizontal="center" vertical="center" wrapText="1"/>
    </xf>
    <xf numFmtId="0" fontId="3" fillId="15" borderId="74" xfId="0" applyFont="1" applyFill="1" applyBorder="1" applyAlignment="1">
      <alignment horizontal="center" vertical="center" wrapText="1"/>
    </xf>
    <xf numFmtId="0" fontId="3" fillId="15" borderId="16" xfId="0" applyFont="1" applyFill="1" applyBorder="1" applyAlignment="1">
      <alignment horizontal="center" vertical="center" textRotation="90"/>
    </xf>
    <xf numFmtId="0" fontId="3" fillId="15" borderId="17" xfId="0" applyFont="1" applyFill="1" applyBorder="1" applyAlignment="1">
      <alignment horizontal="center" vertical="center" textRotation="90"/>
    </xf>
    <xf numFmtId="0" fontId="3" fillId="15" borderId="49" xfId="0" applyFont="1" applyFill="1" applyBorder="1" applyAlignment="1">
      <alignment horizontal="center" vertical="center" wrapText="1"/>
    </xf>
    <xf numFmtId="0" fontId="3" fillId="15" borderId="20" xfId="0" applyFont="1" applyFill="1" applyBorder="1" applyAlignment="1">
      <alignment horizontal="center" vertical="center" wrapText="1"/>
    </xf>
    <xf numFmtId="0" fontId="3" fillId="15" borderId="27" xfId="0" applyFont="1" applyFill="1" applyBorder="1" applyAlignment="1">
      <alignment horizontal="center"/>
    </xf>
    <xf numFmtId="0" fontId="3" fillId="15" borderId="28" xfId="0" applyFont="1" applyFill="1" applyBorder="1" applyAlignment="1">
      <alignment horizontal="center"/>
    </xf>
    <xf numFmtId="0" fontId="3" fillId="15" borderId="49" xfId="0" applyFont="1" applyFill="1" applyBorder="1" applyAlignment="1">
      <alignment horizontal="center"/>
    </xf>
    <xf numFmtId="0" fontId="34" fillId="14" borderId="0" xfId="0" applyFont="1" applyFill="1" applyBorder="1" applyAlignment="1" applyProtection="1">
      <alignment horizontal="right" vertical="center" wrapText="1"/>
      <protection locked="0"/>
    </xf>
    <xf numFmtId="0" fontId="35" fillId="0" borderId="15" xfId="0" applyFont="1" applyBorder="1" applyAlignment="1" applyProtection="1">
      <alignment horizontal="left" vertical="center" wrapText="1"/>
      <protection locked="0"/>
    </xf>
    <xf numFmtId="0" fontId="34" fillId="14" borderId="0" xfId="0" applyFont="1" applyFill="1" applyBorder="1" applyAlignment="1" applyProtection="1">
      <alignment horizontal="right" vertical="center"/>
      <protection locked="0"/>
    </xf>
    <xf numFmtId="0" fontId="3" fillId="15" borderId="9"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41" xfId="0" applyFont="1" applyFill="1" applyBorder="1" applyAlignment="1">
      <alignment horizontal="center" vertical="center" wrapText="1"/>
    </xf>
    <xf numFmtId="0" fontId="3" fillId="15" borderId="28" xfId="0" applyFont="1" applyFill="1" applyBorder="1" applyAlignment="1">
      <alignment horizontal="center" vertical="center" textRotation="90"/>
    </xf>
    <xf numFmtId="0" fontId="3" fillId="15" borderId="18" xfId="0" applyFont="1" applyFill="1" applyBorder="1" applyAlignment="1">
      <alignment horizontal="center" vertical="center" textRotation="90"/>
    </xf>
    <xf numFmtId="0" fontId="39" fillId="0" borderId="19" xfId="0" applyFont="1" applyFill="1" applyBorder="1" applyAlignment="1">
      <alignment horizontal="left" indent="2"/>
    </xf>
    <xf numFmtId="0" fontId="39" fillId="0" borderId="18" xfId="0" applyFont="1" applyFill="1" applyBorder="1" applyAlignment="1">
      <alignment horizontal="left" indent="2"/>
    </xf>
    <xf numFmtId="0" fontId="48" fillId="18" borderId="3" xfId="0" applyFont="1" applyFill="1" applyBorder="1" applyAlignment="1">
      <alignment horizontal="center" vertical="center"/>
    </xf>
    <xf numFmtId="0" fontId="48" fillId="18" borderId="0" xfId="0" applyFont="1" applyFill="1" applyBorder="1" applyAlignment="1">
      <alignment horizontal="center" vertical="center"/>
    </xf>
    <xf numFmtId="0" fontId="48" fillId="18" borderId="1" xfId="0" applyFont="1" applyFill="1" applyBorder="1" applyAlignment="1">
      <alignment horizontal="center" vertical="center"/>
    </xf>
    <xf numFmtId="0" fontId="39" fillId="0" borderId="4" xfId="0" applyFont="1" applyBorder="1" applyAlignment="1">
      <alignment horizontal="center"/>
    </xf>
    <xf numFmtId="0" fontId="39" fillId="0" borderId="11" xfId="0" applyFont="1" applyBorder="1" applyAlignment="1">
      <alignment horizontal="center"/>
    </xf>
    <xf numFmtId="0" fontId="39" fillId="0" borderId="2" xfId="0" applyFont="1" applyBorder="1" applyAlignment="1">
      <alignment horizontal="center"/>
    </xf>
    <xf numFmtId="0" fontId="49" fillId="26" borderId="9" xfId="3" applyFont="1" applyFill="1" applyBorder="1" applyAlignment="1">
      <alignment horizontal="center" vertical="center" wrapText="1"/>
    </xf>
    <xf numFmtId="0" fontId="49" fillId="26" borderId="10" xfId="3" applyFont="1" applyFill="1" applyBorder="1" applyAlignment="1">
      <alignment horizontal="center" vertical="center" wrapText="1"/>
    </xf>
    <xf numFmtId="0" fontId="49" fillId="26" borderId="5" xfId="3" applyFont="1" applyFill="1" applyBorder="1" applyAlignment="1">
      <alignment horizontal="center" vertical="center" wrapText="1"/>
    </xf>
    <xf numFmtId="0" fontId="49" fillId="26" borderId="3" xfId="3" applyFont="1" applyFill="1" applyBorder="1" applyAlignment="1">
      <alignment horizontal="center" vertical="center" wrapText="1"/>
    </xf>
    <xf numFmtId="0" fontId="49" fillId="26" borderId="0" xfId="3" applyFont="1" applyFill="1" applyBorder="1" applyAlignment="1">
      <alignment horizontal="center" vertical="center" wrapText="1"/>
    </xf>
    <xf numFmtId="0" fontId="49" fillId="26" borderId="1" xfId="3" applyFont="1" applyFill="1" applyBorder="1" applyAlignment="1">
      <alignment horizontal="center" vertical="center" wrapText="1"/>
    </xf>
    <xf numFmtId="0" fontId="39" fillId="0" borderId="28" xfId="0" applyFont="1" applyBorder="1" applyAlignment="1">
      <alignment horizontal="left" indent="2"/>
    </xf>
    <xf numFmtId="0" fontId="39" fillId="0" borderId="49" xfId="0" applyFont="1" applyBorder="1" applyAlignment="1">
      <alignment horizontal="left" indent="2"/>
    </xf>
    <xf numFmtId="0" fontId="39" fillId="0" borderId="13" xfId="0" applyFont="1" applyBorder="1" applyAlignment="1">
      <alignment horizontal="left" indent="2"/>
    </xf>
    <xf numFmtId="0" fontId="39" fillId="0" borderId="24" xfId="0" applyFont="1" applyBorder="1" applyAlignment="1">
      <alignment horizontal="left" indent="2"/>
    </xf>
    <xf numFmtId="0" fontId="2" fillId="21" borderId="28" xfId="0" applyFont="1" applyFill="1" applyBorder="1" applyAlignment="1">
      <alignment horizontal="center"/>
    </xf>
    <xf numFmtId="0" fontId="2" fillId="21" borderId="49" xfId="0" applyFont="1" applyFill="1" applyBorder="1" applyAlignment="1">
      <alignment horizontal="center"/>
    </xf>
    <xf numFmtId="0" fontId="2" fillId="15" borderId="28" xfId="0" applyFont="1" applyFill="1" applyBorder="1" applyAlignment="1">
      <alignment horizontal="center" vertical="center" textRotation="90"/>
    </xf>
    <xf numFmtId="0" fontId="2" fillId="15" borderId="38" xfId="0" applyFont="1" applyFill="1" applyBorder="1" applyAlignment="1">
      <alignment horizontal="center" vertical="center" textRotation="90"/>
    </xf>
    <xf numFmtId="0" fontId="2" fillId="15" borderId="28" xfId="0" applyFont="1" applyFill="1" applyBorder="1" applyAlignment="1">
      <alignment horizontal="center" vertical="center" wrapText="1"/>
    </xf>
    <xf numFmtId="0" fontId="2" fillId="15" borderId="46" xfId="0" applyFont="1" applyFill="1" applyBorder="1" applyAlignment="1">
      <alignment horizontal="center" vertical="center" wrapText="1"/>
    </xf>
    <xf numFmtId="0" fontId="2" fillId="15" borderId="31"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44" fillId="15" borderId="10" xfId="0" applyFont="1" applyFill="1" applyBorder="1" applyAlignment="1">
      <alignment horizontal="center" vertical="center"/>
    </xf>
    <xf numFmtId="0" fontId="44" fillId="15" borderId="30" xfId="0" applyFont="1" applyFill="1" applyBorder="1" applyAlignment="1">
      <alignment horizontal="center" vertical="center"/>
    </xf>
    <xf numFmtId="0" fontId="2" fillId="15" borderId="16" xfId="0" applyFont="1" applyFill="1" applyBorder="1" applyAlignment="1">
      <alignment horizontal="center" vertical="center" textRotation="90"/>
    </xf>
    <xf numFmtId="0" fontId="2" fillId="15" borderId="42" xfId="0" applyFont="1" applyFill="1" applyBorder="1" applyAlignment="1">
      <alignment horizontal="center" vertical="center" textRotation="90"/>
    </xf>
    <xf numFmtId="0" fontId="2" fillId="21" borderId="28" xfId="0" applyFont="1" applyFill="1" applyBorder="1" applyAlignment="1">
      <alignment horizontal="center" vertical="center" wrapText="1"/>
    </xf>
    <xf numFmtId="0" fontId="2" fillId="21" borderId="38" xfId="0" applyFont="1" applyFill="1" applyBorder="1" applyAlignment="1">
      <alignment horizontal="center" vertical="center" wrapText="1"/>
    </xf>
    <xf numFmtId="0" fontId="16" fillId="21" borderId="75" xfId="0" applyFont="1" applyFill="1" applyBorder="1" applyAlignment="1">
      <alignment horizontal="center" vertical="center" textRotation="30" wrapText="1"/>
    </xf>
    <xf numFmtId="0" fontId="0" fillId="0" borderId="76" xfId="0" applyFont="1" applyBorder="1" applyAlignment="1">
      <alignment textRotation="30"/>
    </xf>
    <xf numFmtId="0" fontId="2" fillId="15" borderId="27" xfId="0" applyFont="1" applyFill="1" applyBorder="1" applyAlignment="1">
      <alignment horizontal="center" vertical="center" wrapText="1"/>
    </xf>
    <xf numFmtId="0" fontId="2" fillId="15" borderId="21"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2" fillId="15" borderId="16" xfId="0" applyFont="1" applyFill="1" applyBorder="1" applyAlignment="1">
      <alignment horizontal="center" vertical="center" wrapText="1"/>
    </xf>
    <xf numFmtId="0" fontId="2" fillId="15" borderId="23" xfId="0" applyFont="1" applyFill="1" applyBorder="1" applyAlignment="1">
      <alignment horizontal="center" vertical="center" wrapText="1"/>
    </xf>
    <xf numFmtId="0" fontId="2" fillId="15" borderId="73" xfId="0" applyFont="1" applyFill="1" applyBorder="1" applyAlignment="1">
      <alignment horizontal="center" vertical="center" wrapText="1"/>
    </xf>
    <xf numFmtId="0" fontId="38" fillId="18" borderId="3" xfId="0" applyFont="1" applyFill="1" applyBorder="1" applyAlignment="1">
      <alignment horizontal="center"/>
    </xf>
    <xf numFmtId="0" fontId="38" fillId="18" borderId="1" xfId="0" applyFont="1" applyFill="1" applyBorder="1" applyAlignment="1">
      <alignment horizontal="center"/>
    </xf>
    <xf numFmtId="0" fontId="39" fillId="0" borderId="48" xfId="0" applyFont="1" applyFill="1" applyBorder="1" applyAlignment="1">
      <alignment horizontal="left" indent="2"/>
    </xf>
    <xf numFmtId="0" fontId="39" fillId="0" borderId="36" xfId="0" applyNumberFormat="1" applyFont="1" applyBorder="1" applyAlignment="1">
      <alignment horizontal="left" vertical="top" indent="2"/>
    </xf>
    <xf numFmtId="0" fontId="39" fillId="0" borderId="0" xfId="0" applyNumberFormat="1" applyFont="1" applyBorder="1" applyAlignment="1">
      <alignment horizontal="left" vertical="top" indent="1"/>
    </xf>
    <xf numFmtId="0" fontId="39" fillId="0" borderId="1" xfId="0" applyNumberFormat="1" applyFont="1" applyBorder="1" applyAlignment="1">
      <alignment horizontal="left" vertical="top" indent="1"/>
    </xf>
    <xf numFmtId="0" fontId="39" fillId="0" borderId="69" xfId="0" applyFont="1" applyBorder="1" applyAlignment="1">
      <alignment horizontal="left" vertical="top" wrapText="1" indent="2"/>
    </xf>
    <xf numFmtId="0" fontId="39" fillId="0" borderId="70" xfId="0" applyFont="1" applyBorder="1" applyAlignment="1">
      <alignment horizontal="left" vertical="top" wrapText="1" indent="2"/>
    </xf>
    <xf numFmtId="0" fontId="39" fillId="0" borderId="11" xfId="0" applyFont="1" applyBorder="1" applyAlignment="1">
      <alignment horizontal="left" vertical="top" wrapText="1" indent="2"/>
    </xf>
    <xf numFmtId="0" fontId="39" fillId="0" borderId="71" xfId="0" applyFont="1" applyBorder="1" applyAlignment="1">
      <alignment horizontal="left" vertical="top" wrapText="1" indent="2"/>
    </xf>
    <xf numFmtId="0" fontId="39" fillId="0" borderId="3" xfId="0" applyNumberFormat="1" applyFont="1" applyBorder="1" applyAlignment="1">
      <alignment horizontal="left" indent="2"/>
    </xf>
    <xf numFmtId="0" fontId="39" fillId="0" borderId="0" xfId="0" applyNumberFormat="1" applyFont="1" applyBorder="1" applyAlignment="1">
      <alignment horizontal="left" indent="2"/>
    </xf>
    <xf numFmtId="0" fontId="39" fillId="0" borderId="1" xfId="0" applyNumberFormat="1" applyFont="1" applyBorder="1" applyAlignment="1">
      <alignment horizontal="left" indent="2"/>
    </xf>
    <xf numFmtId="0" fontId="49" fillId="26" borderId="9" xfId="3" applyFont="1" applyFill="1" applyBorder="1" applyAlignment="1">
      <alignment horizontal="left" vertical="center" wrapText="1"/>
    </xf>
    <xf numFmtId="0" fontId="49" fillId="26" borderId="10" xfId="3" applyFont="1" applyFill="1" applyBorder="1" applyAlignment="1">
      <alignment horizontal="left" vertical="center" wrapText="1"/>
    </xf>
    <xf numFmtId="0" fontId="49" fillId="26" borderId="5" xfId="3" applyFont="1" applyFill="1" applyBorder="1" applyAlignment="1">
      <alignment horizontal="left" vertical="center" wrapText="1"/>
    </xf>
    <xf numFmtId="0" fontId="39" fillId="0" borderId="67" xfId="0" applyFont="1" applyFill="1" applyBorder="1" applyAlignment="1">
      <alignment horizontal="left" indent="2"/>
    </xf>
    <xf numFmtId="0" fontId="39" fillId="0" borderId="37" xfId="0" applyNumberFormat="1" applyFont="1" applyBorder="1" applyAlignment="1">
      <alignment horizontal="left" vertical="top" indent="2"/>
    </xf>
    <xf numFmtId="0" fontId="39" fillId="0" borderId="37" xfId="0" applyNumberFormat="1" applyFont="1" applyBorder="1" applyAlignment="1">
      <alignment horizontal="left" indent="2"/>
    </xf>
    <xf numFmtId="0" fontId="0" fillId="0" borderId="28" xfId="0" applyBorder="1" applyAlignment="1">
      <alignment horizontal="center" vertical="center"/>
    </xf>
    <xf numFmtId="0" fontId="0" fillId="0" borderId="49"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xf>
    <xf numFmtId="0" fontId="0" fillId="0" borderId="65" xfId="0" applyBorder="1" applyAlignment="1">
      <alignment horizontal="center" vertical="center"/>
    </xf>
    <xf numFmtId="0" fontId="0" fillId="0" borderId="17" xfId="0" applyBorder="1" applyAlignment="1">
      <alignment horizontal="center" vertical="center"/>
    </xf>
    <xf numFmtId="0" fontId="38" fillId="18" borderId="19" xfId="0" applyFont="1" applyFill="1" applyBorder="1" applyAlignment="1">
      <alignment horizontal="right" indent="1"/>
    </xf>
    <xf numFmtId="0" fontId="38" fillId="18" borderId="18" xfId="0" applyFont="1" applyFill="1" applyBorder="1" applyAlignment="1">
      <alignment horizontal="right" indent="1"/>
    </xf>
    <xf numFmtId="0" fontId="38" fillId="18" borderId="18" xfId="0" applyFont="1" applyFill="1" applyBorder="1" applyAlignment="1">
      <alignment horizontal="right"/>
    </xf>
    <xf numFmtId="0" fontId="0" fillId="0" borderId="18" xfId="0" applyBorder="1" applyAlignment="1">
      <alignment horizontal="left" vertical="center"/>
    </xf>
    <xf numFmtId="0" fontId="38" fillId="18" borderId="18" xfId="0" applyFont="1" applyFill="1" applyBorder="1" applyAlignment="1">
      <alignment horizontal="center"/>
    </xf>
    <xf numFmtId="0" fontId="38" fillId="18" borderId="21" xfId="0" applyFont="1" applyFill="1" applyBorder="1" applyAlignment="1">
      <alignment horizontal="right" indent="1"/>
    </xf>
    <xf numFmtId="0" fontId="38" fillId="18" borderId="13" xfId="0" applyFont="1" applyFill="1" applyBorder="1" applyAlignment="1">
      <alignment horizontal="right" indent="1"/>
    </xf>
    <xf numFmtId="0" fontId="38" fillId="18" borderId="13" xfId="0" applyFont="1" applyFill="1" applyBorder="1" applyAlignment="1">
      <alignment horizontal="right"/>
    </xf>
    <xf numFmtId="0" fontId="0" fillId="0" borderId="13" xfId="0" applyBorder="1" applyAlignment="1">
      <alignment horizontal="left" vertical="center"/>
    </xf>
    <xf numFmtId="0" fontId="38" fillId="18" borderId="13" xfId="0" applyFont="1" applyFill="1" applyBorder="1" applyAlignment="1">
      <alignment horizontal="center"/>
    </xf>
    <xf numFmtId="0" fontId="0" fillId="0" borderId="77" xfId="0" applyBorder="1" applyAlignment="1">
      <alignment horizontal="left" vertical="center" indent="3"/>
    </xf>
    <xf numFmtId="0" fontId="0" fillId="0" borderId="16" xfId="0" applyBorder="1" applyAlignment="1">
      <alignment horizontal="left" vertical="center" indent="3"/>
    </xf>
    <xf numFmtId="0" fontId="0" fillId="0" borderId="32" xfId="0" applyBorder="1" applyAlignment="1">
      <alignment horizontal="left" vertical="center" indent="3"/>
    </xf>
    <xf numFmtId="0" fontId="38" fillId="18" borderId="27" xfId="0" applyFont="1" applyFill="1" applyBorder="1" applyAlignment="1">
      <alignment horizontal="right" indent="1"/>
    </xf>
    <xf numFmtId="0" fontId="38" fillId="18" borderId="28" xfId="0" applyFont="1" applyFill="1" applyBorder="1" applyAlignment="1">
      <alignment horizontal="right" indent="1"/>
    </xf>
    <xf numFmtId="0" fontId="38" fillId="18" borderId="28" xfId="0" applyFont="1" applyFill="1" applyBorder="1" applyAlignment="1">
      <alignment horizontal="right"/>
    </xf>
    <xf numFmtId="0" fontId="0" fillId="0" borderId="28" xfId="0" applyBorder="1" applyAlignment="1">
      <alignment horizontal="left" vertical="center"/>
    </xf>
    <xf numFmtId="0" fontId="38" fillId="18" borderId="28" xfId="0" applyFont="1" applyFill="1" applyBorder="1" applyAlignment="1">
      <alignment horizontal="center"/>
    </xf>
    <xf numFmtId="0" fontId="38" fillId="18" borderId="49" xfId="0" applyFont="1" applyFill="1" applyBorder="1" applyAlignment="1">
      <alignment horizontal="center"/>
    </xf>
    <xf numFmtId="0" fontId="8" fillId="4" borderId="6" xfId="5" applyFont="1" applyFill="1" applyBorder="1" applyAlignment="1">
      <alignment horizontal="center"/>
    </xf>
    <xf numFmtId="0" fontId="8" fillId="4" borderId="7" xfId="5" applyFont="1" applyFill="1" applyBorder="1" applyAlignment="1">
      <alignment horizontal="center"/>
    </xf>
    <xf numFmtId="0" fontId="8" fillId="4" borderId="8" xfId="5" applyFont="1" applyFill="1" applyBorder="1" applyAlignment="1">
      <alignment horizontal="center"/>
    </xf>
    <xf numFmtId="0" fontId="7" fillId="8" borderId="40" xfId="5" applyFill="1" applyBorder="1" applyAlignment="1" applyProtection="1">
      <alignment horizontal="center" vertical="center"/>
      <protection hidden="1"/>
    </xf>
    <xf numFmtId="0" fontId="7" fillId="8" borderId="15" xfId="5" applyFill="1" applyBorder="1" applyAlignment="1" applyProtection="1">
      <alignment horizontal="center" vertical="center"/>
      <protection hidden="1"/>
    </xf>
    <xf numFmtId="0" fontId="7" fillId="8" borderId="22" xfId="5" applyFill="1" applyBorder="1" applyAlignment="1" applyProtection="1">
      <alignment horizontal="center" vertical="center"/>
      <protection hidden="1"/>
    </xf>
    <xf numFmtId="0" fontId="7" fillId="8" borderId="46" xfId="5" applyFill="1" applyBorder="1" applyAlignment="1" applyProtection="1">
      <alignment horizontal="center" vertical="center"/>
      <protection hidden="1"/>
    </xf>
    <xf numFmtId="0" fontId="7" fillId="8" borderId="48" xfId="5" applyFill="1" applyBorder="1" applyAlignment="1" applyProtection="1">
      <alignment horizontal="center" vertical="center"/>
      <protection hidden="1"/>
    </xf>
    <xf numFmtId="0" fontId="7" fillId="8" borderId="47" xfId="5" applyFill="1" applyBorder="1" applyAlignment="1" applyProtection="1">
      <alignment horizontal="center" vertical="center"/>
      <protection hidden="1"/>
    </xf>
    <xf numFmtId="0" fontId="7" fillId="7" borderId="13" xfId="5" applyFill="1" applyBorder="1" applyAlignment="1" applyProtection="1">
      <alignment horizontal="center" vertical="center"/>
      <protection hidden="1"/>
    </xf>
    <xf numFmtId="0" fontId="17" fillId="2" borderId="46" xfId="5" applyFont="1" applyFill="1" applyBorder="1" applyAlignment="1" applyProtection="1">
      <alignment horizontal="center" vertical="center"/>
      <protection hidden="1"/>
    </xf>
    <xf numFmtId="0" fontId="17" fillId="2" borderId="48" xfId="5" applyFont="1" applyFill="1" applyBorder="1" applyAlignment="1" applyProtection="1">
      <alignment horizontal="center" vertical="center"/>
      <protection hidden="1"/>
    </xf>
    <xf numFmtId="0" fontId="17" fillId="2" borderId="47" xfId="5" applyFont="1" applyFill="1" applyBorder="1" applyAlignment="1" applyProtection="1">
      <alignment horizontal="center" vertical="center"/>
      <protection hidden="1"/>
    </xf>
    <xf numFmtId="14" fontId="7" fillId="7" borderId="13" xfId="5" applyNumberFormat="1" applyFill="1" applyBorder="1" applyAlignment="1" applyProtection="1">
      <alignment horizontal="center" vertical="center"/>
      <protection hidden="1"/>
    </xf>
    <xf numFmtId="0" fontId="7" fillId="8" borderId="44" xfId="5" applyFill="1" applyBorder="1" applyAlignment="1" applyProtection="1">
      <alignment horizontal="center" vertical="center"/>
      <protection hidden="1"/>
    </xf>
    <xf numFmtId="0" fontId="7" fillId="8" borderId="45" xfId="5" applyFill="1" applyBorder="1" applyAlignment="1" applyProtection="1">
      <alignment horizontal="center" vertical="center"/>
      <protection hidden="1"/>
    </xf>
    <xf numFmtId="0" fontId="7" fillId="7" borderId="40" xfId="5" applyFill="1" applyBorder="1" applyAlignment="1" applyProtection="1">
      <alignment horizontal="center" vertical="center"/>
      <protection hidden="1"/>
    </xf>
    <xf numFmtId="0" fontId="7" fillId="7" borderId="22" xfId="5" applyFill="1" applyBorder="1" applyAlignment="1" applyProtection="1">
      <alignment horizontal="center" vertical="center"/>
      <protection hidden="1"/>
    </xf>
    <xf numFmtId="0" fontId="7" fillId="5" borderId="13" xfId="5" applyFill="1" applyBorder="1" applyAlignment="1" applyProtection="1">
      <alignment horizontal="center" vertical="center"/>
      <protection hidden="1"/>
    </xf>
    <xf numFmtId="0" fontId="0" fillId="0" borderId="13" xfId="0" applyFill="1" applyBorder="1" applyAlignment="1" applyProtection="1">
      <alignment horizontal="center" vertical="center"/>
      <protection locked="0"/>
    </xf>
    <xf numFmtId="0" fontId="7" fillId="2" borderId="43" xfId="5" applyFill="1" applyBorder="1" applyAlignment="1" applyProtection="1">
      <alignment horizontal="center" vertical="center"/>
      <protection hidden="1"/>
    </xf>
    <xf numFmtId="0" fontId="7" fillId="2" borderId="42" xfId="5" applyFill="1" applyBorder="1" applyAlignment="1" applyProtection="1">
      <alignment horizontal="center" vertical="center"/>
      <protection hidden="1"/>
    </xf>
    <xf numFmtId="0" fontId="7" fillId="5" borderId="46" xfId="5" applyFill="1" applyBorder="1" applyAlignment="1" applyProtection="1">
      <alignment horizontal="center" vertical="center" wrapText="1"/>
      <protection hidden="1"/>
    </xf>
    <xf numFmtId="0" fontId="7" fillId="5" borderId="47" xfId="5" applyFill="1" applyBorder="1" applyAlignment="1" applyProtection="1">
      <alignment horizontal="center" vertical="center" wrapText="1"/>
      <protection hidden="1"/>
    </xf>
    <xf numFmtId="0" fontId="7" fillId="5" borderId="44" xfId="5" applyFill="1" applyBorder="1" applyAlignment="1" applyProtection="1">
      <alignment horizontal="center" vertical="center" wrapText="1"/>
      <protection hidden="1"/>
    </xf>
    <xf numFmtId="0" fontId="7" fillId="5" borderId="45" xfId="5" applyFill="1" applyBorder="1" applyAlignment="1" applyProtection="1">
      <alignment horizontal="center" vertical="center" wrapText="1"/>
      <protection hidden="1"/>
    </xf>
    <xf numFmtId="0" fontId="7" fillId="8" borderId="13" xfId="5" applyFill="1" applyBorder="1" applyAlignment="1" applyProtection="1">
      <alignment horizontal="center" vertical="center"/>
      <protection hidden="1"/>
    </xf>
    <xf numFmtId="0" fontId="7" fillId="8" borderId="13" xfId="5" applyFill="1" applyBorder="1" applyAlignment="1" applyProtection="1">
      <alignment horizontal="center" vertical="center" wrapText="1"/>
      <protection hidden="1"/>
    </xf>
    <xf numFmtId="0" fontId="7" fillId="8" borderId="38" xfId="5" applyFill="1" applyBorder="1" applyAlignment="1" applyProtection="1">
      <alignment horizontal="center" vertical="center" wrapText="1"/>
      <protection hidden="1"/>
    </xf>
    <xf numFmtId="167" fontId="0" fillId="0" borderId="13" xfId="0" applyNumberFormat="1" applyFill="1" applyBorder="1" applyAlignment="1" applyProtection="1">
      <alignment horizontal="center" vertical="center"/>
      <protection locked="0"/>
    </xf>
    <xf numFmtId="0" fontId="19" fillId="7" borderId="13" xfId="5" applyFont="1" applyFill="1" applyBorder="1" applyAlignment="1" applyProtection="1">
      <alignment horizontal="center"/>
      <protection hidden="1"/>
    </xf>
    <xf numFmtId="0" fontId="3" fillId="2" borderId="0" xfId="5" applyFont="1" applyFill="1" applyBorder="1" applyAlignment="1" applyProtection="1">
      <alignment horizontal="left"/>
      <protection hidden="1"/>
    </xf>
    <xf numFmtId="14" fontId="19" fillId="7" borderId="40" xfId="0" applyNumberFormat="1" applyFont="1" applyFill="1" applyBorder="1" applyAlignment="1" applyProtection="1">
      <alignment horizontal="left"/>
      <protection hidden="1"/>
    </xf>
    <xf numFmtId="14" fontId="19" fillId="7" borderId="15" xfId="0" applyNumberFormat="1" applyFont="1" applyFill="1" applyBorder="1" applyAlignment="1" applyProtection="1">
      <alignment horizontal="left"/>
      <protection hidden="1"/>
    </xf>
    <xf numFmtId="14" fontId="19" fillId="7" borderId="22" xfId="0" applyNumberFormat="1" applyFont="1" applyFill="1" applyBorder="1" applyAlignment="1" applyProtection="1">
      <alignment horizontal="left"/>
      <protection hidden="1"/>
    </xf>
    <xf numFmtId="0" fontId="19" fillId="7" borderId="40" xfId="5" applyNumberFormat="1" applyFont="1" applyFill="1" applyBorder="1" applyAlignment="1" applyProtection="1">
      <alignment horizontal="left"/>
      <protection hidden="1"/>
    </xf>
    <xf numFmtId="0" fontId="19" fillId="7" borderId="15" xfId="5" applyNumberFormat="1" applyFont="1" applyFill="1" applyBorder="1" applyAlignment="1" applyProtection="1">
      <alignment horizontal="left"/>
      <protection hidden="1"/>
    </xf>
    <xf numFmtId="0" fontId="19" fillId="7" borderId="22" xfId="5" applyNumberFormat="1" applyFont="1" applyFill="1" applyBorder="1" applyAlignment="1" applyProtection="1">
      <alignment horizontal="left"/>
      <protection hidden="1"/>
    </xf>
    <xf numFmtId="0" fontId="19" fillId="7" borderId="13" xfId="5" applyNumberFormat="1" applyFont="1" applyFill="1" applyBorder="1" applyAlignment="1" applyProtection="1">
      <alignment horizontal="center"/>
      <protection hidden="1"/>
    </xf>
    <xf numFmtId="0" fontId="19" fillId="7" borderId="40" xfId="0" applyFont="1" applyFill="1" applyBorder="1" applyAlignment="1" applyProtection="1">
      <alignment horizontal="left"/>
      <protection hidden="1"/>
    </xf>
    <xf numFmtId="0" fontId="19" fillId="7" borderId="15" xfId="0" applyFont="1" applyFill="1" applyBorder="1" applyAlignment="1" applyProtection="1">
      <alignment horizontal="left"/>
      <protection hidden="1"/>
    </xf>
    <xf numFmtId="0" fontId="19" fillId="7" borderId="22" xfId="0" applyFont="1" applyFill="1" applyBorder="1" applyAlignment="1" applyProtection="1">
      <alignment horizontal="left"/>
      <protection hidden="1"/>
    </xf>
    <xf numFmtId="0" fontId="19" fillId="7" borderId="40" xfId="5" applyFont="1" applyFill="1" applyBorder="1" applyAlignment="1" applyProtection="1">
      <alignment horizontal="left"/>
      <protection hidden="1"/>
    </xf>
    <xf numFmtId="0" fontId="19" fillId="7" borderId="15" xfId="5" applyFont="1" applyFill="1" applyBorder="1" applyAlignment="1" applyProtection="1">
      <alignment horizontal="left"/>
      <protection hidden="1"/>
    </xf>
    <xf numFmtId="0" fontId="19" fillId="7" borderId="22" xfId="5" applyFont="1" applyFill="1" applyBorder="1" applyAlignment="1" applyProtection="1">
      <alignment horizontal="left"/>
      <protection hidden="1"/>
    </xf>
    <xf numFmtId="0" fontId="19" fillId="7" borderId="43" xfId="5" applyFont="1" applyFill="1" applyBorder="1" applyAlignment="1" applyProtection="1">
      <alignment horizontal="left"/>
      <protection hidden="1"/>
    </xf>
    <xf numFmtId="0" fontId="19" fillId="7" borderId="0" xfId="5" applyFont="1" applyFill="1" applyBorder="1" applyAlignment="1" applyProtection="1">
      <alignment horizontal="left"/>
      <protection hidden="1"/>
    </xf>
    <xf numFmtId="0" fontId="19" fillId="7" borderId="40" xfId="5" applyFont="1" applyFill="1" applyBorder="1" applyAlignment="1" applyProtection="1">
      <alignment horizontal="right"/>
      <protection hidden="1"/>
    </xf>
    <xf numFmtId="0" fontId="19" fillId="7" borderId="15" xfId="5" applyFont="1" applyFill="1" applyBorder="1" applyAlignment="1" applyProtection="1">
      <alignment horizontal="right"/>
      <protection hidden="1"/>
    </xf>
    <xf numFmtId="0" fontId="26" fillId="7" borderId="43" xfId="5" applyFont="1" applyFill="1" applyBorder="1" applyAlignment="1" applyProtection="1">
      <alignment horizontal="left"/>
      <protection hidden="1"/>
    </xf>
    <xf numFmtId="0" fontId="26" fillId="7" borderId="0" xfId="5" applyFont="1" applyFill="1" applyBorder="1" applyAlignment="1" applyProtection="1">
      <alignment horizontal="left"/>
      <protection hidden="1"/>
    </xf>
    <xf numFmtId="0" fontId="19" fillId="7" borderId="44" xfId="5" applyFont="1" applyFill="1" applyBorder="1" applyAlignment="1" applyProtection="1">
      <alignment horizontal="left"/>
      <protection hidden="1"/>
    </xf>
    <xf numFmtId="0" fontId="19" fillId="7" borderId="14" xfId="5" applyFont="1" applyFill="1" applyBorder="1" applyAlignment="1" applyProtection="1">
      <alignment horizontal="left"/>
      <protection hidden="1"/>
    </xf>
    <xf numFmtId="0" fontId="26" fillId="7" borderId="0" xfId="5" applyFont="1" applyFill="1" applyBorder="1" applyAlignment="1" applyProtection="1">
      <alignment horizontal="center" wrapText="1"/>
      <protection hidden="1"/>
    </xf>
    <xf numFmtId="0" fontId="26" fillId="7" borderId="42" xfId="5" applyFont="1" applyFill="1" applyBorder="1" applyAlignment="1" applyProtection="1">
      <alignment horizontal="center" wrapText="1"/>
      <protection hidden="1"/>
    </xf>
    <xf numFmtId="0" fontId="3" fillId="8" borderId="40" xfId="5" applyFont="1" applyFill="1" applyBorder="1" applyAlignment="1" applyProtection="1">
      <alignment horizontal="center"/>
      <protection hidden="1"/>
    </xf>
    <xf numFmtId="0" fontId="3" fillId="8" borderId="15" xfId="5" applyFont="1" applyFill="1" applyBorder="1" applyAlignment="1" applyProtection="1">
      <alignment horizontal="center"/>
      <protection hidden="1"/>
    </xf>
    <xf numFmtId="0" fontId="3" fillId="8" borderId="22" xfId="5" applyFont="1" applyFill="1" applyBorder="1" applyAlignment="1" applyProtection="1">
      <alignment horizontal="center"/>
      <protection hidden="1"/>
    </xf>
    <xf numFmtId="0" fontId="19" fillId="7" borderId="13" xfId="5" applyFont="1" applyFill="1" applyBorder="1" applyAlignment="1" applyProtection="1">
      <alignment horizontal="left"/>
      <protection hidden="1"/>
    </xf>
    <xf numFmtId="14" fontId="19" fillId="7" borderId="40" xfId="5" applyNumberFormat="1" applyFont="1" applyFill="1" applyBorder="1" applyAlignment="1" applyProtection="1">
      <alignment horizontal="left"/>
      <protection hidden="1"/>
    </xf>
    <xf numFmtId="14" fontId="19" fillId="7" borderId="15" xfId="5" applyNumberFormat="1" applyFont="1" applyFill="1" applyBorder="1" applyAlignment="1" applyProtection="1">
      <alignment horizontal="left"/>
      <protection hidden="1"/>
    </xf>
    <xf numFmtId="14" fontId="19" fillId="7" borderId="22" xfId="5" applyNumberFormat="1" applyFont="1" applyFill="1" applyBorder="1" applyAlignment="1" applyProtection="1">
      <alignment horizontal="left"/>
      <protection hidden="1"/>
    </xf>
    <xf numFmtId="0" fontId="19" fillId="7" borderId="13" xfId="5" applyNumberFormat="1" applyFont="1" applyFill="1" applyBorder="1" applyAlignment="1" applyProtection="1">
      <alignment horizontal="left"/>
      <protection hidden="1"/>
    </xf>
    <xf numFmtId="0" fontId="0" fillId="9" borderId="13" xfId="0" applyFill="1" applyBorder="1" applyAlignment="1">
      <alignment horizontal="center"/>
    </xf>
    <xf numFmtId="0" fontId="25" fillId="9" borderId="13" xfId="7" applyFont="1" applyFill="1" applyBorder="1" applyAlignment="1" applyProtection="1">
      <alignment horizontal="center"/>
    </xf>
    <xf numFmtId="0" fontId="0" fillId="9" borderId="40" xfId="0" applyFill="1" applyBorder="1" applyAlignment="1" applyProtection="1">
      <alignment horizontal="center"/>
      <protection locked="0"/>
    </xf>
    <xf numFmtId="0" fontId="0" fillId="9" borderId="15" xfId="0" applyFill="1" applyBorder="1" applyAlignment="1" applyProtection="1">
      <alignment horizontal="center"/>
      <protection locked="0"/>
    </xf>
    <xf numFmtId="0" fontId="0" fillId="9" borderId="22" xfId="0" applyFill="1" applyBorder="1" applyAlignment="1" applyProtection="1">
      <alignment horizontal="center"/>
      <protection locked="0"/>
    </xf>
    <xf numFmtId="0" fontId="5" fillId="4" borderId="0" xfId="4" applyFill="1" applyAlignment="1" applyProtection="1">
      <alignment horizontal="center"/>
    </xf>
    <xf numFmtId="0" fontId="5" fillId="2" borderId="6" xfId="4" applyFill="1" applyBorder="1" applyAlignment="1" applyProtection="1">
      <alignment horizontal="center"/>
    </xf>
    <xf numFmtId="0" fontId="5" fillId="2" borderId="7" xfId="4" applyFill="1" applyBorder="1" applyAlignment="1" applyProtection="1">
      <alignment horizontal="center"/>
    </xf>
    <xf numFmtId="0" fontId="5" fillId="2" borderId="8" xfId="4" applyFill="1" applyBorder="1" applyAlignment="1" applyProtection="1">
      <alignment horizontal="center"/>
    </xf>
    <xf numFmtId="0" fontId="5" fillId="2" borderId="0" xfId="4" applyFill="1" applyBorder="1" applyAlignment="1" applyProtection="1">
      <alignment horizontal="left"/>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lignment horizontal="center"/>
    </xf>
    <xf numFmtId="2" fontId="51" fillId="7" borderId="40" xfId="5" applyNumberFormat="1" applyFont="1" applyFill="1" applyBorder="1" applyAlignment="1">
      <alignment horizontal="right" vertical="center"/>
    </xf>
    <xf numFmtId="2" fontId="51" fillId="7" borderId="15" xfId="5" applyNumberFormat="1" applyFont="1" applyFill="1" applyBorder="1" applyAlignment="1">
      <alignment horizontal="right" vertical="center"/>
    </xf>
    <xf numFmtId="2" fontId="51" fillId="7" borderId="22" xfId="5" applyNumberFormat="1" applyFont="1" applyFill="1" applyBorder="1" applyAlignment="1">
      <alignment horizontal="right" vertical="center"/>
    </xf>
    <xf numFmtId="2" fontId="51" fillId="7" borderId="40" xfId="5" applyNumberFormat="1" applyFont="1" applyFill="1" applyBorder="1" applyAlignment="1">
      <alignment horizontal="left" vertical="center"/>
    </xf>
    <xf numFmtId="2" fontId="51" fillId="7" borderId="15" xfId="5" applyNumberFormat="1" applyFont="1" applyFill="1" applyBorder="1" applyAlignment="1">
      <alignment horizontal="left" vertical="center"/>
    </xf>
    <xf numFmtId="2" fontId="51" fillId="7" borderId="22" xfId="5" applyNumberFormat="1" applyFont="1" applyFill="1" applyBorder="1" applyAlignment="1">
      <alignment horizontal="left" vertical="center"/>
    </xf>
    <xf numFmtId="172" fontId="7" fillId="7" borderId="97" xfId="5" applyNumberFormat="1" applyFill="1" applyBorder="1" applyAlignment="1">
      <alignment vertical="center"/>
    </xf>
    <xf numFmtId="172" fontId="7" fillId="7" borderId="98" xfId="5" applyNumberFormat="1" applyFill="1" applyBorder="1" applyAlignment="1">
      <alignment vertical="center"/>
    </xf>
    <xf numFmtId="0" fontId="7" fillId="11" borderId="40" xfId="5" applyFill="1" applyBorder="1" applyAlignment="1">
      <alignment horizontal="center"/>
    </xf>
    <xf numFmtId="0" fontId="7" fillId="11" borderId="22" xfId="5" applyFill="1" applyBorder="1" applyAlignment="1">
      <alignment horizontal="center"/>
    </xf>
    <xf numFmtId="173" fontId="7" fillId="7" borderId="0" xfId="5" applyNumberFormat="1" applyFill="1" applyBorder="1" applyAlignment="1">
      <alignment horizontal="left" vertical="center"/>
    </xf>
    <xf numFmtId="173" fontId="7" fillId="7" borderId="112" xfId="5" applyNumberFormat="1" applyFill="1" applyBorder="1" applyAlignment="1">
      <alignment horizontal="left" vertical="center"/>
    </xf>
    <xf numFmtId="0" fontId="7" fillId="7" borderId="40" xfId="5" applyFill="1" applyBorder="1" applyAlignment="1">
      <alignment horizontal="center"/>
    </xf>
    <xf numFmtId="0" fontId="7" fillId="7" borderId="22" xfId="5" applyFill="1" applyBorder="1" applyAlignment="1">
      <alignment horizontal="center"/>
    </xf>
    <xf numFmtId="172" fontId="7" fillId="7" borderId="85" xfId="5" applyNumberFormat="1" applyFill="1" applyBorder="1" applyAlignment="1">
      <alignment vertical="center"/>
    </xf>
    <xf numFmtId="172" fontId="7" fillId="7" borderId="86" xfId="5" applyNumberFormat="1" applyFill="1" applyBorder="1" applyAlignment="1">
      <alignment vertical="center"/>
    </xf>
    <xf numFmtId="0" fontId="7" fillId="2" borderId="0" xfId="5" applyFill="1"/>
    <xf numFmtId="170" fontId="7" fillId="11" borderId="40" xfId="5" applyNumberFormat="1" applyFill="1" applyBorder="1" applyAlignment="1">
      <alignment horizontal="center"/>
    </xf>
    <xf numFmtId="170" fontId="7" fillId="11" borderId="22" xfId="5" applyNumberFormat="1" applyFill="1" applyBorder="1" applyAlignment="1">
      <alignment horizontal="center"/>
    </xf>
    <xf numFmtId="0" fontId="56" fillId="0" borderId="40" xfId="5" applyFont="1" applyFill="1" applyBorder="1" applyAlignment="1">
      <alignment horizontal="center" vertical="center"/>
    </xf>
    <xf numFmtId="0" fontId="56" fillId="0" borderId="15" xfId="5" applyFont="1" applyFill="1" applyBorder="1" applyAlignment="1">
      <alignment horizontal="center" vertical="center"/>
    </xf>
    <xf numFmtId="0" fontId="56" fillId="0" borderId="22" xfId="5" applyFont="1" applyFill="1" applyBorder="1" applyAlignment="1">
      <alignment horizontal="center" vertical="center"/>
    </xf>
    <xf numFmtId="0" fontId="7" fillId="7" borderId="87" xfId="5" applyFill="1" applyBorder="1" applyAlignment="1">
      <alignment horizontal="right" vertical="center"/>
    </xf>
    <xf numFmtId="0" fontId="7" fillId="7" borderId="88" xfId="5" applyFill="1" applyBorder="1" applyAlignment="1">
      <alignment horizontal="right" vertical="center"/>
    </xf>
    <xf numFmtId="1" fontId="7" fillId="7" borderId="102" xfId="5" applyNumberFormat="1" applyFont="1" applyFill="1" applyBorder="1" applyAlignment="1">
      <alignment horizontal="right" vertical="center"/>
    </xf>
    <xf numFmtId="1" fontId="7" fillId="7" borderId="103" xfId="5" applyNumberFormat="1" applyFont="1" applyFill="1" applyBorder="1" applyAlignment="1">
      <alignment horizontal="right" vertical="center"/>
    </xf>
    <xf numFmtId="1" fontId="7" fillId="7" borderId="104" xfId="5" applyNumberFormat="1" applyFont="1" applyFill="1" applyBorder="1" applyAlignment="1">
      <alignment horizontal="right" vertical="center"/>
    </xf>
    <xf numFmtId="0" fontId="7" fillId="7" borderId="102" xfId="5" applyFont="1" applyFill="1" applyBorder="1" applyAlignment="1">
      <alignment horizontal="right" vertical="center"/>
    </xf>
    <xf numFmtId="0" fontId="7" fillId="7" borderId="103" xfId="5" applyFont="1" applyFill="1" applyBorder="1" applyAlignment="1">
      <alignment horizontal="right" vertical="center"/>
    </xf>
    <xf numFmtId="0" fontId="7" fillId="7" borderId="104" xfId="5" applyFont="1" applyFill="1" applyBorder="1" applyAlignment="1">
      <alignment horizontal="right" vertical="center"/>
    </xf>
    <xf numFmtId="2" fontId="50" fillId="7" borderId="40" xfId="5" applyNumberFormat="1" applyFont="1" applyFill="1" applyBorder="1" applyAlignment="1">
      <alignment horizontal="center"/>
    </xf>
    <xf numFmtId="2" fontId="50" fillId="7" borderId="15" xfId="5" applyNumberFormat="1" applyFont="1" applyFill="1" applyBorder="1" applyAlignment="1">
      <alignment horizontal="center"/>
    </xf>
    <xf numFmtId="2" fontId="50" fillId="7" borderId="22" xfId="5" applyNumberFormat="1" applyFont="1" applyFill="1" applyBorder="1" applyAlignment="1">
      <alignment horizontal="center"/>
    </xf>
    <xf numFmtId="0" fontId="7" fillId="7" borderId="99" xfId="5" applyFill="1" applyBorder="1" applyAlignment="1">
      <alignment horizontal="right" vertical="center"/>
    </xf>
    <xf numFmtId="0" fontId="7" fillId="7" borderId="100" xfId="5" applyFill="1" applyBorder="1" applyAlignment="1">
      <alignment horizontal="right" vertical="center"/>
    </xf>
    <xf numFmtId="0" fontId="7" fillId="7" borderId="93" xfId="5" applyFill="1" applyBorder="1" applyAlignment="1">
      <alignment horizontal="right" vertical="center"/>
    </xf>
    <xf numFmtId="0" fontId="7" fillId="7" borderId="94" xfId="5" applyFill="1" applyBorder="1" applyAlignment="1">
      <alignment horizontal="right" vertical="center"/>
    </xf>
    <xf numFmtId="0" fontId="7" fillId="7" borderId="99" xfId="5" applyFont="1" applyFill="1" applyBorder="1" applyAlignment="1">
      <alignment horizontal="right" vertical="center"/>
    </xf>
    <xf numFmtId="0" fontId="7" fillId="7" borderId="100" xfId="5" applyFont="1" applyFill="1" applyBorder="1" applyAlignment="1">
      <alignment horizontal="right" vertical="center"/>
    </xf>
    <xf numFmtId="0" fontId="2" fillId="0" borderId="40" xfId="5" applyFont="1" applyFill="1" applyBorder="1" applyAlignment="1">
      <alignment horizontal="center" vertical="center"/>
    </xf>
    <xf numFmtId="0" fontId="2" fillId="0" borderId="15" xfId="5" applyFont="1" applyFill="1" applyBorder="1" applyAlignment="1">
      <alignment horizontal="center" vertical="center"/>
    </xf>
    <xf numFmtId="0" fontId="2" fillId="0" borderId="22" xfId="5" applyFont="1" applyFill="1" applyBorder="1" applyAlignment="1">
      <alignment horizontal="center" vertical="center"/>
    </xf>
    <xf numFmtId="0" fontId="51" fillId="7" borderId="87" xfId="5" applyFont="1" applyFill="1" applyBorder="1" applyAlignment="1">
      <alignment horizontal="right" vertical="center"/>
    </xf>
    <xf numFmtId="0" fontId="51" fillId="7" borderId="88" xfId="5" applyFont="1" applyFill="1" applyBorder="1" applyAlignment="1">
      <alignment horizontal="right" vertical="center"/>
    </xf>
    <xf numFmtId="0" fontId="7" fillId="7" borderId="91" xfId="5" applyFill="1" applyBorder="1" applyAlignment="1">
      <alignment horizontal="center" vertical="center"/>
    </xf>
    <xf numFmtId="0" fontId="7" fillId="7" borderId="92" xfId="5" applyFill="1" applyBorder="1" applyAlignment="1">
      <alignment horizontal="center" vertical="center"/>
    </xf>
    <xf numFmtId="0" fontId="51" fillId="7" borderId="93" xfId="5" applyFont="1" applyFill="1" applyBorder="1" applyAlignment="1">
      <alignment horizontal="right" vertical="center"/>
    </xf>
    <xf numFmtId="0" fontId="51" fillId="7" borderId="94" xfId="5" applyFont="1" applyFill="1" applyBorder="1" applyAlignment="1">
      <alignment horizontal="right" vertical="center"/>
    </xf>
    <xf numFmtId="0" fontId="2" fillId="6" borderId="10" xfId="5" applyFont="1" applyFill="1" applyBorder="1" applyAlignment="1">
      <alignment horizontal="center" vertical="center"/>
    </xf>
    <xf numFmtId="0" fontId="2" fillId="6" borderId="5" xfId="5" applyFont="1" applyFill="1" applyBorder="1" applyAlignment="1">
      <alignment horizontal="center" vertical="center"/>
    </xf>
    <xf numFmtId="0" fontId="52" fillId="6" borderId="3" xfId="5" applyFont="1" applyFill="1" applyBorder="1" applyAlignment="1">
      <alignment horizontal="center" vertical="center"/>
    </xf>
    <xf numFmtId="0" fontId="52" fillId="6" borderId="0" xfId="5" applyFont="1" applyFill="1" applyBorder="1" applyAlignment="1">
      <alignment horizontal="center" vertical="center"/>
    </xf>
    <xf numFmtId="0" fontId="52" fillId="6" borderId="1" xfId="5" applyFont="1" applyFill="1" applyBorder="1" applyAlignment="1">
      <alignment horizontal="center" vertical="center"/>
    </xf>
    <xf numFmtId="0" fontId="3" fillId="6" borderId="0" xfId="5" applyFont="1" applyFill="1" applyBorder="1" applyAlignment="1">
      <alignment horizontal="center" vertical="center"/>
    </xf>
    <xf numFmtId="0" fontId="50" fillId="28" borderId="82" xfId="5" applyFont="1" applyFill="1" applyBorder="1" applyAlignment="1" applyProtection="1">
      <alignment horizontal="left" vertical="center"/>
      <protection locked="0"/>
    </xf>
    <xf numFmtId="0" fontId="50" fillId="28" borderId="83" xfId="5" applyFont="1" applyFill="1" applyBorder="1" applyAlignment="1" applyProtection="1">
      <alignment horizontal="left" vertical="center"/>
      <protection locked="0"/>
    </xf>
    <xf numFmtId="0" fontId="51" fillId="7" borderId="81" xfId="5" applyFont="1" applyFill="1" applyBorder="1" applyAlignment="1">
      <alignment horizontal="right" vertical="center"/>
    </xf>
    <xf numFmtId="0" fontId="51" fillId="7" borderId="82" xfId="5" applyFont="1" applyFill="1" applyBorder="1" applyAlignment="1">
      <alignment horizontal="right" vertical="center"/>
    </xf>
    <xf numFmtId="49" fontId="50" fillId="28" borderId="82" xfId="5" applyNumberFormat="1" applyFont="1" applyFill="1" applyBorder="1" applyAlignment="1" applyProtection="1">
      <alignment horizontal="left" vertical="center"/>
      <protection locked="0"/>
    </xf>
    <xf numFmtId="49" fontId="50" fillId="28" borderId="83" xfId="5" applyNumberFormat="1" applyFont="1" applyFill="1" applyBorder="1" applyAlignment="1" applyProtection="1">
      <alignment horizontal="left" vertical="center"/>
      <protection locked="0"/>
    </xf>
    <xf numFmtId="0" fontId="50" fillId="28" borderId="85" xfId="5" applyFont="1" applyFill="1" applyBorder="1" applyAlignment="1" applyProtection="1">
      <alignment horizontal="left" vertical="center"/>
      <protection locked="0"/>
    </xf>
    <xf numFmtId="0" fontId="50" fillId="28" borderId="86" xfId="5" applyFont="1" applyFill="1" applyBorder="1" applyAlignment="1" applyProtection="1">
      <alignment horizontal="left" vertical="center"/>
      <protection locked="0"/>
    </xf>
    <xf numFmtId="0" fontId="51" fillId="7" borderId="84" xfId="5" applyFont="1" applyFill="1" applyBorder="1" applyAlignment="1">
      <alignment horizontal="right" vertical="center"/>
    </xf>
    <xf numFmtId="0" fontId="51" fillId="7" borderId="85" xfId="5" applyFont="1" applyFill="1" applyBorder="1" applyAlignment="1">
      <alignment horizontal="right" vertical="center"/>
    </xf>
    <xf numFmtId="49" fontId="50" fillId="28" borderId="85" xfId="5" applyNumberFormat="1" applyFont="1" applyFill="1" applyBorder="1" applyAlignment="1" applyProtection="1">
      <alignment horizontal="left" vertical="center"/>
      <protection locked="0"/>
    </xf>
    <xf numFmtId="49" fontId="50" fillId="28" borderId="86" xfId="5" applyNumberFormat="1" applyFont="1" applyFill="1" applyBorder="1" applyAlignment="1" applyProtection="1">
      <alignment horizontal="left" vertical="center"/>
      <protection locked="0"/>
    </xf>
    <xf numFmtId="0" fontId="7" fillId="0" borderId="40" xfId="5" applyBorder="1" applyAlignment="1">
      <alignment horizontal="center"/>
    </xf>
    <xf numFmtId="0" fontId="7" fillId="0" borderId="15" xfId="5" applyBorder="1" applyAlignment="1">
      <alignment horizontal="center"/>
    </xf>
    <xf numFmtId="0" fontId="7" fillId="0" borderId="22" xfId="5" applyBorder="1" applyAlignment="1">
      <alignment horizontal="center"/>
    </xf>
    <xf numFmtId="2" fontId="7" fillId="0" borderId="40" xfId="5" applyNumberFormat="1" applyBorder="1" applyAlignment="1">
      <alignment horizontal="center"/>
    </xf>
    <xf numFmtId="2" fontId="7" fillId="0" borderId="15" xfId="5" applyNumberFormat="1" applyBorder="1" applyAlignment="1">
      <alignment horizontal="center"/>
    </xf>
    <xf numFmtId="2" fontId="7" fillId="0" borderId="22" xfId="5" applyNumberFormat="1" applyBorder="1" applyAlignment="1">
      <alignment horizontal="center"/>
    </xf>
    <xf numFmtId="0" fontId="80" fillId="0" borderId="46" xfId="0" applyFont="1" applyFill="1" applyBorder="1" applyAlignment="1">
      <alignment horizontal="left" vertical="center" wrapText="1"/>
    </xf>
    <xf numFmtId="0" fontId="80" fillId="0" borderId="47" xfId="0" applyFont="1" applyFill="1" applyBorder="1" applyAlignment="1">
      <alignment horizontal="left" vertical="center" wrapText="1"/>
    </xf>
    <xf numFmtId="0" fontId="80" fillId="0" borderId="44" xfId="0" applyFont="1" applyFill="1" applyBorder="1" applyAlignment="1">
      <alignment horizontal="left" vertical="center" wrapText="1"/>
    </xf>
    <xf numFmtId="0" fontId="80" fillId="0" borderId="45" xfId="0" applyFont="1" applyFill="1" applyBorder="1" applyAlignment="1">
      <alignment horizontal="left" vertical="center" wrapText="1"/>
    </xf>
    <xf numFmtId="0" fontId="80" fillId="30" borderId="43" xfId="0" applyFont="1" applyFill="1" applyBorder="1" applyAlignment="1">
      <alignment horizontal="right" vertical="center"/>
    </xf>
    <xf numFmtId="0" fontId="80" fillId="30" borderId="42" xfId="0" applyFont="1" applyFill="1" applyBorder="1" applyAlignment="1">
      <alignment horizontal="right" vertical="center"/>
    </xf>
    <xf numFmtId="0" fontId="80" fillId="0" borderId="38" xfId="0" applyFont="1" applyFill="1" applyBorder="1" applyAlignment="1">
      <alignment horizontal="center" vertical="center"/>
    </xf>
    <xf numFmtId="0" fontId="80" fillId="0" borderId="23" xfId="0" applyFont="1" applyFill="1" applyBorder="1" applyAlignment="1">
      <alignment horizontal="center" vertical="center"/>
    </xf>
    <xf numFmtId="0" fontId="80" fillId="0" borderId="13" xfId="0" applyFont="1" applyFill="1" applyBorder="1" applyAlignment="1">
      <alignment horizontal="center" vertical="center"/>
    </xf>
    <xf numFmtId="0" fontId="19" fillId="0" borderId="40"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80" fillId="30" borderId="0" xfId="0" applyFont="1" applyFill="1" applyBorder="1" applyAlignment="1">
      <alignment horizontal="justify" vertical="center"/>
    </xf>
    <xf numFmtId="0" fontId="80" fillId="0" borderId="6" xfId="0" applyFont="1" applyFill="1" applyBorder="1" applyAlignment="1">
      <alignment horizontal="center" vertical="center"/>
    </xf>
    <xf numFmtId="0" fontId="80" fillId="0" borderId="7" xfId="0" applyFont="1" applyFill="1" applyBorder="1" applyAlignment="1">
      <alignment horizontal="center" vertical="center"/>
    </xf>
    <xf numFmtId="0" fontId="80" fillId="0" borderId="8" xfId="0" applyFont="1" applyFill="1" applyBorder="1" applyAlignment="1">
      <alignment horizontal="center" vertical="center"/>
    </xf>
    <xf numFmtId="0" fontId="80" fillId="30" borderId="0" xfId="0" applyFont="1" applyFill="1" applyBorder="1" applyAlignment="1">
      <alignment horizontal="left" vertical="center"/>
    </xf>
    <xf numFmtId="0" fontId="80" fillId="30" borderId="0" xfId="0" applyFont="1" applyFill="1" applyBorder="1" applyAlignment="1">
      <alignment vertical="center"/>
    </xf>
    <xf numFmtId="2" fontId="7" fillId="0" borderId="40" xfId="0" applyNumberFormat="1" applyFont="1" applyFill="1" applyBorder="1" applyAlignment="1" applyProtection="1">
      <alignment horizontal="center" vertical="center"/>
    </xf>
    <xf numFmtId="2" fontId="7" fillId="0" borderId="22" xfId="0" applyNumberFormat="1" applyFont="1" applyFill="1" applyBorder="1" applyAlignment="1" applyProtection="1">
      <alignment horizontal="center" vertical="center"/>
    </xf>
    <xf numFmtId="0" fontId="73" fillId="2" borderId="0" xfId="0" applyFont="1" applyFill="1" applyAlignment="1">
      <alignment horizontal="left" vertical="center" wrapText="1"/>
    </xf>
    <xf numFmtId="0" fontId="2" fillId="0" borderId="0" xfId="0" applyFont="1" applyAlignment="1">
      <alignment horizontal="left" vertical="center"/>
    </xf>
    <xf numFmtId="0" fontId="17" fillId="30" borderId="3" xfId="0" applyFont="1" applyFill="1" applyBorder="1" applyAlignment="1" applyProtection="1">
      <alignment horizontal="center" vertical="center"/>
      <protection locked="0"/>
    </xf>
    <xf numFmtId="0" fontId="17" fillId="30" borderId="0" xfId="0" applyFont="1" applyFill="1" applyBorder="1" applyAlignment="1" applyProtection="1">
      <alignment horizontal="center" vertical="center"/>
      <protection locked="0"/>
    </xf>
    <xf numFmtId="0" fontId="77" fillId="30" borderId="0" xfId="0" applyFont="1" applyFill="1" applyBorder="1" applyAlignment="1" applyProtection="1">
      <alignment horizontal="left" vertical="center"/>
    </xf>
    <xf numFmtId="0" fontId="0" fillId="30" borderId="15" xfId="0" applyFont="1" applyFill="1" applyBorder="1" applyAlignment="1">
      <alignment horizontal="center" vertical="center"/>
    </xf>
    <xf numFmtId="2" fontId="11" fillId="30" borderId="0" xfId="0" applyNumberFormat="1" applyFont="1" applyFill="1" applyBorder="1" applyAlignment="1" applyProtection="1">
      <alignment horizontal="center" vertical="center"/>
    </xf>
    <xf numFmtId="2" fontId="11" fillId="30" borderId="14" xfId="0" applyNumberFormat="1" applyFont="1" applyFill="1" applyBorder="1" applyAlignment="1" applyProtection="1">
      <alignment horizontal="center" vertical="center"/>
    </xf>
    <xf numFmtId="14" fontId="0" fillId="0" borderId="69" xfId="0" applyNumberFormat="1" applyFill="1" applyBorder="1" applyAlignment="1" applyProtection="1">
      <alignment horizontal="center" vertical="center"/>
      <protection locked="0"/>
    </xf>
    <xf numFmtId="14" fontId="0" fillId="0" borderId="71" xfId="0" applyNumberFormat="1" applyFill="1" applyBorder="1" applyAlignment="1" applyProtection="1">
      <alignment horizontal="center" vertical="center"/>
      <protection locked="0"/>
    </xf>
    <xf numFmtId="0" fontId="0" fillId="0" borderId="66" xfId="0" applyFill="1" applyBorder="1" applyAlignment="1" applyProtection="1">
      <alignment horizontal="left" vertical="center"/>
      <protection locked="0"/>
    </xf>
    <xf numFmtId="0" fontId="0" fillId="0" borderId="68" xfId="0" applyBorder="1" applyAlignment="1" applyProtection="1">
      <alignment horizontal="left" vertical="center"/>
      <protection locked="0"/>
    </xf>
    <xf numFmtId="14" fontId="0" fillId="0" borderId="55" xfId="0" applyNumberFormat="1" applyFill="1" applyBorder="1" applyAlignment="1" applyProtection="1">
      <alignment horizontal="center" vertical="center"/>
      <protection locked="0"/>
    </xf>
    <xf numFmtId="14" fontId="0" fillId="0" borderId="56" xfId="0" applyNumberFormat="1" applyFill="1" applyBorder="1" applyAlignment="1" applyProtection="1">
      <alignment horizontal="center" vertical="center"/>
      <protection locked="0"/>
    </xf>
    <xf numFmtId="0" fontId="0" fillId="0" borderId="69" xfId="0" applyFill="1" applyBorder="1" applyAlignment="1" applyProtection="1">
      <alignment horizontal="center" vertical="center"/>
      <protection locked="0"/>
    </xf>
    <xf numFmtId="0" fontId="0" fillId="0" borderId="71" xfId="0" applyFill="1" applyBorder="1" applyAlignment="1" applyProtection="1">
      <alignment horizontal="center" vertical="center"/>
      <protection locked="0"/>
    </xf>
    <xf numFmtId="0" fontId="16" fillId="2" borderId="0"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17" fillId="0" borderId="0" xfId="0" applyFont="1" applyAlignment="1">
      <alignment horizontal="center" vertical="center"/>
    </xf>
    <xf numFmtId="0" fontId="0" fillId="0" borderId="0" xfId="0" applyAlignment="1">
      <alignment horizontal="center" vertical="center"/>
    </xf>
    <xf numFmtId="14" fontId="0" fillId="0" borderId="66" xfId="0" applyNumberFormat="1" applyFill="1" applyBorder="1" applyAlignment="1" applyProtection="1">
      <alignment horizontal="center" vertical="center"/>
      <protection locked="0"/>
    </xf>
    <xf numFmtId="14" fontId="0" fillId="0" borderId="68" xfId="0" applyNumberFormat="1" applyFill="1" applyBorder="1" applyAlignment="1" applyProtection="1">
      <alignment horizontal="center" vertical="center"/>
      <protection locked="0"/>
    </xf>
    <xf numFmtId="0" fontId="0" fillId="0" borderId="55" xfId="0" applyFill="1" applyBorder="1" applyAlignment="1" applyProtection="1">
      <alignment horizontal="center" vertical="center"/>
      <protection locked="0"/>
    </xf>
    <xf numFmtId="0" fontId="0" fillId="0" borderId="56" xfId="0" applyFill="1" applyBorder="1" applyAlignment="1" applyProtection="1">
      <alignment horizontal="center" vertical="center"/>
      <protection locked="0"/>
    </xf>
    <xf numFmtId="0" fontId="0" fillId="0" borderId="7" xfId="0" applyBorder="1"/>
    <xf numFmtId="0" fontId="0" fillId="0" borderId="8" xfId="0" applyBorder="1"/>
  </cellXfs>
  <cellStyles count="42">
    <cellStyle name="60% - Accent2" xfId="1" builtinId="36"/>
    <cellStyle name="Accent2" xfId="2" builtinId="33"/>
    <cellStyle name="args.style" xfId="10"/>
    <cellStyle name="category" xfId="11"/>
    <cellStyle name="Comma[2]" xfId="12"/>
    <cellStyle name="Currency $" xfId="13"/>
    <cellStyle name="Currency[2]" xfId="14"/>
    <cellStyle name="Date" xfId="15"/>
    <cellStyle name="Dezimal [0]_Mondeo" xfId="16"/>
    <cellStyle name="Dezimal_Mondeo" xfId="17"/>
    <cellStyle name="Grey" xfId="18"/>
    <cellStyle name="HEADER" xfId="19"/>
    <cellStyle name="Header1" xfId="20"/>
    <cellStyle name="Header2" xfId="21"/>
    <cellStyle name="Heading 1" xfId="3" builtinId="16"/>
    <cellStyle name="Hyperlink" xfId="4" builtinId="8"/>
    <cellStyle name="Hyperlink 2" xfId="41"/>
    <cellStyle name="Input [yellow]" xfId="22"/>
    <cellStyle name="Milliers [0]_!!!GO" xfId="23"/>
    <cellStyle name="Milliers_!!!GO" xfId="24"/>
    <cellStyle name="Model" xfId="25"/>
    <cellStyle name="Monétaire [0]_!!!GO" xfId="26"/>
    <cellStyle name="Monétaire_!!!GO" xfId="27"/>
    <cellStyle name="Normal" xfId="0" builtinId="0"/>
    <cellStyle name="Normal - Style1" xfId="28"/>
    <cellStyle name="Normal 2" xfId="5"/>
    <cellStyle name="Normal 3" xfId="6"/>
    <cellStyle name="Normal 4" xfId="40"/>
    <cellStyle name="Normal_GR&amp;R" xfId="7"/>
    <cellStyle name="Œ…‹æØ‚è [0.00]_!!!GO" xfId="29"/>
    <cellStyle name="Œ…‹æØ‚è_!!!GO" xfId="30"/>
    <cellStyle name="per.style" xfId="31"/>
    <cellStyle name="Percent [2]" xfId="32"/>
    <cellStyle name="Percent 2" xfId="9"/>
    <cellStyle name="Percent[0]" xfId="33"/>
    <cellStyle name="Percent[2]" xfId="34"/>
    <cellStyle name="Standard 2" xfId="8"/>
    <cellStyle name="Standard_DE_LATE_" xfId="35"/>
    <cellStyle name="subhead" xfId="36"/>
    <cellStyle name="Währung [0]_Mondeo" xfId="37"/>
    <cellStyle name="Währung_Mondeo" xfId="38"/>
    <cellStyle name="weekly" xfId="39"/>
  </cellStyles>
  <dxfs count="31">
    <dxf>
      <fill>
        <patternFill patternType="none">
          <bgColor indexed="65"/>
        </patternFill>
      </fill>
    </dxf>
    <dxf>
      <font>
        <b/>
        <i val="0"/>
        <condense val="0"/>
        <extend val="0"/>
        <color indexed="9"/>
      </font>
      <fill>
        <patternFill>
          <bgColor indexed="10"/>
        </patternFill>
      </fill>
    </dxf>
    <dxf>
      <font>
        <b/>
        <i val="0"/>
        <condense val="0"/>
        <extend val="0"/>
      </font>
      <fill>
        <patternFill>
          <bgColor indexed="11"/>
        </patternFill>
      </fill>
    </dxf>
    <dxf>
      <fill>
        <patternFill>
          <bgColor indexed="10"/>
        </patternFill>
      </fill>
    </dxf>
    <dxf>
      <font>
        <color theme="0"/>
      </font>
      <fill>
        <patternFill>
          <bgColor rgb="FFFF0000"/>
        </patternFill>
      </fill>
    </dxf>
    <dxf>
      <font>
        <color theme="0"/>
      </font>
      <fill>
        <patternFill>
          <bgColor theme="4"/>
        </patternFill>
      </fill>
    </dxf>
    <dxf>
      <font>
        <b/>
        <i val="0"/>
        <color theme="0"/>
      </font>
      <fill>
        <patternFill>
          <bgColor rgb="FFFF0000"/>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color rgb="FF00B050"/>
      </font>
    </dxf>
    <dxf>
      <font>
        <b/>
        <i val="0"/>
        <color rgb="FFFF0000"/>
      </font>
    </dxf>
    <dxf>
      <font>
        <b/>
        <i val="0"/>
        <color rgb="FFFF0000"/>
      </font>
    </dxf>
    <dxf>
      <font>
        <color rgb="FF0000CC"/>
      </font>
    </dxf>
    <dxf>
      <font>
        <b/>
        <i val="0"/>
        <color theme="0"/>
      </font>
      <fill>
        <patternFill>
          <bgColor rgb="FF00B0F0"/>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rgb="FFFF0000"/>
        </patternFill>
      </fill>
    </dxf>
    <dxf>
      <font>
        <color theme="0"/>
      </font>
      <fill>
        <patternFill>
          <bgColor theme="4"/>
        </patternFill>
      </fill>
    </dxf>
    <dxf>
      <font>
        <color theme="0"/>
      </font>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Components of Variation, ANOVA</a:t>
            </a:r>
          </a:p>
        </c:rich>
      </c:tx>
      <c:layout>
        <c:manualLayout>
          <c:xMode val="edge"/>
          <c:yMode val="edge"/>
          <c:x val="0.21463448776220045"/>
          <c:y val="2.8571428571428571E-2"/>
        </c:manualLayout>
      </c:layout>
      <c:overlay val="0"/>
      <c:spPr>
        <a:noFill/>
        <a:ln w="25400">
          <a:noFill/>
        </a:ln>
      </c:spPr>
    </c:title>
    <c:autoTitleDeleted val="0"/>
    <c:plotArea>
      <c:layout>
        <c:manualLayout>
          <c:layoutTarget val="inner"/>
          <c:xMode val="edge"/>
          <c:yMode val="edge"/>
          <c:x val="8.1300942106424842E-2"/>
          <c:y val="0.1657147480880248"/>
          <c:w val="0.6894319890624826"/>
          <c:h val="0.73714491390879999"/>
        </c:manualLayout>
      </c:layout>
      <c:barChart>
        <c:barDir val="col"/>
        <c:grouping val="clustered"/>
        <c:varyColors val="0"/>
        <c:ser>
          <c:idx val="0"/>
          <c:order val="0"/>
          <c:tx>
            <c:strRef>
              <c:f>Calculations!$R$18</c:f>
              <c:strCache>
                <c:ptCount val="1"/>
                <c:pt idx="0">
                  <c:v>% Contribution</c:v>
                </c:pt>
              </c:strCache>
            </c:strRef>
          </c:tx>
          <c:spPr>
            <a:solidFill>
              <a:srgbClr val="9999FF"/>
            </a:solidFill>
            <a:ln w="12700">
              <a:solidFill>
                <a:srgbClr val="000000"/>
              </a:solidFill>
              <a:prstDash val="solid"/>
            </a:ln>
          </c:spPr>
          <c:invertIfNegative val="0"/>
          <c:val>
            <c:numRef>
              <c:f>Calculations!$S$18:$V$18</c:f>
              <c:numCache>
                <c:formatCode>0.00%</c:formatCode>
                <c:ptCount val="4"/>
                <c:pt idx="0">
                  <c:v>0</c:v>
                </c:pt>
                <c:pt idx="1">
                  <c:v>0</c:v>
                </c:pt>
                <c:pt idx="2">
                  <c:v>0</c:v>
                </c:pt>
                <c:pt idx="3">
                  <c:v>0</c:v>
                </c:pt>
              </c:numCache>
            </c:numRef>
          </c:val>
        </c:ser>
        <c:ser>
          <c:idx val="1"/>
          <c:order val="1"/>
          <c:tx>
            <c:strRef>
              <c:f>Calculations!$R$19</c:f>
              <c:strCache>
                <c:ptCount val="1"/>
                <c:pt idx="0">
                  <c:v>% Study Variation</c:v>
                </c:pt>
              </c:strCache>
            </c:strRef>
          </c:tx>
          <c:spPr>
            <a:solidFill>
              <a:srgbClr val="993366"/>
            </a:solidFill>
            <a:ln w="12700">
              <a:solidFill>
                <a:srgbClr val="000000"/>
              </a:solidFill>
              <a:prstDash val="solid"/>
            </a:ln>
          </c:spPr>
          <c:invertIfNegative val="0"/>
          <c:val>
            <c:numRef>
              <c:f>Calculations!$S$19:$V$19</c:f>
              <c:numCache>
                <c:formatCode>0.00%</c:formatCode>
                <c:ptCount val="4"/>
                <c:pt idx="0">
                  <c:v>0</c:v>
                </c:pt>
                <c:pt idx="1">
                  <c:v>0</c:v>
                </c:pt>
                <c:pt idx="2">
                  <c:v>0</c:v>
                </c:pt>
                <c:pt idx="3">
                  <c:v>0</c:v>
                </c:pt>
              </c:numCache>
            </c:numRef>
          </c:val>
        </c:ser>
        <c:ser>
          <c:idx val="2"/>
          <c:order val="2"/>
          <c:tx>
            <c:strRef>
              <c:f>Calculations!$R$20</c:f>
              <c:strCache>
                <c:ptCount val="1"/>
                <c:pt idx="0">
                  <c:v>% Tol (5.15 SD)</c:v>
                </c:pt>
              </c:strCache>
            </c:strRef>
          </c:tx>
          <c:spPr>
            <a:solidFill>
              <a:srgbClr val="FFFFCC"/>
            </a:solidFill>
            <a:ln w="12700">
              <a:solidFill>
                <a:srgbClr val="000000"/>
              </a:solidFill>
              <a:prstDash val="solid"/>
            </a:ln>
          </c:spPr>
          <c:invertIfNegative val="0"/>
          <c:val>
            <c:numRef>
              <c:f>Calculations!$S$20:$V$20</c:f>
              <c:numCache>
                <c:formatCode>0.00%</c:formatCode>
                <c:ptCount val="4"/>
                <c:pt idx="0">
                  <c:v>0</c:v>
                </c:pt>
                <c:pt idx="1">
                  <c:v>0</c:v>
                </c:pt>
                <c:pt idx="2">
                  <c:v>0</c:v>
                </c:pt>
                <c:pt idx="3">
                  <c:v>0</c:v>
                </c:pt>
              </c:numCache>
            </c:numRef>
          </c:val>
        </c:ser>
        <c:ser>
          <c:idx val="3"/>
          <c:order val="3"/>
          <c:tx>
            <c:strRef>
              <c:f>Calculations!$R$21</c:f>
              <c:strCache>
                <c:ptCount val="1"/>
                <c:pt idx="0">
                  <c:v>% Tol (6.0 SD)</c:v>
                </c:pt>
              </c:strCache>
            </c:strRef>
          </c:tx>
          <c:spPr>
            <a:solidFill>
              <a:srgbClr val="CCFFFF"/>
            </a:solidFill>
            <a:ln w="12700">
              <a:solidFill>
                <a:srgbClr val="000000"/>
              </a:solidFill>
              <a:prstDash val="solid"/>
            </a:ln>
          </c:spPr>
          <c:invertIfNegative val="0"/>
          <c:val>
            <c:numRef>
              <c:f>Calculations!$S$21:$V$21</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32626944"/>
        <c:axId val="112886912"/>
      </c:barChart>
      <c:catAx>
        <c:axId val="132626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C0C0C0"/>
                </a:solidFill>
                <a:latin typeface="Arial"/>
                <a:ea typeface="Arial"/>
                <a:cs typeface="Arial"/>
              </a:defRPr>
            </a:pPr>
            <a:endParaRPr lang="tr-TR"/>
          </a:p>
        </c:txPr>
        <c:crossAx val="112886912"/>
        <c:crosses val="autoZero"/>
        <c:auto val="1"/>
        <c:lblAlgn val="ctr"/>
        <c:lblOffset val="100"/>
        <c:tickLblSkip val="1"/>
        <c:tickMarkSkip val="1"/>
        <c:noMultiLvlLbl val="0"/>
      </c:catAx>
      <c:valAx>
        <c:axId val="11288691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2626944"/>
        <c:crosses val="autoZero"/>
        <c:crossBetween val="between"/>
      </c:valAx>
      <c:spPr>
        <a:solidFill>
          <a:srgbClr val="FFFFFF"/>
        </a:solidFill>
        <a:ln w="12700">
          <a:solidFill>
            <a:srgbClr val="808080"/>
          </a:solidFill>
          <a:prstDash val="solid"/>
        </a:ln>
      </c:spPr>
    </c:plotArea>
    <c:legend>
      <c:legendPos val="r"/>
      <c:layout>
        <c:manualLayout>
          <c:xMode val="edge"/>
          <c:yMode val="edge"/>
          <c:x val="0.78536704863111628"/>
          <c:y val="0.27428631421072364"/>
          <c:w val="0.20325237394106221"/>
          <c:h val="0.48571548556430449"/>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CCFFCC"/>
    </a:solidFill>
    <a:ln w="6350">
      <a:noFill/>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90851448569959E-2"/>
          <c:y val="0.10038628963993432"/>
          <c:w val="0.91228212264834196"/>
          <c:h val="0.72587009431952509"/>
        </c:manualLayout>
      </c:layout>
      <c:lineChart>
        <c:grouping val="standard"/>
        <c:varyColors val="0"/>
        <c:ser>
          <c:idx val="0"/>
          <c:order val="0"/>
          <c:spPr>
            <a:ln w="19050">
              <a:noFill/>
            </a:ln>
          </c:spPr>
          <c:marker>
            <c:symbol val="diamond"/>
            <c:size val="5"/>
            <c:spPr>
              <a:solidFill>
                <a:srgbClr val="000080"/>
              </a:solidFill>
              <a:ln>
                <a:solidFill>
                  <a:srgbClr val="000080"/>
                </a:solidFill>
                <a:prstDash val="solid"/>
              </a:ln>
            </c:spPr>
          </c:marker>
          <c:val>
            <c:numRef>
              <c:f>Calculations!$AF$74:$AF$83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1"/>
          <c:order val="1"/>
          <c:spPr>
            <a:ln w="19050">
              <a:noFill/>
            </a:ln>
          </c:spPr>
          <c:marker>
            <c:symbol val="diamond"/>
            <c:size val="5"/>
            <c:spPr>
              <a:solidFill>
                <a:srgbClr val="000080"/>
              </a:solidFill>
              <a:ln>
                <a:solidFill>
                  <a:srgbClr val="000080"/>
                </a:solidFill>
                <a:prstDash val="solid"/>
              </a:ln>
            </c:spPr>
          </c:marker>
          <c:val>
            <c:numRef>
              <c:f>Calculations!$AG$74:$AG$83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2"/>
          <c:order val="2"/>
          <c:spPr>
            <a:ln w="19050">
              <a:noFill/>
            </a:ln>
          </c:spPr>
          <c:marker>
            <c:symbol val="diamond"/>
            <c:size val="5"/>
            <c:spPr>
              <a:solidFill>
                <a:srgbClr val="000080"/>
              </a:solidFill>
              <a:ln>
                <a:solidFill>
                  <a:srgbClr val="000080"/>
                </a:solidFill>
                <a:prstDash val="solid"/>
              </a:ln>
            </c:spPr>
          </c:marker>
          <c:val>
            <c:numRef>
              <c:f>Calculations!$AH$74:$AH$83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3"/>
          <c:order val="3"/>
          <c:spPr>
            <a:ln w="19050">
              <a:noFill/>
            </a:ln>
          </c:spPr>
          <c:marker>
            <c:symbol val="diamond"/>
            <c:size val="5"/>
            <c:spPr>
              <a:solidFill>
                <a:srgbClr val="000080"/>
              </a:solidFill>
              <a:ln>
                <a:solidFill>
                  <a:srgbClr val="000080"/>
                </a:solidFill>
                <a:prstDash val="solid"/>
              </a:ln>
            </c:spPr>
          </c:marker>
          <c:val>
            <c:numRef>
              <c:f>Calculations!$AI$74:$AI$83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4"/>
          <c:order val="4"/>
          <c:spPr>
            <a:ln w="19050">
              <a:noFill/>
            </a:ln>
          </c:spPr>
          <c:marker>
            <c:symbol val="diamond"/>
            <c:size val="5"/>
            <c:spPr>
              <a:solidFill>
                <a:srgbClr val="000080"/>
              </a:solidFill>
              <a:ln>
                <a:solidFill>
                  <a:srgbClr val="000080"/>
                </a:solidFill>
                <a:prstDash val="solid"/>
              </a:ln>
            </c:spPr>
          </c:marker>
          <c:val>
            <c:numRef>
              <c:f>Calculations!$AJ$74:$AJ$83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5"/>
          <c:order val="5"/>
          <c:spPr>
            <a:ln w="19050">
              <a:noFill/>
            </a:ln>
          </c:spPr>
          <c:marker>
            <c:symbol val="diamond"/>
            <c:size val="5"/>
            <c:spPr>
              <a:solidFill>
                <a:srgbClr val="000080"/>
              </a:solidFill>
              <a:ln>
                <a:solidFill>
                  <a:srgbClr val="000080"/>
                </a:solidFill>
                <a:prstDash val="solid"/>
              </a:ln>
            </c:spPr>
          </c:marker>
          <c:val>
            <c:numRef>
              <c:f>Calculations!$AK$74:$AK$83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6"/>
          <c:order val="6"/>
          <c:spPr>
            <a:ln w="19050">
              <a:noFill/>
            </a:ln>
          </c:spPr>
          <c:marker>
            <c:symbol val="diamond"/>
            <c:size val="5"/>
            <c:spPr>
              <a:solidFill>
                <a:srgbClr val="000080"/>
              </a:solidFill>
              <a:ln>
                <a:solidFill>
                  <a:srgbClr val="000080"/>
                </a:solidFill>
                <a:prstDash val="solid"/>
              </a:ln>
            </c:spPr>
          </c:marker>
          <c:val>
            <c:numRef>
              <c:f>Calculations!$AL$74:$AL$83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7"/>
          <c:order val="7"/>
          <c:spPr>
            <a:ln w="19050">
              <a:noFill/>
            </a:ln>
          </c:spPr>
          <c:marker>
            <c:symbol val="diamond"/>
            <c:size val="5"/>
            <c:spPr>
              <a:solidFill>
                <a:srgbClr val="333399"/>
              </a:solidFill>
              <a:ln>
                <a:solidFill>
                  <a:srgbClr val="333399"/>
                </a:solidFill>
                <a:prstDash val="solid"/>
              </a:ln>
            </c:spPr>
          </c:marker>
          <c:val>
            <c:numRef>
              <c:f>Calculations!$AM$74:$AM$83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8"/>
          <c:order val="8"/>
          <c:spPr>
            <a:ln w="19050">
              <a:noFill/>
            </a:ln>
          </c:spPr>
          <c:marker>
            <c:symbol val="diamond"/>
            <c:size val="5"/>
            <c:spPr>
              <a:solidFill>
                <a:srgbClr val="000080"/>
              </a:solidFill>
              <a:ln>
                <a:solidFill>
                  <a:srgbClr val="000080"/>
                </a:solidFill>
                <a:prstDash val="solid"/>
              </a:ln>
            </c:spPr>
          </c:marker>
          <c:val>
            <c:numRef>
              <c:f>Calculations!$AN$74:$AN$83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9"/>
          <c:order val="9"/>
          <c:spPr>
            <a:ln w="12700">
              <a:solidFill>
                <a:srgbClr val="000080"/>
              </a:solidFill>
              <a:prstDash val="solid"/>
            </a:ln>
          </c:spPr>
          <c:marker>
            <c:symbol val="none"/>
          </c:marker>
          <c:val>
            <c:numRef>
              <c:f>Calculations!$AO$74:$AO$83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134680576"/>
        <c:axId val="134619712"/>
      </c:lineChart>
      <c:catAx>
        <c:axId val="134680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4619712"/>
        <c:crosses val="autoZero"/>
        <c:auto val="1"/>
        <c:lblAlgn val="ctr"/>
        <c:lblOffset val="100"/>
        <c:tickLblSkip val="1"/>
        <c:tickMarkSkip val="1"/>
        <c:noMultiLvlLbl val="0"/>
      </c:catAx>
      <c:valAx>
        <c:axId val="1346197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46805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18282988871224E-2"/>
          <c:y val="0.10526336598432356"/>
          <c:w val="0.79491255961844198"/>
          <c:h val="0.71255201589388262"/>
        </c:manualLayout>
      </c:layout>
      <c:lineChart>
        <c:grouping val="standard"/>
        <c:varyColors val="0"/>
        <c:ser>
          <c:idx val="0"/>
          <c:order val="0"/>
          <c:spPr>
            <a:ln w="19050">
              <a:noFill/>
            </a:ln>
          </c:spPr>
          <c:marker>
            <c:symbol val="diamond"/>
            <c:size val="5"/>
            <c:spPr>
              <a:solidFill>
                <a:srgbClr val="000080"/>
              </a:solidFill>
              <a:ln>
                <a:solidFill>
                  <a:srgbClr val="000080"/>
                </a:solidFill>
                <a:prstDash val="solid"/>
              </a:ln>
            </c:spPr>
          </c:marker>
          <c:val>
            <c:numRef>
              <c:f>Calculations!$AF$74:$AF$83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1"/>
          <c:order val="1"/>
          <c:spPr>
            <a:ln w="19050">
              <a:noFill/>
            </a:ln>
          </c:spPr>
          <c:marker>
            <c:symbol val="diamond"/>
            <c:size val="5"/>
            <c:spPr>
              <a:solidFill>
                <a:srgbClr val="000080"/>
              </a:solidFill>
              <a:ln>
                <a:solidFill>
                  <a:srgbClr val="000080"/>
                </a:solidFill>
                <a:prstDash val="solid"/>
              </a:ln>
            </c:spPr>
          </c:marker>
          <c:val>
            <c:numRef>
              <c:f>Calculations!$AG$74:$AG$83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2"/>
          <c:order val="2"/>
          <c:spPr>
            <a:ln w="19050">
              <a:noFill/>
            </a:ln>
          </c:spPr>
          <c:marker>
            <c:symbol val="diamond"/>
            <c:size val="5"/>
            <c:spPr>
              <a:solidFill>
                <a:srgbClr val="000080"/>
              </a:solidFill>
              <a:ln>
                <a:solidFill>
                  <a:srgbClr val="000080"/>
                </a:solidFill>
                <a:prstDash val="solid"/>
              </a:ln>
            </c:spPr>
          </c:marker>
          <c:val>
            <c:numRef>
              <c:f>Calculations!$AH$74:$AH$83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3"/>
          <c:order val="3"/>
          <c:tx>
            <c:strRef>
              <c:f>Calculations!$AO$73</c:f>
              <c:strCache>
                <c:ptCount val="1"/>
                <c:pt idx="0">
                  <c:v>Op A</c:v>
                </c:pt>
              </c:strCache>
            </c:strRef>
          </c:tx>
          <c:spPr>
            <a:ln w="12700">
              <a:solidFill>
                <a:srgbClr val="000080"/>
              </a:solidFill>
              <a:prstDash val="solid"/>
            </a:ln>
          </c:spPr>
          <c:marker>
            <c:symbol val="none"/>
          </c:marker>
          <c:val>
            <c:numRef>
              <c:f>Calculations!$AO$84:$AO$93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4"/>
          <c:order val="4"/>
          <c:spPr>
            <a:ln w="19050">
              <a:noFill/>
            </a:ln>
          </c:spPr>
          <c:marker>
            <c:symbol val="square"/>
            <c:size val="5"/>
            <c:spPr>
              <a:solidFill>
                <a:srgbClr val="FF00FF"/>
              </a:solidFill>
              <a:ln>
                <a:solidFill>
                  <a:srgbClr val="FF00FF"/>
                </a:solidFill>
                <a:prstDash val="solid"/>
              </a:ln>
            </c:spPr>
          </c:marker>
          <c:val>
            <c:numRef>
              <c:f>Calculations!$AI$74:$AI$83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5"/>
          <c:order val="5"/>
          <c:spPr>
            <a:ln w="19050">
              <a:noFill/>
            </a:ln>
          </c:spPr>
          <c:marker>
            <c:symbol val="square"/>
            <c:size val="5"/>
            <c:spPr>
              <a:solidFill>
                <a:srgbClr val="FF00FF"/>
              </a:solidFill>
              <a:ln>
                <a:solidFill>
                  <a:srgbClr val="FF00FF"/>
                </a:solidFill>
                <a:prstDash val="solid"/>
              </a:ln>
            </c:spPr>
          </c:marker>
          <c:val>
            <c:numRef>
              <c:f>Calculations!$AJ$74:$AJ$83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6"/>
          <c:order val="6"/>
          <c:spPr>
            <a:ln w="19050">
              <a:noFill/>
            </a:ln>
          </c:spPr>
          <c:marker>
            <c:symbol val="square"/>
            <c:size val="5"/>
            <c:spPr>
              <a:solidFill>
                <a:srgbClr val="FF00FF"/>
              </a:solidFill>
              <a:ln>
                <a:solidFill>
                  <a:srgbClr val="FF00FF"/>
                </a:solidFill>
                <a:prstDash val="solid"/>
              </a:ln>
            </c:spPr>
          </c:marker>
          <c:val>
            <c:numRef>
              <c:f>Calculations!$AK$74:$AK$83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7"/>
          <c:order val="7"/>
          <c:tx>
            <c:strRef>
              <c:f>Calculations!$AP$73</c:f>
              <c:strCache>
                <c:ptCount val="1"/>
                <c:pt idx="0">
                  <c:v>Op B</c:v>
                </c:pt>
              </c:strCache>
            </c:strRef>
          </c:tx>
          <c:spPr>
            <a:ln w="12700">
              <a:solidFill>
                <a:srgbClr val="FF00FF"/>
              </a:solidFill>
              <a:prstDash val="solid"/>
            </a:ln>
          </c:spPr>
          <c:marker>
            <c:symbol val="none"/>
          </c:marker>
          <c:val>
            <c:numRef>
              <c:f>Calculations!$AP$84:$AP$93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8"/>
          <c:order val="8"/>
          <c:spPr>
            <a:ln w="19050">
              <a:noFill/>
            </a:ln>
          </c:spPr>
          <c:marker>
            <c:symbol val="triangle"/>
            <c:size val="5"/>
            <c:spPr>
              <a:solidFill>
                <a:srgbClr val="FFFF00"/>
              </a:solidFill>
              <a:ln>
                <a:solidFill>
                  <a:srgbClr val="FFFF00"/>
                </a:solidFill>
                <a:prstDash val="solid"/>
              </a:ln>
            </c:spPr>
          </c:marker>
          <c:val>
            <c:numRef>
              <c:f>Calculations!$AL$74:$AL$83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9"/>
          <c:order val="9"/>
          <c:spPr>
            <a:ln w="19050">
              <a:noFill/>
            </a:ln>
          </c:spPr>
          <c:marker>
            <c:symbol val="triangle"/>
            <c:size val="5"/>
            <c:spPr>
              <a:solidFill>
                <a:srgbClr val="FFFF00"/>
              </a:solidFill>
              <a:ln>
                <a:solidFill>
                  <a:srgbClr val="FFFF00"/>
                </a:solidFill>
                <a:prstDash val="solid"/>
              </a:ln>
            </c:spPr>
          </c:marker>
          <c:val>
            <c:numRef>
              <c:f>Calculations!$AM$74:$AM$83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10"/>
          <c:order val="10"/>
          <c:spPr>
            <a:ln w="19050">
              <a:noFill/>
            </a:ln>
          </c:spPr>
          <c:marker>
            <c:symbol val="triangle"/>
            <c:size val="5"/>
            <c:spPr>
              <a:solidFill>
                <a:srgbClr val="FFFF00"/>
              </a:solidFill>
              <a:ln>
                <a:solidFill>
                  <a:srgbClr val="FFFF00"/>
                </a:solidFill>
                <a:prstDash val="solid"/>
              </a:ln>
            </c:spPr>
          </c:marker>
          <c:val>
            <c:numRef>
              <c:f>Calculations!$AN$74:$AN$83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11"/>
          <c:order val="11"/>
          <c:tx>
            <c:strRef>
              <c:f>Calculations!$AQ$73</c:f>
              <c:strCache>
                <c:ptCount val="1"/>
                <c:pt idx="0">
                  <c:v>Op C</c:v>
                </c:pt>
              </c:strCache>
            </c:strRef>
          </c:tx>
          <c:spPr>
            <a:ln w="12700">
              <a:solidFill>
                <a:srgbClr val="FFFF00"/>
              </a:solidFill>
              <a:prstDash val="solid"/>
            </a:ln>
          </c:spPr>
          <c:marker>
            <c:symbol val="none"/>
          </c:marker>
          <c:val>
            <c:numRef>
              <c:f>Calculations!$AQ$84:$AQ$93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dLbls>
          <c:showLegendKey val="0"/>
          <c:showVal val="0"/>
          <c:showCatName val="0"/>
          <c:showSerName val="0"/>
          <c:showPercent val="0"/>
          <c:showBubbleSize val="0"/>
        </c:dLbls>
        <c:marker val="1"/>
        <c:smooth val="0"/>
        <c:axId val="134681600"/>
        <c:axId val="134622016"/>
      </c:lineChart>
      <c:catAx>
        <c:axId val="134681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4622016"/>
        <c:crosses val="autoZero"/>
        <c:auto val="1"/>
        <c:lblAlgn val="ctr"/>
        <c:lblOffset val="100"/>
        <c:tickLblSkip val="1"/>
        <c:tickMarkSkip val="1"/>
        <c:noMultiLvlLbl val="0"/>
      </c:catAx>
      <c:valAx>
        <c:axId val="1346220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4681600"/>
        <c:crosses val="autoZero"/>
        <c:crossBetween val="between"/>
      </c:valAx>
      <c:spPr>
        <a:solidFill>
          <a:srgbClr val="C0C0C0"/>
        </a:solidFill>
        <a:ln w="3175">
          <a:solidFill>
            <a:srgbClr val="000000"/>
          </a:solidFill>
          <a:prstDash val="solid"/>
        </a:ln>
      </c:spPr>
    </c:plotArea>
    <c:legend>
      <c:legendPos val="r"/>
      <c:legendEntry>
        <c:idx val="0"/>
        <c:delete val="1"/>
      </c:legendEntry>
      <c:legendEntry>
        <c:idx val="1"/>
        <c:delete val="1"/>
      </c:legendEntry>
      <c:legendEntry>
        <c:idx val="2"/>
        <c:delete val="1"/>
      </c:legendEntry>
      <c:legendEntry>
        <c:idx val="4"/>
        <c:delete val="1"/>
      </c:legendEntry>
      <c:legendEntry>
        <c:idx val="5"/>
        <c:delete val="1"/>
      </c:legendEntry>
      <c:legendEntry>
        <c:idx val="6"/>
        <c:delete val="1"/>
      </c:legendEntry>
      <c:legendEntry>
        <c:idx val="8"/>
        <c:delete val="1"/>
      </c:legendEntry>
      <c:legendEntry>
        <c:idx val="9"/>
        <c:delete val="1"/>
      </c:legendEntry>
      <c:legendEntry>
        <c:idx val="10"/>
        <c:delete val="1"/>
      </c:legendEntry>
      <c:layout>
        <c:manualLayout>
          <c:xMode val="edge"/>
          <c:yMode val="edge"/>
          <c:x val="0.8775834658187599"/>
          <c:y val="0.33198465576418335"/>
          <c:w val="0.109697933227345"/>
          <c:h val="0.259109736788974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Operator</a:t>
            </a:r>
          </a:p>
        </c:rich>
      </c:tx>
      <c:layout>
        <c:manualLayout>
          <c:xMode val="edge"/>
          <c:yMode val="edge"/>
          <c:x val="0.4558062564536452"/>
          <c:y val="2.2522522522522521E-2"/>
        </c:manualLayout>
      </c:layout>
      <c:overlay val="0"/>
      <c:spPr>
        <a:noFill/>
        <a:ln w="25400">
          <a:noFill/>
        </a:ln>
      </c:spPr>
    </c:title>
    <c:autoTitleDeleted val="0"/>
    <c:plotArea>
      <c:layout>
        <c:manualLayout>
          <c:layoutTarget val="inner"/>
          <c:xMode val="edge"/>
          <c:yMode val="edge"/>
          <c:x val="7.1057252505934268E-2"/>
          <c:y val="0.25225336189717895"/>
          <c:w val="0.90468014166091926"/>
          <c:h val="0.54504744267069027"/>
        </c:manualLayout>
      </c:layout>
      <c:lineChart>
        <c:grouping val="standard"/>
        <c:varyColors val="0"/>
        <c:ser>
          <c:idx val="0"/>
          <c:order val="0"/>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Calculations!$AS$72:$AS$74</c:f>
              <c:numCache>
                <c:formatCode>General</c:formatCode>
                <c:ptCount val="3"/>
                <c:pt idx="0">
                  <c:v>#N/A</c:v>
                </c:pt>
                <c:pt idx="1">
                  <c:v>#N/A</c:v>
                </c:pt>
                <c:pt idx="2">
                  <c:v>#N/A</c:v>
                </c:pt>
              </c:numCache>
            </c:numRef>
          </c:val>
          <c:smooth val="0"/>
        </c:ser>
        <c:ser>
          <c:idx val="1"/>
          <c:order val="1"/>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Calculations!$AT$72:$AT$74</c:f>
              <c:numCache>
                <c:formatCode>General</c:formatCode>
                <c:ptCount val="3"/>
                <c:pt idx="0">
                  <c:v>#N/A</c:v>
                </c:pt>
                <c:pt idx="1">
                  <c:v>#N/A</c:v>
                </c:pt>
                <c:pt idx="2">
                  <c:v>#N/A</c:v>
                </c:pt>
              </c:numCache>
            </c:numRef>
          </c:val>
          <c:smooth val="0"/>
        </c:ser>
        <c:ser>
          <c:idx val="2"/>
          <c:order val="2"/>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Calculations!$AU$72:$AU$74</c:f>
              <c:numCache>
                <c:formatCode>General</c:formatCode>
                <c:ptCount val="3"/>
                <c:pt idx="0">
                  <c:v>#N/A</c:v>
                </c:pt>
                <c:pt idx="1">
                  <c:v>#N/A</c:v>
                </c:pt>
                <c:pt idx="2">
                  <c:v>#N/A</c:v>
                </c:pt>
              </c:numCache>
            </c:numRef>
          </c:val>
          <c:smooth val="0"/>
        </c:ser>
        <c:ser>
          <c:idx val="3"/>
          <c:order val="3"/>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Calculations!$AV$72:$AV$74</c:f>
              <c:numCache>
                <c:formatCode>General</c:formatCode>
                <c:ptCount val="3"/>
                <c:pt idx="0">
                  <c:v>#N/A</c:v>
                </c:pt>
                <c:pt idx="1">
                  <c:v>#N/A</c:v>
                </c:pt>
                <c:pt idx="2">
                  <c:v>#N/A</c:v>
                </c:pt>
              </c:numCache>
            </c:numRef>
          </c:val>
          <c:smooth val="0"/>
        </c:ser>
        <c:ser>
          <c:idx val="4"/>
          <c:order val="4"/>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Calculations!$AW$72:$AW$74</c:f>
              <c:numCache>
                <c:formatCode>General</c:formatCode>
                <c:ptCount val="3"/>
                <c:pt idx="0">
                  <c:v>#N/A</c:v>
                </c:pt>
                <c:pt idx="1">
                  <c:v>#N/A</c:v>
                </c:pt>
                <c:pt idx="2">
                  <c:v>#N/A</c:v>
                </c:pt>
              </c:numCache>
            </c:numRef>
          </c:val>
          <c:smooth val="0"/>
        </c:ser>
        <c:ser>
          <c:idx val="5"/>
          <c:order val="5"/>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Calculations!$AX$72:$AX$74</c:f>
              <c:numCache>
                <c:formatCode>General</c:formatCode>
                <c:ptCount val="3"/>
                <c:pt idx="0">
                  <c:v>#N/A</c:v>
                </c:pt>
                <c:pt idx="1">
                  <c:v>#N/A</c:v>
                </c:pt>
                <c:pt idx="2">
                  <c:v>#N/A</c:v>
                </c:pt>
              </c:numCache>
            </c:numRef>
          </c:val>
          <c:smooth val="0"/>
        </c:ser>
        <c:ser>
          <c:idx val="6"/>
          <c:order val="6"/>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Calculations!$AY$72:$AY$74</c:f>
              <c:numCache>
                <c:formatCode>General</c:formatCode>
                <c:ptCount val="3"/>
                <c:pt idx="0">
                  <c:v>#N/A</c:v>
                </c:pt>
                <c:pt idx="1">
                  <c:v>#N/A</c:v>
                </c:pt>
                <c:pt idx="2">
                  <c:v>#N/A</c:v>
                </c:pt>
              </c:numCache>
            </c:numRef>
          </c:val>
          <c:smooth val="0"/>
        </c:ser>
        <c:ser>
          <c:idx val="7"/>
          <c:order val="7"/>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Calculations!$AZ$72:$AZ$74</c:f>
              <c:numCache>
                <c:formatCode>General</c:formatCode>
                <c:ptCount val="3"/>
                <c:pt idx="0">
                  <c:v>#N/A</c:v>
                </c:pt>
                <c:pt idx="1">
                  <c:v>#N/A</c:v>
                </c:pt>
                <c:pt idx="2">
                  <c:v>#N/A</c:v>
                </c:pt>
              </c:numCache>
            </c:numRef>
          </c:val>
          <c:smooth val="0"/>
        </c:ser>
        <c:ser>
          <c:idx val="8"/>
          <c:order val="8"/>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Calculations!$BA$72:$BA$74</c:f>
              <c:numCache>
                <c:formatCode>General</c:formatCode>
                <c:ptCount val="3"/>
                <c:pt idx="0">
                  <c:v>#N/A</c:v>
                </c:pt>
                <c:pt idx="1">
                  <c:v>#N/A</c:v>
                </c:pt>
                <c:pt idx="2">
                  <c:v>#N/A</c:v>
                </c:pt>
              </c:numCache>
            </c:numRef>
          </c:val>
          <c:smooth val="0"/>
        </c:ser>
        <c:ser>
          <c:idx val="9"/>
          <c:order val="9"/>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Calculations!$BB$72:$BB$74</c:f>
              <c:numCache>
                <c:formatCode>General</c:formatCode>
                <c:ptCount val="3"/>
                <c:pt idx="0">
                  <c:v>#N/A</c:v>
                </c:pt>
                <c:pt idx="1">
                  <c:v>#N/A</c:v>
                </c:pt>
                <c:pt idx="2">
                  <c:v>#N/A</c:v>
                </c:pt>
              </c:numCache>
            </c:numRef>
          </c:val>
          <c:smooth val="0"/>
        </c:ser>
        <c:ser>
          <c:idx val="10"/>
          <c:order val="10"/>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Calculations!$BC$72:$BC$74</c:f>
              <c:numCache>
                <c:formatCode>General</c:formatCode>
                <c:ptCount val="3"/>
                <c:pt idx="0">
                  <c:v>#N/A</c:v>
                </c:pt>
                <c:pt idx="1">
                  <c:v>#N/A</c:v>
                </c:pt>
                <c:pt idx="2">
                  <c:v>#N/A</c:v>
                </c:pt>
              </c:numCache>
            </c:numRef>
          </c:val>
          <c:smooth val="0"/>
        </c:ser>
        <c:ser>
          <c:idx val="11"/>
          <c:order val="11"/>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Calculations!$BD$72:$BD$74</c:f>
              <c:numCache>
                <c:formatCode>General</c:formatCode>
                <c:ptCount val="3"/>
                <c:pt idx="0">
                  <c:v>#N/A</c:v>
                </c:pt>
                <c:pt idx="1">
                  <c:v>#N/A</c:v>
                </c:pt>
                <c:pt idx="2">
                  <c:v>#N/A</c:v>
                </c:pt>
              </c:numCache>
            </c:numRef>
          </c:val>
          <c:smooth val="0"/>
        </c:ser>
        <c:ser>
          <c:idx val="12"/>
          <c:order val="12"/>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Calculations!$BE$72:$BE$74</c:f>
              <c:numCache>
                <c:formatCode>General</c:formatCode>
                <c:ptCount val="3"/>
                <c:pt idx="0">
                  <c:v>#N/A</c:v>
                </c:pt>
                <c:pt idx="1">
                  <c:v>#N/A</c:v>
                </c:pt>
                <c:pt idx="2">
                  <c:v>#N/A</c:v>
                </c:pt>
              </c:numCache>
            </c:numRef>
          </c:val>
          <c:smooth val="0"/>
        </c:ser>
        <c:ser>
          <c:idx val="13"/>
          <c:order val="13"/>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Calculations!$BF$72:$BF$74</c:f>
              <c:numCache>
                <c:formatCode>General</c:formatCode>
                <c:ptCount val="3"/>
                <c:pt idx="0">
                  <c:v>#N/A</c:v>
                </c:pt>
                <c:pt idx="1">
                  <c:v>#N/A</c:v>
                </c:pt>
                <c:pt idx="2">
                  <c:v>#N/A</c:v>
                </c:pt>
              </c:numCache>
            </c:numRef>
          </c:val>
          <c:smooth val="0"/>
        </c:ser>
        <c:ser>
          <c:idx val="14"/>
          <c:order val="14"/>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Calculations!$BG$72:$BG$74</c:f>
              <c:numCache>
                <c:formatCode>General</c:formatCode>
                <c:ptCount val="3"/>
                <c:pt idx="0">
                  <c:v>#N/A</c:v>
                </c:pt>
                <c:pt idx="1">
                  <c:v>#N/A</c:v>
                </c:pt>
                <c:pt idx="2">
                  <c:v>#N/A</c:v>
                </c:pt>
              </c:numCache>
            </c:numRef>
          </c:val>
          <c:smooth val="0"/>
        </c:ser>
        <c:ser>
          <c:idx val="15"/>
          <c:order val="15"/>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Calculations!$BH$72:$BH$74</c:f>
              <c:numCache>
                <c:formatCode>General</c:formatCode>
                <c:ptCount val="3"/>
                <c:pt idx="0">
                  <c:v>#N/A</c:v>
                </c:pt>
                <c:pt idx="1">
                  <c:v>#N/A</c:v>
                </c:pt>
                <c:pt idx="2">
                  <c:v>#N/A</c:v>
                </c:pt>
              </c:numCache>
            </c:numRef>
          </c:val>
          <c:smooth val="0"/>
        </c:ser>
        <c:ser>
          <c:idx val="16"/>
          <c:order val="16"/>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Calculations!$BI$72:$BI$74</c:f>
              <c:numCache>
                <c:formatCode>General</c:formatCode>
                <c:ptCount val="3"/>
                <c:pt idx="0">
                  <c:v>#N/A</c:v>
                </c:pt>
                <c:pt idx="1">
                  <c:v>#N/A</c:v>
                </c:pt>
                <c:pt idx="2">
                  <c:v>#N/A</c:v>
                </c:pt>
              </c:numCache>
            </c:numRef>
          </c:val>
          <c:smooth val="0"/>
        </c:ser>
        <c:ser>
          <c:idx val="17"/>
          <c:order val="17"/>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Calculations!$BJ$72:$BJ$74</c:f>
              <c:numCache>
                <c:formatCode>General</c:formatCode>
                <c:ptCount val="3"/>
                <c:pt idx="0">
                  <c:v>#N/A</c:v>
                </c:pt>
                <c:pt idx="1">
                  <c:v>#N/A</c:v>
                </c:pt>
                <c:pt idx="2">
                  <c:v>#N/A</c:v>
                </c:pt>
              </c:numCache>
            </c:numRef>
          </c:val>
          <c:smooth val="0"/>
        </c:ser>
        <c:ser>
          <c:idx val="18"/>
          <c:order val="18"/>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Calculations!$BK$72:$BK$74</c:f>
              <c:numCache>
                <c:formatCode>General</c:formatCode>
                <c:ptCount val="3"/>
                <c:pt idx="0">
                  <c:v>#N/A</c:v>
                </c:pt>
                <c:pt idx="1">
                  <c:v>#N/A</c:v>
                </c:pt>
                <c:pt idx="2">
                  <c:v>#N/A</c:v>
                </c:pt>
              </c:numCache>
            </c:numRef>
          </c:val>
          <c:smooth val="0"/>
        </c:ser>
        <c:ser>
          <c:idx val="19"/>
          <c:order val="19"/>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Calculations!$BL$72:$BL$74</c:f>
              <c:numCache>
                <c:formatCode>General</c:formatCode>
                <c:ptCount val="3"/>
                <c:pt idx="0">
                  <c:v>#N/A</c:v>
                </c:pt>
                <c:pt idx="1">
                  <c:v>#N/A</c:v>
                </c:pt>
                <c:pt idx="2">
                  <c:v>#N/A</c:v>
                </c:pt>
              </c:numCache>
            </c:numRef>
          </c:val>
          <c:smooth val="0"/>
        </c:ser>
        <c:ser>
          <c:idx val="20"/>
          <c:order val="20"/>
          <c:spPr>
            <a:ln w="19050">
              <a:noFill/>
            </a:ln>
          </c:spPr>
          <c:marker>
            <c:symbol val="diamond"/>
            <c:size val="5"/>
            <c:spPr>
              <a:solidFill>
                <a:srgbClr val="000080"/>
              </a:solidFill>
              <a:ln>
                <a:solidFill>
                  <a:srgbClr val="333399"/>
                </a:solidFill>
                <a:prstDash val="solid"/>
              </a:ln>
            </c:spPr>
          </c:marker>
          <c:cat>
            <c:strRef>
              <c:f>Calculations!$AR$72:$AR$74</c:f>
              <c:strCache>
                <c:ptCount val="3"/>
                <c:pt idx="0">
                  <c:v>Op A</c:v>
                </c:pt>
                <c:pt idx="1">
                  <c:v>Op B</c:v>
                </c:pt>
                <c:pt idx="2">
                  <c:v>Op C</c:v>
                </c:pt>
              </c:strCache>
            </c:strRef>
          </c:cat>
          <c:val>
            <c:numRef>
              <c:f>Calculations!$BM$72:$BM$74</c:f>
              <c:numCache>
                <c:formatCode>General</c:formatCode>
                <c:ptCount val="3"/>
                <c:pt idx="0">
                  <c:v>#N/A</c:v>
                </c:pt>
                <c:pt idx="1">
                  <c:v>#N/A</c:v>
                </c:pt>
                <c:pt idx="2">
                  <c:v>#N/A</c:v>
                </c:pt>
              </c:numCache>
            </c:numRef>
          </c:val>
          <c:smooth val="0"/>
        </c:ser>
        <c:ser>
          <c:idx val="21"/>
          <c:order val="21"/>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Calculations!$BN$72:$BN$74</c:f>
              <c:numCache>
                <c:formatCode>General</c:formatCode>
                <c:ptCount val="3"/>
                <c:pt idx="0">
                  <c:v>#N/A</c:v>
                </c:pt>
                <c:pt idx="1">
                  <c:v>#N/A</c:v>
                </c:pt>
                <c:pt idx="2">
                  <c:v>#N/A</c:v>
                </c:pt>
              </c:numCache>
            </c:numRef>
          </c:val>
          <c:smooth val="0"/>
        </c:ser>
        <c:ser>
          <c:idx val="22"/>
          <c:order val="22"/>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Calculations!$BO$72:$BO$74</c:f>
              <c:numCache>
                <c:formatCode>General</c:formatCode>
                <c:ptCount val="3"/>
                <c:pt idx="0">
                  <c:v>#N/A</c:v>
                </c:pt>
                <c:pt idx="1">
                  <c:v>#N/A</c:v>
                </c:pt>
                <c:pt idx="2">
                  <c:v>#N/A</c:v>
                </c:pt>
              </c:numCache>
            </c:numRef>
          </c:val>
          <c:smooth val="0"/>
        </c:ser>
        <c:ser>
          <c:idx val="23"/>
          <c:order val="23"/>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Calculations!$BP$72:$BP$74</c:f>
              <c:numCache>
                <c:formatCode>General</c:formatCode>
                <c:ptCount val="3"/>
                <c:pt idx="0">
                  <c:v>#N/A</c:v>
                </c:pt>
                <c:pt idx="1">
                  <c:v>#N/A</c:v>
                </c:pt>
                <c:pt idx="2">
                  <c:v>#N/A</c:v>
                </c:pt>
              </c:numCache>
            </c:numRef>
          </c:val>
          <c:smooth val="0"/>
        </c:ser>
        <c:ser>
          <c:idx val="24"/>
          <c:order val="24"/>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Calculations!$BQ$72:$BQ$74</c:f>
              <c:numCache>
                <c:formatCode>General</c:formatCode>
                <c:ptCount val="3"/>
                <c:pt idx="0">
                  <c:v>#N/A</c:v>
                </c:pt>
                <c:pt idx="1">
                  <c:v>#N/A</c:v>
                </c:pt>
                <c:pt idx="2">
                  <c:v>#N/A</c:v>
                </c:pt>
              </c:numCache>
            </c:numRef>
          </c:val>
          <c:smooth val="0"/>
        </c:ser>
        <c:ser>
          <c:idx val="25"/>
          <c:order val="25"/>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Calculations!$BR$72:$BR$74</c:f>
              <c:numCache>
                <c:formatCode>General</c:formatCode>
                <c:ptCount val="3"/>
                <c:pt idx="0">
                  <c:v>#N/A</c:v>
                </c:pt>
                <c:pt idx="1">
                  <c:v>#N/A</c:v>
                </c:pt>
                <c:pt idx="2">
                  <c:v>#N/A</c:v>
                </c:pt>
              </c:numCache>
            </c:numRef>
          </c:val>
          <c:smooth val="0"/>
        </c:ser>
        <c:ser>
          <c:idx val="26"/>
          <c:order val="26"/>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Calculations!$BS$72:$BS$74</c:f>
              <c:numCache>
                <c:formatCode>General</c:formatCode>
                <c:ptCount val="3"/>
                <c:pt idx="0">
                  <c:v>#N/A</c:v>
                </c:pt>
                <c:pt idx="1">
                  <c:v>#N/A</c:v>
                </c:pt>
                <c:pt idx="2">
                  <c:v>#N/A</c:v>
                </c:pt>
              </c:numCache>
            </c:numRef>
          </c:val>
          <c:smooth val="0"/>
        </c:ser>
        <c:ser>
          <c:idx val="27"/>
          <c:order val="27"/>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Calculations!$BT$72:$BT$74</c:f>
              <c:numCache>
                <c:formatCode>General</c:formatCode>
                <c:ptCount val="3"/>
                <c:pt idx="0">
                  <c:v>#N/A</c:v>
                </c:pt>
                <c:pt idx="1">
                  <c:v>#N/A</c:v>
                </c:pt>
                <c:pt idx="2">
                  <c:v>#N/A</c:v>
                </c:pt>
              </c:numCache>
            </c:numRef>
          </c:val>
          <c:smooth val="0"/>
        </c:ser>
        <c:ser>
          <c:idx val="28"/>
          <c:order val="28"/>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Calculations!$BU$72:$BU$74</c:f>
              <c:numCache>
                <c:formatCode>General</c:formatCode>
                <c:ptCount val="3"/>
                <c:pt idx="0">
                  <c:v>#N/A</c:v>
                </c:pt>
                <c:pt idx="1">
                  <c:v>#N/A</c:v>
                </c:pt>
                <c:pt idx="2">
                  <c:v>#N/A</c:v>
                </c:pt>
              </c:numCache>
            </c:numRef>
          </c:val>
          <c:smooth val="0"/>
        </c:ser>
        <c:ser>
          <c:idx val="29"/>
          <c:order val="29"/>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Calculations!$BV$72:$BV$74</c:f>
              <c:numCache>
                <c:formatCode>General</c:formatCode>
                <c:ptCount val="3"/>
                <c:pt idx="0">
                  <c:v>#N/A</c:v>
                </c:pt>
                <c:pt idx="1">
                  <c:v>#N/A</c:v>
                </c:pt>
                <c:pt idx="2">
                  <c:v>#N/A</c:v>
                </c:pt>
              </c:numCache>
            </c:numRef>
          </c:val>
          <c:smooth val="0"/>
        </c:ser>
        <c:ser>
          <c:idx val="30"/>
          <c:order val="30"/>
          <c:spPr>
            <a:ln w="12700">
              <a:solidFill>
                <a:srgbClr val="000080"/>
              </a:solidFill>
              <a:prstDash val="solid"/>
            </a:ln>
          </c:spPr>
          <c:marker>
            <c:symbol val="none"/>
          </c:marker>
          <c:val>
            <c:numRef>
              <c:f>Calculations!$BW$72:$BW$74</c:f>
              <c:numCache>
                <c:formatCode>General</c:formatCode>
                <c:ptCount val="3"/>
                <c:pt idx="0">
                  <c:v>#N/A</c:v>
                </c:pt>
                <c:pt idx="1">
                  <c:v>#N/A</c:v>
                </c:pt>
                <c:pt idx="2">
                  <c:v>#N/A</c:v>
                </c:pt>
              </c:numCache>
            </c:numRef>
          </c:val>
          <c:smooth val="0"/>
        </c:ser>
        <c:dLbls>
          <c:showLegendKey val="0"/>
          <c:showVal val="0"/>
          <c:showCatName val="0"/>
          <c:showSerName val="0"/>
          <c:showPercent val="0"/>
          <c:showBubbleSize val="0"/>
        </c:dLbls>
        <c:marker val="1"/>
        <c:smooth val="0"/>
        <c:axId val="134682624"/>
        <c:axId val="134624896"/>
      </c:lineChart>
      <c:catAx>
        <c:axId val="134682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tr-TR"/>
          </a:p>
        </c:txPr>
        <c:crossAx val="134624896"/>
        <c:crosses val="autoZero"/>
        <c:auto val="1"/>
        <c:lblAlgn val="ctr"/>
        <c:lblOffset val="100"/>
        <c:tickLblSkip val="1"/>
        <c:tickMarkSkip val="1"/>
        <c:noMultiLvlLbl val="0"/>
      </c:catAx>
      <c:valAx>
        <c:axId val="1346248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tr-TR"/>
          </a:p>
        </c:txPr>
        <c:crossAx val="1346826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
          <c:y val="0.10441808020394157"/>
          <c:w val="0.59199999999999997"/>
          <c:h val="0.71486224139621535"/>
        </c:manualLayout>
      </c:layout>
      <c:barChart>
        <c:barDir val="col"/>
        <c:grouping val="clustered"/>
        <c:varyColors val="0"/>
        <c:ser>
          <c:idx val="0"/>
          <c:order val="0"/>
          <c:tx>
            <c:strRef>
              <c:f>Calculations!$R$12</c:f>
              <c:strCache>
                <c:ptCount val="1"/>
                <c:pt idx="0">
                  <c:v>% Contribution</c:v>
                </c:pt>
              </c:strCache>
            </c:strRef>
          </c:tx>
          <c:spPr>
            <a:solidFill>
              <a:srgbClr val="9999FF"/>
            </a:solidFill>
            <a:ln w="12700">
              <a:solidFill>
                <a:srgbClr val="000000"/>
              </a:solidFill>
              <a:prstDash val="solid"/>
            </a:ln>
          </c:spPr>
          <c:invertIfNegative val="0"/>
          <c:cat>
            <c:strRef>
              <c:f>Calculations!$S$11:$V$11</c:f>
              <c:strCache>
                <c:ptCount val="4"/>
                <c:pt idx="0">
                  <c:v>Gage R&amp;R</c:v>
                </c:pt>
                <c:pt idx="1">
                  <c:v>Repeat</c:v>
                </c:pt>
                <c:pt idx="2">
                  <c:v>Reprod</c:v>
                </c:pt>
                <c:pt idx="3">
                  <c:v>Part-Part</c:v>
                </c:pt>
              </c:strCache>
            </c:strRef>
          </c:cat>
          <c:val>
            <c:numRef>
              <c:f>Calculations!$S$12:$V$12</c:f>
              <c:numCache>
                <c:formatCode>0.00%</c:formatCode>
                <c:ptCount val="4"/>
                <c:pt idx="0">
                  <c:v>#N/A</c:v>
                </c:pt>
                <c:pt idx="1">
                  <c:v>#N/A</c:v>
                </c:pt>
                <c:pt idx="2">
                  <c:v>#N/A</c:v>
                </c:pt>
                <c:pt idx="3">
                  <c:v>#N/A</c:v>
                </c:pt>
              </c:numCache>
            </c:numRef>
          </c:val>
        </c:ser>
        <c:ser>
          <c:idx val="1"/>
          <c:order val="1"/>
          <c:tx>
            <c:strRef>
              <c:f>Calculations!$R$13</c:f>
              <c:strCache>
                <c:ptCount val="1"/>
                <c:pt idx="0">
                  <c:v>% Study Variation</c:v>
                </c:pt>
              </c:strCache>
            </c:strRef>
          </c:tx>
          <c:spPr>
            <a:solidFill>
              <a:srgbClr val="993366"/>
            </a:solidFill>
            <a:ln w="12700">
              <a:solidFill>
                <a:srgbClr val="000000"/>
              </a:solidFill>
              <a:prstDash val="solid"/>
            </a:ln>
          </c:spPr>
          <c:invertIfNegative val="0"/>
          <c:cat>
            <c:strRef>
              <c:f>Calculations!$S$11:$V$11</c:f>
              <c:strCache>
                <c:ptCount val="4"/>
                <c:pt idx="0">
                  <c:v>Gage R&amp;R</c:v>
                </c:pt>
                <c:pt idx="1">
                  <c:v>Repeat</c:v>
                </c:pt>
                <c:pt idx="2">
                  <c:v>Reprod</c:v>
                </c:pt>
                <c:pt idx="3">
                  <c:v>Part-Part</c:v>
                </c:pt>
              </c:strCache>
            </c:strRef>
          </c:cat>
          <c:val>
            <c:numRef>
              <c:f>Calculations!$S$13:$V$13</c:f>
              <c:numCache>
                <c:formatCode>0.00%</c:formatCode>
                <c:ptCount val="4"/>
                <c:pt idx="0">
                  <c:v>#N/A</c:v>
                </c:pt>
                <c:pt idx="1">
                  <c:v>#N/A</c:v>
                </c:pt>
                <c:pt idx="2">
                  <c:v>#N/A</c:v>
                </c:pt>
                <c:pt idx="3">
                  <c:v>#N/A</c:v>
                </c:pt>
              </c:numCache>
            </c:numRef>
          </c:val>
        </c:ser>
        <c:ser>
          <c:idx val="2"/>
          <c:order val="2"/>
          <c:tx>
            <c:strRef>
              <c:f>Calculations!$R$14</c:f>
              <c:strCache>
                <c:ptCount val="1"/>
                <c:pt idx="0">
                  <c:v>% Tol (5.15 SD)</c:v>
                </c:pt>
              </c:strCache>
            </c:strRef>
          </c:tx>
          <c:spPr>
            <a:solidFill>
              <a:srgbClr val="FFFFCC"/>
            </a:solidFill>
            <a:ln w="12700">
              <a:solidFill>
                <a:srgbClr val="000000"/>
              </a:solidFill>
              <a:prstDash val="solid"/>
            </a:ln>
          </c:spPr>
          <c:invertIfNegative val="0"/>
          <c:cat>
            <c:strRef>
              <c:f>Calculations!$S$11:$V$11</c:f>
              <c:strCache>
                <c:ptCount val="4"/>
                <c:pt idx="0">
                  <c:v>Gage R&amp;R</c:v>
                </c:pt>
                <c:pt idx="1">
                  <c:v>Repeat</c:v>
                </c:pt>
                <c:pt idx="2">
                  <c:v>Reprod</c:v>
                </c:pt>
                <c:pt idx="3">
                  <c:v>Part-Part</c:v>
                </c:pt>
              </c:strCache>
            </c:strRef>
          </c:cat>
          <c:val>
            <c:numRef>
              <c:f>Calculations!$S$14:$V$14</c:f>
              <c:numCache>
                <c:formatCode>0.00%</c:formatCode>
                <c:ptCount val="4"/>
                <c:pt idx="0">
                  <c:v>0</c:v>
                </c:pt>
                <c:pt idx="1">
                  <c:v>0</c:v>
                </c:pt>
                <c:pt idx="2">
                  <c:v>0</c:v>
                </c:pt>
                <c:pt idx="3">
                  <c:v>#N/A</c:v>
                </c:pt>
              </c:numCache>
            </c:numRef>
          </c:val>
        </c:ser>
        <c:ser>
          <c:idx val="3"/>
          <c:order val="3"/>
          <c:tx>
            <c:strRef>
              <c:f>Calculations!$R$15</c:f>
              <c:strCache>
                <c:ptCount val="1"/>
                <c:pt idx="0">
                  <c:v>% Tol (6.0 SD)</c:v>
                </c:pt>
              </c:strCache>
            </c:strRef>
          </c:tx>
          <c:spPr>
            <a:solidFill>
              <a:srgbClr val="CCFFFF"/>
            </a:solidFill>
            <a:ln w="12700">
              <a:solidFill>
                <a:srgbClr val="000000"/>
              </a:solidFill>
              <a:prstDash val="solid"/>
            </a:ln>
          </c:spPr>
          <c:invertIfNegative val="0"/>
          <c:val>
            <c:numRef>
              <c:f>Calculations!$S$15:$V$15</c:f>
              <c:numCache>
                <c:formatCode>0.00%</c:formatCode>
                <c:ptCount val="4"/>
                <c:pt idx="0">
                  <c:v>0</c:v>
                </c:pt>
                <c:pt idx="1">
                  <c:v>0</c:v>
                </c:pt>
                <c:pt idx="2">
                  <c:v>0</c:v>
                </c:pt>
                <c:pt idx="3">
                  <c:v>#N/A</c:v>
                </c:pt>
              </c:numCache>
            </c:numRef>
          </c:val>
        </c:ser>
        <c:dLbls>
          <c:showLegendKey val="0"/>
          <c:showVal val="0"/>
          <c:showCatName val="0"/>
          <c:showSerName val="0"/>
          <c:showPercent val="0"/>
          <c:showBubbleSize val="0"/>
        </c:dLbls>
        <c:gapWidth val="150"/>
        <c:axId val="134683136"/>
        <c:axId val="135365760"/>
      </c:barChart>
      <c:catAx>
        <c:axId val="134683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5365760"/>
        <c:crosses val="autoZero"/>
        <c:auto val="1"/>
        <c:lblAlgn val="ctr"/>
        <c:lblOffset val="100"/>
        <c:tickLblSkip val="1"/>
        <c:tickMarkSkip val="1"/>
        <c:noMultiLvlLbl val="0"/>
      </c:catAx>
      <c:valAx>
        <c:axId val="13536576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4683136"/>
        <c:crosses val="autoZero"/>
        <c:crossBetween val="between"/>
      </c:valAx>
      <c:spPr>
        <a:solidFill>
          <a:srgbClr val="C0C0C0"/>
        </a:solidFill>
        <a:ln w="12700">
          <a:solidFill>
            <a:srgbClr val="808080"/>
          </a:solidFill>
          <a:prstDash val="solid"/>
        </a:ln>
      </c:spPr>
    </c:plotArea>
    <c:legend>
      <c:legendPos val="r"/>
      <c:layout>
        <c:manualLayout>
          <c:xMode val="edge"/>
          <c:yMode val="edge"/>
          <c:x val="0.74"/>
          <c:y val="0.30120608417923661"/>
          <c:w val="0.25"/>
          <c:h val="0.34136672674951779"/>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Components of Variation, ANOVA</a:t>
            </a:r>
          </a:p>
        </c:rich>
      </c:tx>
      <c:layout>
        <c:manualLayout>
          <c:xMode val="edge"/>
          <c:yMode val="edge"/>
          <c:x val="0.24"/>
          <c:y val="4.0160642570281124E-2"/>
        </c:manualLayout>
      </c:layout>
      <c:overlay val="0"/>
      <c:spPr>
        <a:noFill/>
        <a:ln w="25400">
          <a:noFill/>
        </a:ln>
      </c:spPr>
    </c:title>
    <c:autoTitleDeleted val="0"/>
    <c:plotArea>
      <c:layout>
        <c:manualLayout>
          <c:layoutTarget val="inner"/>
          <c:xMode val="edge"/>
          <c:yMode val="edge"/>
          <c:x val="0.12"/>
          <c:y val="0.26104520050985391"/>
          <c:w val="0.59199999999999997"/>
          <c:h val="0.55823512109030293"/>
        </c:manualLayout>
      </c:layout>
      <c:barChart>
        <c:barDir val="col"/>
        <c:grouping val="clustered"/>
        <c:varyColors val="0"/>
        <c:ser>
          <c:idx val="0"/>
          <c:order val="0"/>
          <c:tx>
            <c:strRef>
              <c:f>Calculations!$R$18</c:f>
              <c:strCache>
                <c:ptCount val="1"/>
                <c:pt idx="0">
                  <c:v>% Contribution</c:v>
                </c:pt>
              </c:strCache>
            </c:strRef>
          </c:tx>
          <c:spPr>
            <a:solidFill>
              <a:srgbClr val="9999FF"/>
            </a:solidFill>
            <a:ln w="12700">
              <a:solidFill>
                <a:srgbClr val="000000"/>
              </a:solidFill>
              <a:prstDash val="solid"/>
            </a:ln>
          </c:spPr>
          <c:invertIfNegative val="0"/>
          <c:val>
            <c:numRef>
              <c:f>Calculations!$S$18:$V$18</c:f>
              <c:numCache>
                <c:formatCode>0.00%</c:formatCode>
                <c:ptCount val="4"/>
                <c:pt idx="0">
                  <c:v>0</c:v>
                </c:pt>
                <c:pt idx="1">
                  <c:v>0</c:v>
                </c:pt>
                <c:pt idx="2">
                  <c:v>0</c:v>
                </c:pt>
                <c:pt idx="3">
                  <c:v>0</c:v>
                </c:pt>
              </c:numCache>
            </c:numRef>
          </c:val>
        </c:ser>
        <c:ser>
          <c:idx val="1"/>
          <c:order val="1"/>
          <c:tx>
            <c:strRef>
              <c:f>Calculations!$R$19</c:f>
              <c:strCache>
                <c:ptCount val="1"/>
                <c:pt idx="0">
                  <c:v>% Study Variation</c:v>
                </c:pt>
              </c:strCache>
            </c:strRef>
          </c:tx>
          <c:spPr>
            <a:solidFill>
              <a:srgbClr val="993366"/>
            </a:solidFill>
            <a:ln w="12700">
              <a:solidFill>
                <a:srgbClr val="000000"/>
              </a:solidFill>
              <a:prstDash val="solid"/>
            </a:ln>
          </c:spPr>
          <c:invertIfNegative val="0"/>
          <c:val>
            <c:numRef>
              <c:f>Calculations!$S$19:$V$19</c:f>
              <c:numCache>
                <c:formatCode>0.00%</c:formatCode>
                <c:ptCount val="4"/>
                <c:pt idx="0">
                  <c:v>0</c:v>
                </c:pt>
                <c:pt idx="1">
                  <c:v>0</c:v>
                </c:pt>
                <c:pt idx="2">
                  <c:v>0</c:v>
                </c:pt>
                <c:pt idx="3">
                  <c:v>0</c:v>
                </c:pt>
              </c:numCache>
            </c:numRef>
          </c:val>
        </c:ser>
        <c:ser>
          <c:idx val="2"/>
          <c:order val="2"/>
          <c:tx>
            <c:strRef>
              <c:f>Calculations!$R$20</c:f>
              <c:strCache>
                <c:ptCount val="1"/>
                <c:pt idx="0">
                  <c:v>% Tol (5.15 SD)</c:v>
                </c:pt>
              </c:strCache>
            </c:strRef>
          </c:tx>
          <c:spPr>
            <a:solidFill>
              <a:srgbClr val="FFFFCC"/>
            </a:solidFill>
            <a:ln w="12700">
              <a:solidFill>
                <a:srgbClr val="000000"/>
              </a:solidFill>
              <a:prstDash val="solid"/>
            </a:ln>
          </c:spPr>
          <c:invertIfNegative val="0"/>
          <c:val>
            <c:numRef>
              <c:f>Calculations!$S$20:$V$20</c:f>
              <c:numCache>
                <c:formatCode>0.00%</c:formatCode>
                <c:ptCount val="4"/>
                <c:pt idx="0">
                  <c:v>0</c:v>
                </c:pt>
                <c:pt idx="1">
                  <c:v>0</c:v>
                </c:pt>
                <c:pt idx="2">
                  <c:v>0</c:v>
                </c:pt>
                <c:pt idx="3">
                  <c:v>0</c:v>
                </c:pt>
              </c:numCache>
            </c:numRef>
          </c:val>
        </c:ser>
        <c:ser>
          <c:idx val="3"/>
          <c:order val="3"/>
          <c:tx>
            <c:strRef>
              <c:f>Calculations!$R$21</c:f>
              <c:strCache>
                <c:ptCount val="1"/>
                <c:pt idx="0">
                  <c:v>% Tol (6.0 SD)</c:v>
                </c:pt>
              </c:strCache>
            </c:strRef>
          </c:tx>
          <c:spPr>
            <a:solidFill>
              <a:srgbClr val="CCFFFF"/>
            </a:solidFill>
            <a:ln w="12700">
              <a:solidFill>
                <a:srgbClr val="000000"/>
              </a:solidFill>
              <a:prstDash val="solid"/>
            </a:ln>
          </c:spPr>
          <c:invertIfNegative val="0"/>
          <c:val>
            <c:numRef>
              <c:f>Calculations!$S$21:$V$21</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35430144"/>
        <c:axId val="135368064"/>
      </c:barChart>
      <c:catAx>
        <c:axId val="135430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FFFFFF"/>
                </a:solidFill>
                <a:latin typeface="Arial"/>
                <a:ea typeface="Arial"/>
                <a:cs typeface="Arial"/>
              </a:defRPr>
            </a:pPr>
            <a:endParaRPr lang="tr-TR"/>
          </a:p>
        </c:txPr>
        <c:crossAx val="135368064"/>
        <c:crosses val="autoZero"/>
        <c:auto val="1"/>
        <c:lblAlgn val="ctr"/>
        <c:lblOffset val="100"/>
        <c:tickLblSkip val="1"/>
        <c:tickMarkSkip val="1"/>
        <c:noMultiLvlLbl val="0"/>
      </c:catAx>
      <c:valAx>
        <c:axId val="13536806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5430144"/>
        <c:crosses val="autoZero"/>
        <c:crossBetween val="between"/>
      </c:valAx>
      <c:spPr>
        <a:solidFill>
          <a:srgbClr val="C0C0C0"/>
        </a:solidFill>
        <a:ln w="12700">
          <a:solidFill>
            <a:srgbClr val="808080"/>
          </a:solidFill>
          <a:prstDash val="solid"/>
        </a:ln>
      </c:spPr>
    </c:plotArea>
    <c:legend>
      <c:legendPos val="r"/>
      <c:layout>
        <c:manualLayout>
          <c:xMode val="edge"/>
          <c:yMode val="edge"/>
          <c:x val="0.74"/>
          <c:y val="0.37751172669681349"/>
          <c:w val="0.25"/>
          <c:h val="0.34136672674951779"/>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61928892147725E-2"/>
          <c:y val="0.11403557615292692"/>
          <c:w val="0.75585345998172615"/>
          <c:h val="0.76316116348497243"/>
        </c:manualLayout>
      </c:layout>
      <c:lineChart>
        <c:grouping val="standard"/>
        <c:varyColors val="0"/>
        <c:ser>
          <c:idx val="0"/>
          <c:order val="0"/>
          <c:tx>
            <c:strRef>
              <c:f>'Calculations (2)'!$O$106</c:f>
              <c:strCache>
                <c:ptCount val="1"/>
                <c:pt idx="0">
                  <c:v>Op. 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multiLvlStrRef>
              <c:f>[0]!Xaxis</c:f>
            </c:multiLvlStrRef>
          </c:cat>
          <c:val>
            <c:numRef>
              <c:f>'Calculations (2)'!$O$108:$O$137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1"/>
          <c:tx>
            <c:strRef>
              <c:f>'Calculations (2)'!$P$106</c:f>
              <c:strCache>
                <c:ptCount val="1"/>
                <c:pt idx="0">
                  <c:v>Op. B</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multiLvlStrRef>
              <c:f>[0]!Xaxis</c:f>
            </c:multiLvlStrRef>
          </c:cat>
          <c:val>
            <c:numRef>
              <c:f>'Calculations (2)'!$P$108:$P$137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2"/>
          <c:tx>
            <c:strRef>
              <c:f>'Calculations (2)'!$Q$106</c:f>
              <c:strCache>
                <c:ptCount val="1"/>
                <c:pt idx="0">
                  <c:v>Op. 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val>
            <c:numRef>
              <c:f>'Calculations (2)'!$Q$108:$Q$137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3"/>
          <c:tx>
            <c:strRef>
              <c:f>'Calculations (2)'!$V$107</c:f>
              <c:strCache>
                <c:ptCount val="1"/>
                <c:pt idx="0">
                  <c:v>Average</c:v>
                </c:pt>
              </c:strCache>
            </c:strRef>
          </c:tx>
          <c:spPr>
            <a:ln w="25400">
              <a:solidFill>
                <a:srgbClr val="000000"/>
              </a:solidFill>
              <a:prstDash val="solid"/>
            </a:ln>
          </c:spPr>
          <c:marker>
            <c:symbol val="none"/>
          </c:marker>
          <c:val>
            <c:numRef>
              <c:f>'Calculations (2)'!$V$108:$V$137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4"/>
          <c:order val="4"/>
          <c:tx>
            <c:strRef>
              <c:f>'Calculations (2)'!$X$107</c:f>
              <c:strCache>
                <c:ptCount val="1"/>
                <c:pt idx="0">
                  <c:v>UCL X</c:v>
                </c:pt>
              </c:strCache>
            </c:strRef>
          </c:tx>
          <c:spPr>
            <a:ln w="12700">
              <a:solidFill>
                <a:srgbClr val="FF0000"/>
              </a:solidFill>
              <a:prstDash val="solid"/>
            </a:ln>
          </c:spPr>
          <c:marker>
            <c:symbol val="none"/>
          </c:marker>
          <c:val>
            <c:numRef>
              <c:f>'Calculations (2)'!$X$108:$X$137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5"/>
          <c:order val="5"/>
          <c:tx>
            <c:strRef>
              <c:f>'Calculations (2)'!$Y$107</c:f>
              <c:strCache>
                <c:ptCount val="1"/>
                <c:pt idx="0">
                  <c:v>LCL X</c:v>
                </c:pt>
              </c:strCache>
            </c:strRef>
          </c:tx>
          <c:spPr>
            <a:ln w="12700">
              <a:solidFill>
                <a:srgbClr val="FF0000"/>
              </a:solidFill>
              <a:prstDash val="solid"/>
            </a:ln>
          </c:spPr>
          <c:marker>
            <c:symbol val="none"/>
          </c:marker>
          <c:cat>
            <c:multiLvlStrRef>
              <c:f>[0]!Xaxis</c:f>
            </c:multiLvlStrRef>
          </c:cat>
          <c:val>
            <c:numRef>
              <c:f>'Calculations (2)'!$Y$108:$Y$137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marker val="1"/>
        <c:smooth val="0"/>
        <c:axId val="134181376"/>
        <c:axId val="135370368"/>
      </c:lineChart>
      <c:catAx>
        <c:axId val="134181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5370368"/>
        <c:crosses val="autoZero"/>
        <c:auto val="1"/>
        <c:lblAlgn val="ctr"/>
        <c:lblOffset val="100"/>
        <c:tickLblSkip val="1"/>
        <c:tickMarkSkip val="1"/>
        <c:noMultiLvlLbl val="0"/>
      </c:catAx>
      <c:valAx>
        <c:axId val="1353703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4181376"/>
        <c:crosses val="autoZero"/>
        <c:crossBetween val="between"/>
      </c:valAx>
      <c:spPr>
        <a:solidFill>
          <a:srgbClr val="C0C0C0"/>
        </a:solidFill>
        <a:ln w="3175">
          <a:solidFill>
            <a:srgbClr val="000000"/>
          </a:solidFill>
          <a:prstDash val="solid"/>
        </a:ln>
      </c:spPr>
    </c:plotArea>
    <c:legend>
      <c:legendPos val="r"/>
      <c:layout>
        <c:manualLayout>
          <c:xMode val="edge"/>
          <c:yMode val="edge"/>
          <c:x val="0.84281006680185044"/>
          <c:y val="0.21929916655154949"/>
          <c:w val="0.14381288459343922"/>
          <c:h val="0.55701984620343514"/>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50897564552388E-2"/>
          <c:y val="0.11659218354160143"/>
          <c:w val="0.75083673347742264"/>
          <c:h val="0.75784919302040932"/>
        </c:manualLayout>
      </c:layout>
      <c:lineChart>
        <c:grouping val="standard"/>
        <c:varyColors val="0"/>
        <c:ser>
          <c:idx val="0"/>
          <c:order val="0"/>
          <c:tx>
            <c:strRef>
              <c:f>'Calculations (2)'!$R$106</c:f>
              <c:strCache>
                <c:ptCount val="1"/>
                <c:pt idx="0">
                  <c:v>Op. 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multiLvlStrRef>
              <c:f>[0]!Xaxis</c:f>
            </c:multiLvlStrRef>
          </c:cat>
          <c:val>
            <c:numRef>
              <c:f>'Calculations (2)'!$R$108:$R$137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1"/>
          <c:tx>
            <c:strRef>
              <c:f>'Calculations (2)'!$S$106</c:f>
              <c:strCache>
                <c:ptCount val="1"/>
                <c:pt idx="0">
                  <c:v>Op. B</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multiLvlStrRef>
              <c:f>[0]!Xaxis</c:f>
            </c:multiLvlStrRef>
          </c:cat>
          <c:val>
            <c:numRef>
              <c:f>'Calculations (2)'!$S$108:$S$137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2"/>
          <c:tx>
            <c:strRef>
              <c:f>'Calculations (2)'!$T$106</c:f>
              <c:strCache>
                <c:ptCount val="1"/>
                <c:pt idx="0">
                  <c:v>Op. 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multiLvlStrRef>
              <c:f>[0]!Xaxis</c:f>
            </c:multiLvlStrRef>
          </c:cat>
          <c:val>
            <c:numRef>
              <c:f>'Calculations (2)'!$T$108:$T$137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3"/>
          <c:tx>
            <c:strRef>
              <c:f>'Calculations (2)'!$W$107</c:f>
              <c:strCache>
                <c:ptCount val="1"/>
                <c:pt idx="0">
                  <c:v>Average</c:v>
                </c:pt>
              </c:strCache>
            </c:strRef>
          </c:tx>
          <c:spPr>
            <a:ln w="25400">
              <a:solidFill>
                <a:srgbClr val="000000"/>
              </a:solidFill>
              <a:prstDash val="solid"/>
            </a:ln>
          </c:spPr>
          <c:marker>
            <c:symbol val="none"/>
          </c:marker>
          <c:cat>
            <c:multiLvlStrRef>
              <c:f>[0]!Xaxis</c:f>
            </c:multiLvlStrRef>
          </c:cat>
          <c:val>
            <c:numRef>
              <c:f>'Calculations (2)'!$W$108:$W$137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4"/>
          <c:order val="4"/>
          <c:tx>
            <c:strRef>
              <c:f>'Calculations (2)'!$Z$107</c:f>
              <c:strCache>
                <c:ptCount val="1"/>
                <c:pt idx="0">
                  <c:v>UCL R</c:v>
                </c:pt>
              </c:strCache>
            </c:strRef>
          </c:tx>
          <c:spPr>
            <a:ln w="12700">
              <a:solidFill>
                <a:srgbClr val="FF0000"/>
              </a:solidFill>
              <a:prstDash val="solid"/>
            </a:ln>
          </c:spPr>
          <c:marker>
            <c:symbol val="none"/>
          </c:marker>
          <c:cat>
            <c:multiLvlStrRef>
              <c:f>[0]!Xaxis</c:f>
            </c:multiLvlStrRef>
          </c:cat>
          <c:val>
            <c:numRef>
              <c:f>'Calculations (2)'!$Z$108:$Z$137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marker val="1"/>
        <c:smooth val="0"/>
        <c:axId val="135788032"/>
        <c:axId val="135503872"/>
      </c:lineChart>
      <c:catAx>
        <c:axId val="135788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5503872"/>
        <c:crosses val="autoZero"/>
        <c:auto val="1"/>
        <c:lblAlgn val="ctr"/>
        <c:lblOffset val="100"/>
        <c:tickLblSkip val="1"/>
        <c:tickMarkSkip val="1"/>
        <c:noMultiLvlLbl val="0"/>
      </c:catAx>
      <c:valAx>
        <c:axId val="1355038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5788032"/>
        <c:crosses val="autoZero"/>
        <c:crossBetween val="between"/>
      </c:valAx>
      <c:spPr>
        <a:solidFill>
          <a:srgbClr val="C0C0C0"/>
        </a:solidFill>
        <a:ln w="3175">
          <a:solidFill>
            <a:srgbClr val="000000"/>
          </a:solidFill>
          <a:prstDash val="solid"/>
        </a:ln>
      </c:spPr>
    </c:plotArea>
    <c:legend>
      <c:legendPos val="r"/>
      <c:layout>
        <c:manualLayout>
          <c:xMode val="edge"/>
          <c:yMode val="edge"/>
          <c:x val="0.84448230760452603"/>
          <c:y val="0.26009015689182347"/>
          <c:w val="0.14214064379076363"/>
          <c:h val="0.4753372644562926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90851448569959E-2"/>
          <c:y val="0.10038628963993432"/>
          <c:w val="0.91228212264834196"/>
          <c:h val="0.72587009431952509"/>
        </c:manualLayout>
      </c:layout>
      <c:lineChart>
        <c:grouping val="standard"/>
        <c:varyColors val="0"/>
        <c:ser>
          <c:idx val="0"/>
          <c:order val="0"/>
          <c:spPr>
            <a:ln w="19050">
              <a:noFill/>
            </a:ln>
          </c:spPr>
          <c:marker>
            <c:symbol val="diamond"/>
            <c:size val="5"/>
            <c:spPr>
              <a:solidFill>
                <a:srgbClr val="000080"/>
              </a:solidFill>
              <a:ln>
                <a:solidFill>
                  <a:srgbClr val="000080"/>
                </a:solidFill>
                <a:prstDash val="solid"/>
              </a:ln>
            </c:spPr>
          </c:marker>
          <c:val>
            <c:numRef>
              <c:f>'Calculations (2)'!$AF$74:$AF$83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1"/>
          <c:order val="1"/>
          <c:spPr>
            <a:ln w="19050">
              <a:noFill/>
            </a:ln>
          </c:spPr>
          <c:marker>
            <c:symbol val="diamond"/>
            <c:size val="5"/>
            <c:spPr>
              <a:solidFill>
                <a:srgbClr val="000080"/>
              </a:solidFill>
              <a:ln>
                <a:solidFill>
                  <a:srgbClr val="000080"/>
                </a:solidFill>
                <a:prstDash val="solid"/>
              </a:ln>
            </c:spPr>
          </c:marker>
          <c:val>
            <c:numRef>
              <c:f>'Calculations (2)'!$AG$74:$AG$83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2"/>
          <c:order val="2"/>
          <c:spPr>
            <a:ln w="19050">
              <a:noFill/>
            </a:ln>
          </c:spPr>
          <c:marker>
            <c:symbol val="diamond"/>
            <c:size val="5"/>
            <c:spPr>
              <a:solidFill>
                <a:srgbClr val="000080"/>
              </a:solidFill>
              <a:ln>
                <a:solidFill>
                  <a:srgbClr val="000080"/>
                </a:solidFill>
                <a:prstDash val="solid"/>
              </a:ln>
            </c:spPr>
          </c:marker>
          <c:val>
            <c:numRef>
              <c:f>'Calculations (2)'!$AH$74:$AH$83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3"/>
          <c:order val="3"/>
          <c:spPr>
            <a:ln w="19050">
              <a:noFill/>
            </a:ln>
          </c:spPr>
          <c:marker>
            <c:symbol val="diamond"/>
            <c:size val="5"/>
            <c:spPr>
              <a:solidFill>
                <a:srgbClr val="000080"/>
              </a:solidFill>
              <a:ln>
                <a:solidFill>
                  <a:srgbClr val="000080"/>
                </a:solidFill>
                <a:prstDash val="solid"/>
              </a:ln>
            </c:spPr>
          </c:marker>
          <c:val>
            <c:numRef>
              <c:f>'Calculations (2)'!$AI$74:$AI$83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4"/>
          <c:order val="4"/>
          <c:spPr>
            <a:ln w="19050">
              <a:noFill/>
            </a:ln>
          </c:spPr>
          <c:marker>
            <c:symbol val="diamond"/>
            <c:size val="5"/>
            <c:spPr>
              <a:solidFill>
                <a:srgbClr val="000080"/>
              </a:solidFill>
              <a:ln>
                <a:solidFill>
                  <a:srgbClr val="000080"/>
                </a:solidFill>
                <a:prstDash val="solid"/>
              </a:ln>
            </c:spPr>
          </c:marker>
          <c:val>
            <c:numRef>
              <c:f>'Calculations (2)'!$AJ$74:$AJ$83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5"/>
          <c:order val="5"/>
          <c:spPr>
            <a:ln w="19050">
              <a:noFill/>
            </a:ln>
          </c:spPr>
          <c:marker>
            <c:symbol val="diamond"/>
            <c:size val="5"/>
            <c:spPr>
              <a:solidFill>
                <a:srgbClr val="000080"/>
              </a:solidFill>
              <a:ln>
                <a:solidFill>
                  <a:srgbClr val="000080"/>
                </a:solidFill>
                <a:prstDash val="solid"/>
              </a:ln>
            </c:spPr>
          </c:marker>
          <c:val>
            <c:numRef>
              <c:f>'Calculations (2)'!$AK$74:$AK$83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6"/>
          <c:order val="6"/>
          <c:spPr>
            <a:ln w="19050">
              <a:noFill/>
            </a:ln>
          </c:spPr>
          <c:marker>
            <c:symbol val="diamond"/>
            <c:size val="5"/>
            <c:spPr>
              <a:solidFill>
                <a:srgbClr val="000080"/>
              </a:solidFill>
              <a:ln>
                <a:solidFill>
                  <a:srgbClr val="000080"/>
                </a:solidFill>
                <a:prstDash val="solid"/>
              </a:ln>
            </c:spPr>
          </c:marker>
          <c:val>
            <c:numRef>
              <c:f>'Calculations (2)'!$AL$74:$AL$83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7"/>
          <c:order val="7"/>
          <c:spPr>
            <a:ln w="19050">
              <a:noFill/>
            </a:ln>
          </c:spPr>
          <c:marker>
            <c:symbol val="diamond"/>
            <c:size val="5"/>
            <c:spPr>
              <a:solidFill>
                <a:srgbClr val="333399"/>
              </a:solidFill>
              <a:ln>
                <a:solidFill>
                  <a:srgbClr val="333399"/>
                </a:solidFill>
                <a:prstDash val="solid"/>
              </a:ln>
            </c:spPr>
          </c:marker>
          <c:val>
            <c:numRef>
              <c:f>'Calculations (2)'!$AM$74:$AM$83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8"/>
          <c:order val="8"/>
          <c:spPr>
            <a:ln w="19050">
              <a:noFill/>
            </a:ln>
          </c:spPr>
          <c:marker>
            <c:symbol val="diamond"/>
            <c:size val="5"/>
            <c:spPr>
              <a:solidFill>
                <a:srgbClr val="000080"/>
              </a:solidFill>
              <a:ln>
                <a:solidFill>
                  <a:srgbClr val="000080"/>
                </a:solidFill>
                <a:prstDash val="solid"/>
              </a:ln>
            </c:spPr>
          </c:marker>
          <c:val>
            <c:numRef>
              <c:f>'Calculations (2)'!$AN$74:$AN$83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9"/>
          <c:order val="9"/>
          <c:spPr>
            <a:ln w="12700">
              <a:solidFill>
                <a:srgbClr val="000080"/>
              </a:solidFill>
              <a:prstDash val="solid"/>
            </a:ln>
          </c:spPr>
          <c:marker>
            <c:symbol val="none"/>
          </c:marker>
          <c:val>
            <c:numRef>
              <c:f>'Calculations (2)'!$AO$74:$AO$83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135789568"/>
        <c:axId val="135507328"/>
      </c:lineChart>
      <c:catAx>
        <c:axId val="135789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5507328"/>
        <c:crosses val="autoZero"/>
        <c:auto val="1"/>
        <c:lblAlgn val="ctr"/>
        <c:lblOffset val="100"/>
        <c:tickLblSkip val="1"/>
        <c:tickMarkSkip val="1"/>
        <c:noMultiLvlLbl val="0"/>
      </c:catAx>
      <c:valAx>
        <c:axId val="1355073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57895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18282988871224E-2"/>
          <c:y val="0.10526336598432356"/>
          <c:w val="0.79491255961844198"/>
          <c:h val="0.71255201589388262"/>
        </c:manualLayout>
      </c:layout>
      <c:lineChart>
        <c:grouping val="standard"/>
        <c:varyColors val="0"/>
        <c:ser>
          <c:idx val="0"/>
          <c:order val="0"/>
          <c:spPr>
            <a:ln w="19050">
              <a:noFill/>
            </a:ln>
          </c:spPr>
          <c:marker>
            <c:symbol val="diamond"/>
            <c:size val="5"/>
            <c:spPr>
              <a:solidFill>
                <a:srgbClr val="000080"/>
              </a:solidFill>
              <a:ln>
                <a:solidFill>
                  <a:srgbClr val="000080"/>
                </a:solidFill>
                <a:prstDash val="solid"/>
              </a:ln>
            </c:spPr>
          </c:marker>
          <c:val>
            <c:numRef>
              <c:f>'Calculations (2)'!$AF$74:$AF$83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1"/>
          <c:order val="1"/>
          <c:spPr>
            <a:ln w="19050">
              <a:noFill/>
            </a:ln>
          </c:spPr>
          <c:marker>
            <c:symbol val="diamond"/>
            <c:size val="5"/>
            <c:spPr>
              <a:solidFill>
                <a:srgbClr val="000080"/>
              </a:solidFill>
              <a:ln>
                <a:solidFill>
                  <a:srgbClr val="000080"/>
                </a:solidFill>
                <a:prstDash val="solid"/>
              </a:ln>
            </c:spPr>
          </c:marker>
          <c:val>
            <c:numRef>
              <c:f>'Calculations (2)'!$AG$74:$AG$83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2"/>
          <c:order val="2"/>
          <c:spPr>
            <a:ln w="19050">
              <a:noFill/>
            </a:ln>
          </c:spPr>
          <c:marker>
            <c:symbol val="diamond"/>
            <c:size val="5"/>
            <c:spPr>
              <a:solidFill>
                <a:srgbClr val="000080"/>
              </a:solidFill>
              <a:ln>
                <a:solidFill>
                  <a:srgbClr val="000080"/>
                </a:solidFill>
                <a:prstDash val="solid"/>
              </a:ln>
            </c:spPr>
          </c:marker>
          <c:val>
            <c:numRef>
              <c:f>'Calculations (2)'!$AH$74:$AH$83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strRef>
              <c:f>'Calculations (2)'!$AO$73</c:f>
              <c:strCache>
                <c:ptCount val="1"/>
                <c:pt idx="0">
                  <c:v>Op A</c:v>
                </c:pt>
              </c:strCache>
            </c:strRef>
          </c:tx>
          <c:spPr>
            <a:ln w="12700">
              <a:solidFill>
                <a:srgbClr val="000080"/>
              </a:solidFill>
              <a:prstDash val="solid"/>
            </a:ln>
          </c:spPr>
          <c:marker>
            <c:symbol val="none"/>
          </c:marker>
          <c:val>
            <c:numRef>
              <c:f>'Calculations (2)'!$AO$84:$AO$93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4"/>
          <c:order val="4"/>
          <c:spPr>
            <a:ln w="19050">
              <a:noFill/>
            </a:ln>
          </c:spPr>
          <c:marker>
            <c:symbol val="square"/>
            <c:size val="5"/>
            <c:spPr>
              <a:solidFill>
                <a:srgbClr val="FF00FF"/>
              </a:solidFill>
              <a:ln>
                <a:solidFill>
                  <a:srgbClr val="FF00FF"/>
                </a:solidFill>
                <a:prstDash val="solid"/>
              </a:ln>
            </c:spPr>
          </c:marker>
          <c:val>
            <c:numRef>
              <c:f>'Calculations (2)'!$AI$74:$AI$83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5"/>
          <c:order val="5"/>
          <c:spPr>
            <a:ln w="19050">
              <a:noFill/>
            </a:ln>
          </c:spPr>
          <c:marker>
            <c:symbol val="square"/>
            <c:size val="5"/>
            <c:spPr>
              <a:solidFill>
                <a:srgbClr val="FF00FF"/>
              </a:solidFill>
              <a:ln>
                <a:solidFill>
                  <a:srgbClr val="FF00FF"/>
                </a:solidFill>
                <a:prstDash val="solid"/>
              </a:ln>
            </c:spPr>
          </c:marker>
          <c:val>
            <c:numRef>
              <c:f>'Calculations (2)'!$AJ$74:$AJ$83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6"/>
          <c:order val="6"/>
          <c:spPr>
            <a:ln w="19050">
              <a:noFill/>
            </a:ln>
          </c:spPr>
          <c:marker>
            <c:symbol val="square"/>
            <c:size val="5"/>
            <c:spPr>
              <a:solidFill>
                <a:srgbClr val="FF00FF"/>
              </a:solidFill>
              <a:ln>
                <a:solidFill>
                  <a:srgbClr val="FF00FF"/>
                </a:solidFill>
                <a:prstDash val="solid"/>
              </a:ln>
            </c:spPr>
          </c:marker>
          <c:val>
            <c:numRef>
              <c:f>'Calculations (2)'!$AK$74:$AK$83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7"/>
          <c:order val="7"/>
          <c:tx>
            <c:strRef>
              <c:f>'Calculations (2)'!$AP$73</c:f>
              <c:strCache>
                <c:ptCount val="1"/>
                <c:pt idx="0">
                  <c:v>Op B</c:v>
                </c:pt>
              </c:strCache>
            </c:strRef>
          </c:tx>
          <c:spPr>
            <a:ln w="12700">
              <a:solidFill>
                <a:srgbClr val="FF00FF"/>
              </a:solidFill>
              <a:prstDash val="solid"/>
            </a:ln>
          </c:spPr>
          <c:marker>
            <c:symbol val="none"/>
          </c:marker>
          <c:val>
            <c:numRef>
              <c:f>'Calculations (2)'!$AP$84:$AP$93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8"/>
          <c:order val="8"/>
          <c:spPr>
            <a:ln w="19050">
              <a:noFill/>
            </a:ln>
          </c:spPr>
          <c:marker>
            <c:symbol val="triangle"/>
            <c:size val="5"/>
            <c:spPr>
              <a:solidFill>
                <a:srgbClr val="FFFF00"/>
              </a:solidFill>
              <a:ln>
                <a:solidFill>
                  <a:srgbClr val="FFFF00"/>
                </a:solidFill>
                <a:prstDash val="solid"/>
              </a:ln>
            </c:spPr>
          </c:marker>
          <c:val>
            <c:numRef>
              <c:f>'Calculations (2)'!$AL$74:$AL$83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9"/>
          <c:order val="9"/>
          <c:spPr>
            <a:ln w="19050">
              <a:noFill/>
            </a:ln>
          </c:spPr>
          <c:marker>
            <c:symbol val="triangle"/>
            <c:size val="5"/>
            <c:spPr>
              <a:solidFill>
                <a:srgbClr val="FFFF00"/>
              </a:solidFill>
              <a:ln>
                <a:solidFill>
                  <a:srgbClr val="FFFF00"/>
                </a:solidFill>
                <a:prstDash val="solid"/>
              </a:ln>
            </c:spPr>
          </c:marker>
          <c:val>
            <c:numRef>
              <c:f>'Calculations (2)'!$AM$74:$AM$83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10"/>
          <c:order val="10"/>
          <c:spPr>
            <a:ln w="19050">
              <a:noFill/>
            </a:ln>
          </c:spPr>
          <c:marker>
            <c:symbol val="triangle"/>
            <c:size val="5"/>
            <c:spPr>
              <a:solidFill>
                <a:srgbClr val="FFFF00"/>
              </a:solidFill>
              <a:ln>
                <a:solidFill>
                  <a:srgbClr val="FFFF00"/>
                </a:solidFill>
                <a:prstDash val="solid"/>
              </a:ln>
            </c:spPr>
          </c:marker>
          <c:val>
            <c:numRef>
              <c:f>'Calculations (2)'!$AN$74:$AN$83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11"/>
          <c:order val="11"/>
          <c:tx>
            <c:strRef>
              <c:f>'Calculations (2)'!$AQ$73</c:f>
              <c:strCache>
                <c:ptCount val="1"/>
                <c:pt idx="0">
                  <c:v>Op C</c:v>
                </c:pt>
              </c:strCache>
            </c:strRef>
          </c:tx>
          <c:spPr>
            <a:ln w="12700">
              <a:solidFill>
                <a:srgbClr val="FFFF00"/>
              </a:solidFill>
              <a:prstDash val="solid"/>
            </a:ln>
          </c:spPr>
          <c:marker>
            <c:symbol val="none"/>
          </c:marker>
          <c:val>
            <c:numRef>
              <c:f>'Calculations (2)'!$AQ$84:$AQ$93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136171520"/>
        <c:axId val="135509632"/>
      </c:lineChart>
      <c:catAx>
        <c:axId val="136171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5509632"/>
        <c:crosses val="autoZero"/>
        <c:auto val="1"/>
        <c:lblAlgn val="ctr"/>
        <c:lblOffset val="100"/>
        <c:tickLblSkip val="1"/>
        <c:tickMarkSkip val="1"/>
        <c:noMultiLvlLbl val="0"/>
      </c:catAx>
      <c:valAx>
        <c:axId val="13550963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6171520"/>
        <c:crosses val="autoZero"/>
        <c:crossBetween val="between"/>
      </c:valAx>
      <c:spPr>
        <a:solidFill>
          <a:srgbClr val="C0C0C0"/>
        </a:solidFill>
        <a:ln w="3175">
          <a:solidFill>
            <a:srgbClr val="000000"/>
          </a:solidFill>
          <a:prstDash val="solid"/>
        </a:ln>
      </c:spPr>
    </c:plotArea>
    <c:legend>
      <c:legendPos val="r"/>
      <c:legendEntry>
        <c:idx val="0"/>
        <c:delete val="1"/>
      </c:legendEntry>
      <c:legendEntry>
        <c:idx val="1"/>
        <c:delete val="1"/>
      </c:legendEntry>
      <c:legendEntry>
        <c:idx val="2"/>
        <c:delete val="1"/>
      </c:legendEntry>
      <c:legendEntry>
        <c:idx val="4"/>
        <c:delete val="1"/>
      </c:legendEntry>
      <c:legendEntry>
        <c:idx val="5"/>
        <c:delete val="1"/>
      </c:legendEntry>
      <c:legendEntry>
        <c:idx val="6"/>
        <c:delete val="1"/>
      </c:legendEntry>
      <c:legendEntry>
        <c:idx val="8"/>
        <c:delete val="1"/>
      </c:legendEntry>
      <c:legendEntry>
        <c:idx val="9"/>
        <c:delete val="1"/>
      </c:legendEntry>
      <c:legendEntry>
        <c:idx val="10"/>
        <c:delete val="1"/>
      </c:legendEntry>
      <c:layout>
        <c:manualLayout>
          <c:xMode val="edge"/>
          <c:yMode val="edge"/>
          <c:x val="0.8775834658187599"/>
          <c:y val="0.33198465576418335"/>
          <c:w val="0.109697933227345"/>
          <c:h val="0.259109736788974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Operator</a:t>
            </a:r>
          </a:p>
        </c:rich>
      </c:tx>
      <c:layout>
        <c:manualLayout>
          <c:xMode val="edge"/>
          <c:yMode val="edge"/>
          <c:x val="0.4558062564536452"/>
          <c:y val="2.2522522522522521E-2"/>
        </c:manualLayout>
      </c:layout>
      <c:overlay val="0"/>
      <c:spPr>
        <a:noFill/>
        <a:ln w="25400">
          <a:noFill/>
        </a:ln>
      </c:spPr>
    </c:title>
    <c:autoTitleDeleted val="0"/>
    <c:plotArea>
      <c:layout>
        <c:manualLayout>
          <c:layoutTarget val="inner"/>
          <c:xMode val="edge"/>
          <c:yMode val="edge"/>
          <c:x val="7.1057252505934268E-2"/>
          <c:y val="0.25225336189717895"/>
          <c:w val="0.90468014166091926"/>
          <c:h val="0.54504744267069027"/>
        </c:manualLayout>
      </c:layout>
      <c:lineChart>
        <c:grouping val="standard"/>
        <c:varyColors val="0"/>
        <c:ser>
          <c:idx val="0"/>
          <c:order val="0"/>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(2)'!$AS$72:$AS$74</c:f>
              <c:numCache>
                <c:formatCode>General</c:formatCode>
                <c:ptCount val="3"/>
                <c:pt idx="0">
                  <c:v>0</c:v>
                </c:pt>
                <c:pt idx="1">
                  <c:v>0</c:v>
                </c:pt>
                <c:pt idx="2">
                  <c:v>0</c:v>
                </c:pt>
              </c:numCache>
            </c:numRef>
          </c:val>
          <c:smooth val="0"/>
        </c:ser>
        <c:ser>
          <c:idx val="1"/>
          <c:order val="1"/>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(2)'!$AT$72:$AT$74</c:f>
              <c:numCache>
                <c:formatCode>General</c:formatCode>
                <c:ptCount val="3"/>
                <c:pt idx="0">
                  <c:v>0</c:v>
                </c:pt>
                <c:pt idx="1">
                  <c:v>0</c:v>
                </c:pt>
                <c:pt idx="2">
                  <c:v>0</c:v>
                </c:pt>
              </c:numCache>
            </c:numRef>
          </c:val>
          <c:smooth val="0"/>
        </c:ser>
        <c:ser>
          <c:idx val="2"/>
          <c:order val="2"/>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(2)'!$AU$72:$AU$74</c:f>
              <c:numCache>
                <c:formatCode>General</c:formatCode>
                <c:ptCount val="3"/>
                <c:pt idx="0">
                  <c:v>0</c:v>
                </c:pt>
                <c:pt idx="1">
                  <c:v>0</c:v>
                </c:pt>
                <c:pt idx="2">
                  <c:v>0</c:v>
                </c:pt>
              </c:numCache>
            </c:numRef>
          </c:val>
          <c:smooth val="0"/>
        </c:ser>
        <c:ser>
          <c:idx val="3"/>
          <c:order val="3"/>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(2)'!$AV$72:$AV$74</c:f>
              <c:numCache>
                <c:formatCode>General</c:formatCode>
                <c:ptCount val="3"/>
                <c:pt idx="0">
                  <c:v>0</c:v>
                </c:pt>
                <c:pt idx="1">
                  <c:v>0</c:v>
                </c:pt>
                <c:pt idx="2">
                  <c:v>0</c:v>
                </c:pt>
              </c:numCache>
            </c:numRef>
          </c:val>
          <c:smooth val="0"/>
        </c:ser>
        <c:ser>
          <c:idx val="4"/>
          <c:order val="4"/>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(2)'!$AW$72:$AW$74</c:f>
              <c:numCache>
                <c:formatCode>General</c:formatCode>
                <c:ptCount val="3"/>
                <c:pt idx="0">
                  <c:v>0</c:v>
                </c:pt>
                <c:pt idx="1">
                  <c:v>0</c:v>
                </c:pt>
                <c:pt idx="2">
                  <c:v>0</c:v>
                </c:pt>
              </c:numCache>
            </c:numRef>
          </c:val>
          <c:smooth val="0"/>
        </c:ser>
        <c:ser>
          <c:idx val="5"/>
          <c:order val="5"/>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(2)'!$AX$72:$AX$74</c:f>
              <c:numCache>
                <c:formatCode>General</c:formatCode>
                <c:ptCount val="3"/>
                <c:pt idx="0">
                  <c:v>0</c:v>
                </c:pt>
                <c:pt idx="1">
                  <c:v>0</c:v>
                </c:pt>
                <c:pt idx="2">
                  <c:v>0</c:v>
                </c:pt>
              </c:numCache>
            </c:numRef>
          </c:val>
          <c:smooth val="0"/>
        </c:ser>
        <c:ser>
          <c:idx val="6"/>
          <c:order val="6"/>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(2)'!$AY$72:$AY$74</c:f>
              <c:numCache>
                <c:formatCode>General</c:formatCode>
                <c:ptCount val="3"/>
                <c:pt idx="0">
                  <c:v>0</c:v>
                </c:pt>
                <c:pt idx="1">
                  <c:v>0</c:v>
                </c:pt>
                <c:pt idx="2">
                  <c:v>0</c:v>
                </c:pt>
              </c:numCache>
            </c:numRef>
          </c:val>
          <c:smooth val="0"/>
        </c:ser>
        <c:ser>
          <c:idx val="7"/>
          <c:order val="7"/>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(2)'!$AZ$72:$AZ$74</c:f>
              <c:numCache>
                <c:formatCode>General</c:formatCode>
                <c:ptCount val="3"/>
                <c:pt idx="0">
                  <c:v>0</c:v>
                </c:pt>
                <c:pt idx="1">
                  <c:v>0</c:v>
                </c:pt>
                <c:pt idx="2">
                  <c:v>0</c:v>
                </c:pt>
              </c:numCache>
            </c:numRef>
          </c:val>
          <c:smooth val="0"/>
        </c:ser>
        <c:ser>
          <c:idx val="8"/>
          <c:order val="8"/>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(2)'!$BA$72:$BA$74</c:f>
              <c:numCache>
                <c:formatCode>General</c:formatCode>
                <c:ptCount val="3"/>
                <c:pt idx="0">
                  <c:v>0</c:v>
                </c:pt>
                <c:pt idx="1">
                  <c:v>0</c:v>
                </c:pt>
                <c:pt idx="2">
                  <c:v>0</c:v>
                </c:pt>
              </c:numCache>
            </c:numRef>
          </c:val>
          <c:smooth val="0"/>
        </c:ser>
        <c:ser>
          <c:idx val="9"/>
          <c:order val="9"/>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(2)'!$BB$72:$BB$74</c:f>
              <c:numCache>
                <c:formatCode>General</c:formatCode>
                <c:ptCount val="3"/>
                <c:pt idx="0">
                  <c:v>0</c:v>
                </c:pt>
                <c:pt idx="1">
                  <c:v>0</c:v>
                </c:pt>
                <c:pt idx="2">
                  <c:v>0</c:v>
                </c:pt>
              </c:numCache>
            </c:numRef>
          </c:val>
          <c:smooth val="0"/>
        </c:ser>
        <c:ser>
          <c:idx val="10"/>
          <c:order val="10"/>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(2)'!$BC$72:$BC$74</c:f>
              <c:numCache>
                <c:formatCode>General</c:formatCode>
                <c:ptCount val="3"/>
                <c:pt idx="0">
                  <c:v>0</c:v>
                </c:pt>
                <c:pt idx="1">
                  <c:v>0</c:v>
                </c:pt>
                <c:pt idx="2">
                  <c:v>0</c:v>
                </c:pt>
              </c:numCache>
            </c:numRef>
          </c:val>
          <c:smooth val="0"/>
        </c:ser>
        <c:ser>
          <c:idx val="11"/>
          <c:order val="11"/>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(2)'!$BD$72:$BD$74</c:f>
              <c:numCache>
                <c:formatCode>General</c:formatCode>
                <c:ptCount val="3"/>
                <c:pt idx="0">
                  <c:v>0</c:v>
                </c:pt>
                <c:pt idx="1">
                  <c:v>0</c:v>
                </c:pt>
                <c:pt idx="2">
                  <c:v>0</c:v>
                </c:pt>
              </c:numCache>
            </c:numRef>
          </c:val>
          <c:smooth val="0"/>
        </c:ser>
        <c:ser>
          <c:idx val="12"/>
          <c:order val="12"/>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(2)'!$BE$72:$BE$74</c:f>
              <c:numCache>
                <c:formatCode>General</c:formatCode>
                <c:ptCount val="3"/>
                <c:pt idx="0">
                  <c:v>0</c:v>
                </c:pt>
                <c:pt idx="1">
                  <c:v>0</c:v>
                </c:pt>
                <c:pt idx="2">
                  <c:v>0</c:v>
                </c:pt>
              </c:numCache>
            </c:numRef>
          </c:val>
          <c:smooth val="0"/>
        </c:ser>
        <c:ser>
          <c:idx val="13"/>
          <c:order val="13"/>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(2)'!$BF$72:$BF$74</c:f>
              <c:numCache>
                <c:formatCode>General</c:formatCode>
                <c:ptCount val="3"/>
                <c:pt idx="0">
                  <c:v>0</c:v>
                </c:pt>
                <c:pt idx="1">
                  <c:v>0</c:v>
                </c:pt>
                <c:pt idx="2">
                  <c:v>0</c:v>
                </c:pt>
              </c:numCache>
            </c:numRef>
          </c:val>
          <c:smooth val="0"/>
        </c:ser>
        <c:ser>
          <c:idx val="14"/>
          <c:order val="14"/>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(2)'!$BG$72:$BG$74</c:f>
              <c:numCache>
                <c:formatCode>General</c:formatCode>
                <c:ptCount val="3"/>
                <c:pt idx="0">
                  <c:v>0</c:v>
                </c:pt>
                <c:pt idx="1">
                  <c:v>0</c:v>
                </c:pt>
                <c:pt idx="2">
                  <c:v>0</c:v>
                </c:pt>
              </c:numCache>
            </c:numRef>
          </c:val>
          <c:smooth val="0"/>
        </c:ser>
        <c:ser>
          <c:idx val="15"/>
          <c:order val="15"/>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(2)'!$BH$72:$BH$74</c:f>
              <c:numCache>
                <c:formatCode>General</c:formatCode>
                <c:ptCount val="3"/>
                <c:pt idx="0">
                  <c:v>0</c:v>
                </c:pt>
                <c:pt idx="1">
                  <c:v>0</c:v>
                </c:pt>
                <c:pt idx="2">
                  <c:v>0</c:v>
                </c:pt>
              </c:numCache>
            </c:numRef>
          </c:val>
          <c:smooth val="0"/>
        </c:ser>
        <c:ser>
          <c:idx val="16"/>
          <c:order val="16"/>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(2)'!$BI$72:$BI$74</c:f>
              <c:numCache>
                <c:formatCode>General</c:formatCode>
                <c:ptCount val="3"/>
                <c:pt idx="0">
                  <c:v>0</c:v>
                </c:pt>
                <c:pt idx="1">
                  <c:v>0</c:v>
                </c:pt>
                <c:pt idx="2">
                  <c:v>0</c:v>
                </c:pt>
              </c:numCache>
            </c:numRef>
          </c:val>
          <c:smooth val="0"/>
        </c:ser>
        <c:ser>
          <c:idx val="17"/>
          <c:order val="17"/>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(2)'!$BJ$72:$BJ$74</c:f>
              <c:numCache>
                <c:formatCode>General</c:formatCode>
                <c:ptCount val="3"/>
                <c:pt idx="0">
                  <c:v>0</c:v>
                </c:pt>
                <c:pt idx="1">
                  <c:v>0</c:v>
                </c:pt>
                <c:pt idx="2">
                  <c:v>0</c:v>
                </c:pt>
              </c:numCache>
            </c:numRef>
          </c:val>
          <c:smooth val="0"/>
        </c:ser>
        <c:ser>
          <c:idx val="18"/>
          <c:order val="18"/>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(2)'!$BK$72:$BK$74</c:f>
              <c:numCache>
                <c:formatCode>General</c:formatCode>
                <c:ptCount val="3"/>
                <c:pt idx="0">
                  <c:v>0</c:v>
                </c:pt>
                <c:pt idx="1">
                  <c:v>0</c:v>
                </c:pt>
                <c:pt idx="2">
                  <c:v>0</c:v>
                </c:pt>
              </c:numCache>
            </c:numRef>
          </c:val>
          <c:smooth val="0"/>
        </c:ser>
        <c:ser>
          <c:idx val="19"/>
          <c:order val="19"/>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(2)'!$BL$72:$BL$74</c:f>
              <c:numCache>
                <c:formatCode>General</c:formatCode>
                <c:ptCount val="3"/>
                <c:pt idx="0">
                  <c:v>0</c:v>
                </c:pt>
                <c:pt idx="1">
                  <c:v>0</c:v>
                </c:pt>
                <c:pt idx="2">
                  <c:v>0</c:v>
                </c:pt>
              </c:numCache>
            </c:numRef>
          </c:val>
          <c:smooth val="0"/>
        </c:ser>
        <c:ser>
          <c:idx val="20"/>
          <c:order val="20"/>
          <c:spPr>
            <a:ln w="19050">
              <a:noFill/>
            </a:ln>
          </c:spPr>
          <c:marker>
            <c:symbol val="diamond"/>
            <c:size val="5"/>
            <c:spPr>
              <a:solidFill>
                <a:srgbClr val="000080"/>
              </a:solidFill>
              <a:ln>
                <a:solidFill>
                  <a:srgbClr val="333399"/>
                </a:solidFill>
                <a:prstDash val="solid"/>
              </a:ln>
            </c:spPr>
          </c:marker>
          <c:cat>
            <c:strRef>
              <c:f>'Calculations (2)'!$AR$72:$AR$74</c:f>
              <c:strCache>
                <c:ptCount val="3"/>
                <c:pt idx="0">
                  <c:v>Op A</c:v>
                </c:pt>
                <c:pt idx="1">
                  <c:v>Op B</c:v>
                </c:pt>
                <c:pt idx="2">
                  <c:v>Op C</c:v>
                </c:pt>
              </c:strCache>
            </c:strRef>
          </c:cat>
          <c:val>
            <c:numRef>
              <c:f>'Calculations (2)'!$BM$72:$BM$74</c:f>
              <c:numCache>
                <c:formatCode>General</c:formatCode>
                <c:ptCount val="3"/>
                <c:pt idx="0">
                  <c:v>0</c:v>
                </c:pt>
                <c:pt idx="1">
                  <c:v>0</c:v>
                </c:pt>
                <c:pt idx="2">
                  <c:v>0</c:v>
                </c:pt>
              </c:numCache>
            </c:numRef>
          </c:val>
          <c:smooth val="0"/>
        </c:ser>
        <c:ser>
          <c:idx val="21"/>
          <c:order val="21"/>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(2)'!$BN$72:$BN$74</c:f>
              <c:numCache>
                <c:formatCode>General</c:formatCode>
                <c:ptCount val="3"/>
                <c:pt idx="0">
                  <c:v>0</c:v>
                </c:pt>
                <c:pt idx="1">
                  <c:v>0</c:v>
                </c:pt>
                <c:pt idx="2">
                  <c:v>0</c:v>
                </c:pt>
              </c:numCache>
            </c:numRef>
          </c:val>
          <c:smooth val="0"/>
        </c:ser>
        <c:ser>
          <c:idx val="22"/>
          <c:order val="22"/>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(2)'!$BO$72:$BO$74</c:f>
              <c:numCache>
                <c:formatCode>General</c:formatCode>
                <c:ptCount val="3"/>
                <c:pt idx="0">
                  <c:v>0</c:v>
                </c:pt>
                <c:pt idx="1">
                  <c:v>0</c:v>
                </c:pt>
                <c:pt idx="2">
                  <c:v>0</c:v>
                </c:pt>
              </c:numCache>
            </c:numRef>
          </c:val>
          <c:smooth val="0"/>
        </c:ser>
        <c:ser>
          <c:idx val="23"/>
          <c:order val="23"/>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(2)'!$BP$72:$BP$74</c:f>
              <c:numCache>
                <c:formatCode>General</c:formatCode>
                <c:ptCount val="3"/>
                <c:pt idx="0">
                  <c:v>0</c:v>
                </c:pt>
                <c:pt idx="1">
                  <c:v>0</c:v>
                </c:pt>
                <c:pt idx="2">
                  <c:v>0</c:v>
                </c:pt>
              </c:numCache>
            </c:numRef>
          </c:val>
          <c:smooth val="0"/>
        </c:ser>
        <c:ser>
          <c:idx val="24"/>
          <c:order val="24"/>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(2)'!$BQ$72:$BQ$74</c:f>
              <c:numCache>
                <c:formatCode>General</c:formatCode>
                <c:ptCount val="3"/>
                <c:pt idx="0">
                  <c:v>0</c:v>
                </c:pt>
                <c:pt idx="1">
                  <c:v>0</c:v>
                </c:pt>
                <c:pt idx="2">
                  <c:v>0</c:v>
                </c:pt>
              </c:numCache>
            </c:numRef>
          </c:val>
          <c:smooth val="0"/>
        </c:ser>
        <c:ser>
          <c:idx val="25"/>
          <c:order val="25"/>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(2)'!$BR$72:$BR$74</c:f>
              <c:numCache>
                <c:formatCode>General</c:formatCode>
                <c:ptCount val="3"/>
                <c:pt idx="0">
                  <c:v>0</c:v>
                </c:pt>
                <c:pt idx="1">
                  <c:v>0</c:v>
                </c:pt>
                <c:pt idx="2">
                  <c:v>0</c:v>
                </c:pt>
              </c:numCache>
            </c:numRef>
          </c:val>
          <c:smooth val="0"/>
        </c:ser>
        <c:ser>
          <c:idx val="26"/>
          <c:order val="26"/>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(2)'!$BS$72:$BS$74</c:f>
              <c:numCache>
                <c:formatCode>General</c:formatCode>
                <c:ptCount val="3"/>
                <c:pt idx="0">
                  <c:v>0</c:v>
                </c:pt>
                <c:pt idx="1">
                  <c:v>0</c:v>
                </c:pt>
                <c:pt idx="2">
                  <c:v>0</c:v>
                </c:pt>
              </c:numCache>
            </c:numRef>
          </c:val>
          <c:smooth val="0"/>
        </c:ser>
        <c:ser>
          <c:idx val="27"/>
          <c:order val="27"/>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(2)'!$BT$72:$BT$74</c:f>
              <c:numCache>
                <c:formatCode>General</c:formatCode>
                <c:ptCount val="3"/>
                <c:pt idx="0">
                  <c:v>0</c:v>
                </c:pt>
                <c:pt idx="1">
                  <c:v>0</c:v>
                </c:pt>
                <c:pt idx="2">
                  <c:v>0</c:v>
                </c:pt>
              </c:numCache>
            </c:numRef>
          </c:val>
          <c:smooth val="0"/>
        </c:ser>
        <c:ser>
          <c:idx val="28"/>
          <c:order val="28"/>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(2)'!$BU$72:$BU$74</c:f>
              <c:numCache>
                <c:formatCode>General</c:formatCode>
                <c:ptCount val="3"/>
                <c:pt idx="0">
                  <c:v>0</c:v>
                </c:pt>
                <c:pt idx="1">
                  <c:v>0</c:v>
                </c:pt>
                <c:pt idx="2">
                  <c:v>0</c:v>
                </c:pt>
              </c:numCache>
            </c:numRef>
          </c:val>
          <c:smooth val="0"/>
        </c:ser>
        <c:ser>
          <c:idx val="29"/>
          <c:order val="29"/>
          <c:spPr>
            <a:ln w="19050">
              <a:noFill/>
            </a:ln>
          </c:spPr>
          <c:marker>
            <c:symbol val="diamond"/>
            <c:size val="5"/>
            <c:spPr>
              <a:solidFill>
                <a:srgbClr val="000080"/>
              </a:solidFill>
              <a:ln>
                <a:solidFill>
                  <a:srgbClr val="000080"/>
                </a:solidFill>
                <a:prstDash val="solid"/>
              </a:ln>
            </c:spPr>
          </c:marker>
          <c:cat>
            <c:strRef>
              <c:f>'Calculations (2)'!$AR$72:$AR$74</c:f>
              <c:strCache>
                <c:ptCount val="3"/>
                <c:pt idx="0">
                  <c:v>Op A</c:v>
                </c:pt>
                <c:pt idx="1">
                  <c:v>Op B</c:v>
                </c:pt>
                <c:pt idx="2">
                  <c:v>Op C</c:v>
                </c:pt>
              </c:strCache>
            </c:strRef>
          </c:cat>
          <c:val>
            <c:numRef>
              <c:f>'Calculations (2)'!$BV$72:$BV$74</c:f>
              <c:numCache>
                <c:formatCode>General</c:formatCode>
                <c:ptCount val="3"/>
                <c:pt idx="0">
                  <c:v>0</c:v>
                </c:pt>
                <c:pt idx="1">
                  <c:v>0</c:v>
                </c:pt>
                <c:pt idx="2">
                  <c:v>0</c:v>
                </c:pt>
              </c:numCache>
            </c:numRef>
          </c:val>
          <c:smooth val="0"/>
        </c:ser>
        <c:ser>
          <c:idx val="30"/>
          <c:order val="30"/>
          <c:spPr>
            <a:ln w="12700">
              <a:solidFill>
                <a:srgbClr val="000080"/>
              </a:solidFill>
              <a:prstDash val="solid"/>
            </a:ln>
          </c:spPr>
          <c:marker>
            <c:symbol val="none"/>
          </c:marker>
          <c:val>
            <c:numRef>
              <c:f>'Calculations (2)'!$BW$72:$BW$74</c:f>
              <c:numCache>
                <c:formatCode>General</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36172544"/>
        <c:axId val="136282688"/>
      </c:lineChart>
      <c:catAx>
        <c:axId val="13617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tr-TR"/>
          </a:p>
        </c:txPr>
        <c:crossAx val="136282688"/>
        <c:crosses val="autoZero"/>
        <c:auto val="1"/>
        <c:lblAlgn val="ctr"/>
        <c:lblOffset val="100"/>
        <c:tickLblSkip val="1"/>
        <c:tickMarkSkip val="1"/>
        <c:noMultiLvlLbl val="0"/>
      </c:catAx>
      <c:valAx>
        <c:axId val="1362826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tr-TR"/>
          </a:p>
        </c:txPr>
        <c:crossAx val="136172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Xbar Chart by Operator</a:t>
            </a:r>
          </a:p>
        </c:rich>
      </c:tx>
      <c:layout>
        <c:manualLayout>
          <c:xMode val="edge"/>
          <c:yMode val="edge"/>
          <c:x val="0.34545454545454546"/>
          <c:y val="1.7751479289940829E-2"/>
        </c:manualLayout>
      </c:layout>
      <c:overlay val="0"/>
      <c:spPr>
        <a:noFill/>
        <a:ln w="25400">
          <a:noFill/>
        </a:ln>
      </c:spPr>
    </c:title>
    <c:autoTitleDeleted val="0"/>
    <c:plotArea>
      <c:layout>
        <c:manualLayout>
          <c:layoutTarget val="inner"/>
          <c:xMode val="edge"/>
          <c:yMode val="edge"/>
          <c:x val="5.1948051948051951E-2"/>
          <c:y val="9.1715976331360943E-2"/>
          <c:w val="0.80909090909090908"/>
          <c:h val="0.82544378698224852"/>
        </c:manualLayout>
      </c:layout>
      <c:lineChart>
        <c:grouping val="standard"/>
        <c:varyColors val="0"/>
        <c:ser>
          <c:idx val="0"/>
          <c:order val="0"/>
          <c:tx>
            <c:strRef>
              <c:f>Calculations!$O$106</c:f>
              <c:strCache>
                <c:ptCount val="1"/>
                <c:pt idx="0">
                  <c:v>Op. A</c:v>
                </c:pt>
              </c:strCache>
            </c:strRef>
          </c:tx>
          <c:spPr>
            <a:ln w="12700">
              <a:solidFill>
                <a:srgbClr val="000080"/>
              </a:solidFill>
              <a:prstDash val="solid"/>
            </a:ln>
          </c:spPr>
          <c:marker>
            <c:symbol val="diamond"/>
            <c:size val="7"/>
            <c:spPr>
              <a:solidFill>
                <a:srgbClr val="000080"/>
              </a:solidFill>
              <a:ln>
                <a:solidFill>
                  <a:srgbClr val="000080"/>
                </a:solidFill>
                <a:prstDash val="solid"/>
              </a:ln>
            </c:spPr>
          </c:marker>
          <c:val>
            <c:numRef>
              <c:f>Calculations!$O$108:$O$137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5="http://schemas.microsoft.com/office/drawing/2012/chart" uri="{02D57815-91ED-43cb-92C2-25804820EDAC}">
              <c15:filteredCategoryTitle>
                <c15:cat>
                  <c:multiLvlStrRef>
                    <c:extLst>
                      <c:ext uri="{02D57815-91ED-43cb-92C2-25804820EDAC}">
                        <c15:formulaRef>
                          <c15:sqref>Calculations!$N$108:$N$137</c15:sqref>
                        </c15:formulaRef>
                      </c:ext>
                    </c:extLst>
                  </c:multiLvlStrRef>
                </c15:cat>
              </c15:filteredCategoryTitle>
            </c:ext>
          </c:extLst>
        </c:ser>
        <c:ser>
          <c:idx val="1"/>
          <c:order val="1"/>
          <c:tx>
            <c:strRef>
              <c:f>Calculations!$P$106</c:f>
              <c:strCache>
                <c:ptCount val="1"/>
                <c:pt idx="0">
                  <c:v>Op. B</c:v>
                </c:pt>
              </c:strCache>
            </c:strRef>
          </c:tx>
          <c:spPr>
            <a:ln w="12700">
              <a:solidFill>
                <a:srgbClr val="FF00FF"/>
              </a:solidFill>
              <a:prstDash val="solid"/>
            </a:ln>
          </c:spPr>
          <c:marker>
            <c:symbol val="square"/>
            <c:size val="7"/>
            <c:spPr>
              <a:solidFill>
                <a:srgbClr val="FF00FF"/>
              </a:solidFill>
              <a:ln>
                <a:solidFill>
                  <a:srgbClr val="FF00FF"/>
                </a:solidFill>
                <a:prstDash val="solid"/>
              </a:ln>
            </c:spPr>
          </c:marker>
          <c:val>
            <c:numRef>
              <c:f>Calculations!$P$108:$P$137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5="http://schemas.microsoft.com/office/drawing/2012/chart" uri="{02D57815-91ED-43cb-92C2-25804820EDAC}">
              <c15:filteredCategoryTitle>
                <c15:cat>
                  <c:multiLvlStrRef>
                    <c:extLst>
                      <c:ext uri="{02D57815-91ED-43cb-92C2-25804820EDAC}">
                        <c15:formulaRef>
                          <c15:sqref>Calculations!$N$108:$N$137</c15:sqref>
                        </c15:formulaRef>
                      </c:ext>
                    </c:extLst>
                  </c:multiLvlStrRef>
                </c15:cat>
              </c15:filteredCategoryTitle>
            </c:ext>
          </c:extLst>
        </c:ser>
        <c:ser>
          <c:idx val="2"/>
          <c:order val="2"/>
          <c:tx>
            <c:strRef>
              <c:f>Calculations!$Q$106</c:f>
              <c:strCache>
                <c:ptCount val="1"/>
                <c:pt idx="0">
                  <c:v>Op. C</c:v>
                </c:pt>
              </c:strCache>
            </c:strRef>
          </c:tx>
          <c:spPr>
            <a:ln w="12700">
              <a:solidFill>
                <a:srgbClr val="008000"/>
              </a:solidFill>
              <a:prstDash val="solid"/>
            </a:ln>
          </c:spPr>
          <c:marker>
            <c:symbol val="triangle"/>
            <c:size val="7"/>
            <c:spPr>
              <a:solidFill>
                <a:srgbClr val="008000"/>
              </a:solidFill>
              <a:ln>
                <a:solidFill>
                  <a:srgbClr val="008000"/>
                </a:solidFill>
                <a:prstDash val="solid"/>
              </a:ln>
            </c:spPr>
          </c:marker>
          <c:val>
            <c:numRef>
              <c:f>Calculations!$Q$108:$Q$137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5="http://schemas.microsoft.com/office/drawing/2012/chart" uri="{02D57815-91ED-43cb-92C2-25804820EDAC}">
              <c15:filteredCategoryTitle>
                <c15:cat>
                  <c:multiLvlStrRef>
                    <c:extLst>
                      <c:ext uri="{02D57815-91ED-43cb-92C2-25804820EDAC}">
                        <c15:formulaRef>
                          <c15:sqref>Calculations!$N$108:$N$137</c15:sqref>
                        </c15:formulaRef>
                      </c:ext>
                    </c:extLst>
                  </c:multiLvlStrRef>
                </c15:cat>
              </c15:filteredCategoryTitle>
            </c:ext>
          </c:extLst>
        </c:ser>
        <c:ser>
          <c:idx val="3"/>
          <c:order val="3"/>
          <c:tx>
            <c:strRef>
              <c:f>Calculations!$V$107</c:f>
              <c:strCache>
                <c:ptCount val="1"/>
                <c:pt idx="0">
                  <c:v>Average</c:v>
                </c:pt>
              </c:strCache>
            </c:strRef>
          </c:tx>
          <c:spPr>
            <a:ln w="25400">
              <a:solidFill>
                <a:srgbClr val="000000"/>
              </a:solidFill>
              <a:prstDash val="solid"/>
            </a:ln>
          </c:spPr>
          <c:marker>
            <c:symbol val="none"/>
          </c:marker>
          <c:val>
            <c:numRef>
              <c:f>Calculations!$V$108:$V$137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5="http://schemas.microsoft.com/office/drawing/2012/chart" uri="{02D57815-91ED-43cb-92C2-25804820EDAC}">
              <c15:filteredCategoryTitle>
                <c15:cat>
                  <c:multiLvlStrRef>
                    <c:extLst>
                      <c:ext uri="{02D57815-91ED-43cb-92C2-25804820EDAC}">
                        <c15:formulaRef>
                          <c15:sqref>Calculations!$N$108:$N$137</c15:sqref>
                        </c15:formulaRef>
                      </c:ext>
                    </c:extLst>
                  </c:multiLvlStrRef>
                </c15:cat>
              </c15:filteredCategoryTitle>
            </c:ext>
          </c:extLst>
        </c:ser>
        <c:ser>
          <c:idx val="4"/>
          <c:order val="4"/>
          <c:tx>
            <c:strRef>
              <c:f>Calculations!$X$107</c:f>
              <c:strCache>
                <c:ptCount val="1"/>
                <c:pt idx="0">
                  <c:v>UCL X</c:v>
                </c:pt>
              </c:strCache>
            </c:strRef>
          </c:tx>
          <c:spPr>
            <a:ln w="12700">
              <a:solidFill>
                <a:srgbClr val="FF0000"/>
              </a:solidFill>
              <a:prstDash val="solid"/>
            </a:ln>
          </c:spPr>
          <c:marker>
            <c:symbol val="none"/>
          </c:marker>
          <c:val>
            <c:numRef>
              <c:f>Calculations!$X$108:$X$137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5="http://schemas.microsoft.com/office/drawing/2012/chart" uri="{02D57815-91ED-43cb-92C2-25804820EDAC}">
              <c15:filteredCategoryTitle>
                <c15:cat>
                  <c:multiLvlStrRef>
                    <c:extLst>
                      <c:ext uri="{02D57815-91ED-43cb-92C2-25804820EDAC}">
                        <c15:formulaRef>
                          <c15:sqref>Calculations!$N$108:$N$137</c15:sqref>
                        </c15:formulaRef>
                      </c:ext>
                    </c:extLst>
                  </c:multiLvlStrRef>
                </c15:cat>
              </c15:filteredCategoryTitle>
            </c:ext>
          </c:extLst>
        </c:ser>
        <c:ser>
          <c:idx val="5"/>
          <c:order val="5"/>
          <c:tx>
            <c:strRef>
              <c:f>Calculations!$Y$107</c:f>
              <c:strCache>
                <c:ptCount val="1"/>
                <c:pt idx="0">
                  <c:v>LCL X</c:v>
                </c:pt>
              </c:strCache>
            </c:strRef>
          </c:tx>
          <c:spPr>
            <a:ln w="12700">
              <a:solidFill>
                <a:srgbClr val="FF0000"/>
              </a:solidFill>
              <a:prstDash val="solid"/>
            </a:ln>
          </c:spPr>
          <c:marker>
            <c:symbol val="none"/>
          </c:marker>
          <c:val>
            <c:numRef>
              <c:f>Calculations!$Y$108:$Y$137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5="http://schemas.microsoft.com/office/drawing/2012/chart" uri="{02D57815-91ED-43cb-92C2-25804820EDAC}">
              <c15:filteredCategoryTitle>
                <c15:cat>
                  <c:multiLvlStrRef>
                    <c:extLst>
                      <c:ext uri="{02D57815-91ED-43cb-92C2-25804820EDAC}">
                        <c15:formulaRef>
                          <c15:sqref>Calculations!$N$108:$N$137</c15:sqref>
                        </c15:formulaRef>
                      </c:ext>
                    </c:extLst>
                  </c:multiLvlStrRef>
                </c15:cat>
              </c15:filteredCategoryTitle>
            </c:ext>
          </c:extLst>
        </c:ser>
        <c:dLbls>
          <c:showLegendKey val="0"/>
          <c:showVal val="0"/>
          <c:showCatName val="0"/>
          <c:showSerName val="0"/>
          <c:showPercent val="0"/>
          <c:showBubbleSize val="0"/>
        </c:dLbls>
        <c:marker val="1"/>
        <c:smooth val="0"/>
        <c:axId val="132132864"/>
        <c:axId val="112889216"/>
      </c:lineChart>
      <c:catAx>
        <c:axId val="132132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12889216"/>
        <c:crosses val="autoZero"/>
        <c:auto val="1"/>
        <c:lblAlgn val="ctr"/>
        <c:lblOffset val="100"/>
        <c:tickLblSkip val="1"/>
        <c:tickMarkSkip val="1"/>
        <c:noMultiLvlLbl val="0"/>
      </c:catAx>
      <c:valAx>
        <c:axId val="1128892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2132864"/>
        <c:crosses val="autoZero"/>
        <c:crossBetween val="between"/>
      </c:valAx>
      <c:spPr>
        <a:solidFill>
          <a:srgbClr val="FFFFFF"/>
        </a:solidFill>
        <a:ln w="3175">
          <a:solidFill>
            <a:srgbClr val="000000"/>
          </a:solidFill>
          <a:prstDash val="solid"/>
        </a:ln>
      </c:spPr>
    </c:plotArea>
    <c:legend>
      <c:legendPos val="r"/>
      <c:layout>
        <c:manualLayout>
          <c:xMode val="edge"/>
          <c:yMode val="edge"/>
          <c:x val="0.88311688311688308"/>
          <c:y val="0.40532544378698226"/>
          <c:w val="0.11168831168831173"/>
          <c:h val="0.37573964497041418"/>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CCFFCC"/>
    </a:solidFill>
    <a:ln w="6350">
      <a:noFill/>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
          <c:y val="0.10441808020394157"/>
          <c:w val="0.59199999999999997"/>
          <c:h val="0.71486224139621535"/>
        </c:manualLayout>
      </c:layout>
      <c:barChart>
        <c:barDir val="col"/>
        <c:grouping val="clustered"/>
        <c:varyColors val="0"/>
        <c:ser>
          <c:idx val="0"/>
          <c:order val="0"/>
          <c:tx>
            <c:strRef>
              <c:f>'Calculations (2)'!$R$12</c:f>
              <c:strCache>
                <c:ptCount val="1"/>
                <c:pt idx="0">
                  <c:v>% Contribution</c:v>
                </c:pt>
              </c:strCache>
            </c:strRef>
          </c:tx>
          <c:spPr>
            <a:solidFill>
              <a:srgbClr val="9999FF"/>
            </a:solidFill>
            <a:ln w="12700">
              <a:solidFill>
                <a:srgbClr val="000000"/>
              </a:solidFill>
              <a:prstDash val="solid"/>
            </a:ln>
          </c:spPr>
          <c:invertIfNegative val="0"/>
          <c:cat>
            <c:strRef>
              <c:f>'Calculations (2)'!$S$11:$V$11</c:f>
              <c:strCache>
                <c:ptCount val="4"/>
                <c:pt idx="0">
                  <c:v>Gage R&amp;R</c:v>
                </c:pt>
                <c:pt idx="1">
                  <c:v>Repeat</c:v>
                </c:pt>
                <c:pt idx="2">
                  <c:v>Reprod</c:v>
                </c:pt>
                <c:pt idx="3">
                  <c:v>Part-Part</c:v>
                </c:pt>
              </c:strCache>
            </c:strRef>
          </c:cat>
          <c:val>
            <c:numRef>
              <c:f>'Calculations (2)'!$S$12:$V$12</c:f>
              <c:numCache>
                <c:formatCode>0.00%</c:formatCode>
                <c:ptCount val="4"/>
                <c:pt idx="0">
                  <c:v>0</c:v>
                </c:pt>
                <c:pt idx="1">
                  <c:v>0</c:v>
                </c:pt>
                <c:pt idx="2">
                  <c:v>0</c:v>
                </c:pt>
                <c:pt idx="3">
                  <c:v>0</c:v>
                </c:pt>
              </c:numCache>
            </c:numRef>
          </c:val>
        </c:ser>
        <c:ser>
          <c:idx val="1"/>
          <c:order val="1"/>
          <c:tx>
            <c:strRef>
              <c:f>'Calculations (2)'!$R$13</c:f>
              <c:strCache>
                <c:ptCount val="1"/>
                <c:pt idx="0">
                  <c:v>% Study Variation</c:v>
                </c:pt>
              </c:strCache>
            </c:strRef>
          </c:tx>
          <c:spPr>
            <a:solidFill>
              <a:srgbClr val="993366"/>
            </a:solidFill>
            <a:ln w="12700">
              <a:solidFill>
                <a:srgbClr val="000000"/>
              </a:solidFill>
              <a:prstDash val="solid"/>
            </a:ln>
          </c:spPr>
          <c:invertIfNegative val="0"/>
          <c:cat>
            <c:strRef>
              <c:f>'Calculations (2)'!$S$11:$V$11</c:f>
              <c:strCache>
                <c:ptCount val="4"/>
                <c:pt idx="0">
                  <c:v>Gage R&amp;R</c:v>
                </c:pt>
                <c:pt idx="1">
                  <c:v>Repeat</c:v>
                </c:pt>
                <c:pt idx="2">
                  <c:v>Reprod</c:v>
                </c:pt>
                <c:pt idx="3">
                  <c:v>Part-Part</c:v>
                </c:pt>
              </c:strCache>
            </c:strRef>
          </c:cat>
          <c:val>
            <c:numRef>
              <c:f>'Calculations (2)'!$S$13:$V$13</c:f>
              <c:numCache>
                <c:formatCode>0.00%</c:formatCode>
                <c:ptCount val="4"/>
                <c:pt idx="0">
                  <c:v>0</c:v>
                </c:pt>
                <c:pt idx="1">
                  <c:v>0</c:v>
                </c:pt>
                <c:pt idx="2">
                  <c:v>0</c:v>
                </c:pt>
                <c:pt idx="3">
                  <c:v>0</c:v>
                </c:pt>
              </c:numCache>
            </c:numRef>
          </c:val>
        </c:ser>
        <c:ser>
          <c:idx val="2"/>
          <c:order val="2"/>
          <c:tx>
            <c:strRef>
              <c:f>'Calculations (2)'!$R$14</c:f>
              <c:strCache>
                <c:ptCount val="1"/>
                <c:pt idx="0">
                  <c:v>% Tol (5.15 SD)</c:v>
                </c:pt>
              </c:strCache>
            </c:strRef>
          </c:tx>
          <c:spPr>
            <a:solidFill>
              <a:srgbClr val="FFFFCC"/>
            </a:solidFill>
            <a:ln w="12700">
              <a:solidFill>
                <a:srgbClr val="000000"/>
              </a:solidFill>
              <a:prstDash val="solid"/>
            </a:ln>
          </c:spPr>
          <c:invertIfNegative val="0"/>
          <c:cat>
            <c:strRef>
              <c:f>'Calculations (2)'!$S$11:$V$11</c:f>
              <c:strCache>
                <c:ptCount val="4"/>
                <c:pt idx="0">
                  <c:v>Gage R&amp;R</c:v>
                </c:pt>
                <c:pt idx="1">
                  <c:v>Repeat</c:v>
                </c:pt>
                <c:pt idx="2">
                  <c:v>Reprod</c:v>
                </c:pt>
                <c:pt idx="3">
                  <c:v>Part-Part</c:v>
                </c:pt>
              </c:strCache>
            </c:strRef>
          </c:cat>
          <c:val>
            <c:numRef>
              <c:f>'Calculations (2)'!$S$14:$V$14</c:f>
              <c:numCache>
                <c:formatCode>0.00%</c:formatCode>
                <c:ptCount val="4"/>
                <c:pt idx="0">
                  <c:v>0</c:v>
                </c:pt>
                <c:pt idx="1">
                  <c:v>0</c:v>
                </c:pt>
                <c:pt idx="2">
                  <c:v>0</c:v>
                </c:pt>
                <c:pt idx="3">
                  <c:v>0</c:v>
                </c:pt>
              </c:numCache>
            </c:numRef>
          </c:val>
        </c:ser>
        <c:ser>
          <c:idx val="3"/>
          <c:order val="3"/>
          <c:tx>
            <c:strRef>
              <c:f>'Calculations (2)'!$R$15</c:f>
              <c:strCache>
                <c:ptCount val="1"/>
                <c:pt idx="0">
                  <c:v>% Tol (6.0 SD)</c:v>
                </c:pt>
              </c:strCache>
            </c:strRef>
          </c:tx>
          <c:spPr>
            <a:solidFill>
              <a:srgbClr val="CCFFFF"/>
            </a:solidFill>
            <a:ln w="12700">
              <a:solidFill>
                <a:srgbClr val="000000"/>
              </a:solidFill>
              <a:prstDash val="solid"/>
            </a:ln>
          </c:spPr>
          <c:invertIfNegative val="0"/>
          <c:val>
            <c:numRef>
              <c:f>'Calculations (2)'!$S$15:$V$15</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35787008"/>
        <c:axId val="136286144"/>
      </c:barChart>
      <c:catAx>
        <c:axId val="135787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6286144"/>
        <c:crosses val="autoZero"/>
        <c:auto val="1"/>
        <c:lblAlgn val="ctr"/>
        <c:lblOffset val="100"/>
        <c:tickLblSkip val="1"/>
        <c:tickMarkSkip val="1"/>
        <c:noMultiLvlLbl val="0"/>
      </c:catAx>
      <c:valAx>
        <c:axId val="13628614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5787008"/>
        <c:crosses val="autoZero"/>
        <c:crossBetween val="between"/>
      </c:valAx>
      <c:spPr>
        <a:solidFill>
          <a:srgbClr val="C0C0C0"/>
        </a:solidFill>
        <a:ln w="12700">
          <a:solidFill>
            <a:srgbClr val="808080"/>
          </a:solidFill>
          <a:prstDash val="solid"/>
        </a:ln>
      </c:spPr>
    </c:plotArea>
    <c:legend>
      <c:legendPos val="r"/>
      <c:layout>
        <c:manualLayout>
          <c:xMode val="edge"/>
          <c:yMode val="edge"/>
          <c:x val="0.74"/>
          <c:y val="0.30120608417923661"/>
          <c:w val="0.25"/>
          <c:h val="0.34136672674951779"/>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Components of Variation, ANOVA</a:t>
            </a:r>
          </a:p>
        </c:rich>
      </c:tx>
      <c:layout>
        <c:manualLayout>
          <c:xMode val="edge"/>
          <c:yMode val="edge"/>
          <c:x val="0.24"/>
          <c:y val="4.0160642570281124E-2"/>
        </c:manualLayout>
      </c:layout>
      <c:overlay val="0"/>
      <c:spPr>
        <a:noFill/>
        <a:ln w="25400">
          <a:noFill/>
        </a:ln>
      </c:spPr>
    </c:title>
    <c:autoTitleDeleted val="0"/>
    <c:plotArea>
      <c:layout>
        <c:manualLayout>
          <c:layoutTarget val="inner"/>
          <c:xMode val="edge"/>
          <c:yMode val="edge"/>
          <c:x val="0.12"/>
          <c:y val="0.26104520050985391"/>
          <c:w val="0.59199999999999997"/>
          <c:h val="0.55823512109030293"/>
        </c:manualLayout>
      </c:layout>
      <c:barChart>
        <c:barDir val="col"/>
        <c:grouping val="clustered"/>
        <c:varyColors val="0"/>
        <c:ser>
          <c:idx val="0"/>
          <c:order val="0"/>
          <c:tx>
            <c:strRef>
              <c:f>'Calculations (2)'!$R$18</c:f>
              <c:strCache>
                <c:ptCount val="1"/>
                <c:pt idx="0">
                  <c:v>% Contribution</c:v>
                </c:pt>
              </c:strCache>
            </c:strRef>
          </c:tx>
          <c:spPr>
            <a:solidFill>
              <a:srgbClr val="9999FF"/>
            </a:solidFill>
            <a:ln w="12700">
              <a:solidFill>
                <a:srgbClr val="000000"/>
              </a:solidFill>
              <a:prstDash val="solid"/>
            </a:ln>
          </c:spPr>
          <c:invertIfNegative val="0"/>
          <c:val>
            <c:numRef>
              <c:f>'Calculations (2)'!$S$18:$V$18</c:f>
              <c:numCache>
                <c:formatCode>0.00%</c:formatCode>
                <c:ptCount val="4"/>
                <c:pt idx="0">
                  <c:v>0</c:v>
                </c:pt>
                <c:pt idx="1">
                  <c:v>0</c:v>
                </c:pt>
                <c:pt idx="2">
                  <c:v>0</c:v>
                </c:pt>
                <c:pt idx="3">
                  <c:v>0</c:v>
                </c:pt>
              </c:numCache>
            </c:numRef>
          </c:val>
        </c:ser>
        <c:ser>
          <c:idx val="1"/>
          <c:order val="1"/>
          <c:tx>
            <c:strRef>
              <c:f>'Calculations (2)'!$R$19</c:f>
              <c:strCache>
                <c:ptCount val="1"/>
                <c:pt idx="0">
                  <c:v>% Study Variation</c:v>
                </c:pt>
              </c:strCache>
            </c:strRef>
          </c:tx>
          <c:spPr>
            <a:solidFill>
              <a:srgbClr val="993366"/>
            </a:solidFill>
            <a:ln w="12700">
              <a:solidFill>
                <a:srgbClr val="000000"/>
              </a:solidFill>
              <a:prstDash val="solid"/>
            </a:ln>
          </c:spPr>
          <c:invertIfNegative val="0"/>
          <c:val>
            <c:numRef>
              <c:f>'Calculations (2)'!$S$19:$V$19</c:f>
              <c:numCache>
                <c:formatCode>0.00%</c:formatCode>
                <c:ptCount val="4"/>
                <c:pt idx="0">
                  <c:v>0</c:v>
                </c:pt>
                <c:pt idx="1">
                  <c:v>0</c:v>
                </c:pt>
                <c:pt idx="2">
                  <c:v>0</c:v>
                </c:pt>
                <c:pt idx="3">
                  <c:v>0</c:v>
                </c:pt>
              </c:numCache>
            </c:numRef>
          </c:val>
        </c:ser>
        <c:ser>
          <c:idx val="2"/>
          <c:order val="2"/>
          <c:tx>
            <c:strRef>
              <c:f>'Calculations (2)'!$R$20</c:f>
              <c:strCache>
                <c:ptCount val="1"/>
                <c:pt idx="0">
                  <c:v>% Tol (5.15 SD)</c:v>
                </c:pt>
              </c:strCache>
            </c:strRef>
          </c:tx>
          <c:spPr>
            <a:solidFill>
              <a:srgbClr val="FFFFCC"/>
            </a:solidFill>
            <a:ln w="12700">
              <a:solidFill>
                <a:srgbClr val="000000"/>
              </a:solidFill>
              <a:prstDash val="solid"/>
            </a:ln>
          </c:spPr>
          <c:invertIfNegative val="0"/>
          <c:val>
            <c:numRef>
              <c:f>'Calculations (2)'!$S$20:$V$20</c:f>
              <c:numCache>
                <c:formatCode>0.00%</c:formatCode>
                <c:ptCount val="4"/>
                <c:pt idx="0">
                  <c:v>0</c:v>
                </c:pt>
                <c:pt idx="1">
                  <c:v>0</c:v>
                </c:pt>
                <c:pt idx="2">
                  <c:v>0</c:v>
                </c:pt>
                <c:pt idx="3">
                  <c:v>0</c:v>
                </c:pt>
              </c:numCache>
            </c:numRef>
          </c:val>
        </c:ser>
        <c:ser>
          <c:idx val="3"/>
          <c:order val="3"/>
          <c:tx>
            <c:strRef>
              <c:f>'Calculations (2)'!$R$21</c:f>
              <c:strCache>
                <c:ptCount val="1"/>
                <c:pt idx="0">
                  <c:v>% Tol (6.0 SD)</c:v>
                </c:pt>
              </c:strCache>
            </c:strRef>
          </c:tx>
          <c:spPr>
            <a:solidFill>
              <a:srgbClr val="CCFFFF"/>
            </a:solidFill>
            <a:ln w="12700">
              <a:solidFill>
                <a:srgbClr val="000000"/>
              </a:solidFill>
              <a:prstDash val="solid"/>
            </a:ln>
          </c:spPr>
          <c:invertIfNegative val="0"/>
          <c:val>
            <c:numRef>
              <c:f>'Calculations (2)'!$S$21:$V$21</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36173056"/>
        <c:axId val="136288448"/>
      </c:barChart>
      <c:catAx>
        <c:axId val="136173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FFFFFF"/>
                </a:solidFill>
                <a:latin typeface="Arial"/>
                <a:ea typeface="Arial"/>
                <a:cs typeface="Arial"/>
              </a:defRPr>
            </a:pPr>
            <a:endParaRPr lang="tr-TR"/>
          </a:p>
        </c:txPr>
        <c:crossAx val="136288448"/>
        <c:crosses val="autoZero"/>
        <c:auto val="1"/>
        <c:lblAlgn val="ctr"/>
        <c:lblOffset val="100"/>
        <c:tickLblSkip val="1"/>
        <c:tickMarkSkip val="1"/>
        <c:noMultiLvlLbl val="0"/>
      </c:catAx>
      <c:valAx>
        <c:axId val="13628844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6173056"/>
        <c:crosses val="autoZero"/>
        <c:crossBetween val="between"/>
      </c:valAx>
      <c:spPr>
        <a:solidFill>
          <a:srgbClr val="C0C0C0"/>
        </a:solidFill>
        <a:ln w="12700">
          <a:solidFill>
            <a:srgbClr val="808080"/>
          </a:solidFill>
          <a:prstDash val="solid"/>
        </a:ln>
      </c:spPr>
    </c:plotArea>
    <c:legend>
      <c:legendPos val="r"/>
      <c:layout>
        <c:manualLayout>
          <c:xMode val="edge"/>
          <c:yMode val="edge"/>
          <c:x val="0.74"/>
          <c:y val="0.37751172669681349"/>
          <c:w val="0.25"/>
          <c:h val="0.34136672674951779"/>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 graph'!$DB$1</c:f>
          <c:strCache>
            <c:ptCount val="1"/>
            <c:pt idx="0">
              <c:v>GRAPH TOOL CP, CPk, Short &amp; Long term Sigma, HISTOGRAPH, GAUSS GRAPH FOR THE MEASUREMENT OF:
 Week: </c:v>
            </c:pt>
          </c:strCache>
        </c:strRef>
      </c:tx>
      <c:layout>
        <c:manualLayout>
          <c:xMode val="edge"/>
          <c:yMode val="edge"/>
          <c:x val="0.12603074792329402"/>
          <c:y val="2.265861027190335E-2"/>
        </c:manualLayout>
      </c:layout>
      <c:overlay val="0"/>
      <c:spPr>
        <a:noFill/>
        <a:ln w="25400">
          <a:noFill/>
        </a:ln>
      </c:spPr>
      <c:txPr>
        <a:bodyPr/>
        <a:lstStyle/>
        <a:p>
          <a:pPr>
            <a:defRPr sz="1025" b="1" i="0" u="none" strike="noStrike" baseline="0">
              <a:solidFill>
                <a:srgbClr val="000000"/>
              </a:solidFill>
              <a:latin typeface="Arial"/>
              <a:ea typeface="Arial"/>
              <a:cs typeface="Arial"/>
            </a:defRPr>
          </a:pPr>
          <a:endParaRPr lang="tr-TR"/>
        </a:p>
      </c:txPr>
    </c:title>
    <c:autoTitleDeleted val="0"/>
    <c:plotArea>
      <c:layout>
        <c:manualLayout>
          <c:layoutTarget val="inner"/>
          <c:xMode val="edge"/>
          <c:yMode val="edge"/>
          <c:x val="6.5960028756290437E-2"/>
          <c:y val="0.14048338368580074"/>
          <c:w val="0.91755111430625447"/>
          <c:h val="0.7960725075528704"/>
        </c:manualLayout>
      </c:layout>
      <c:barChart>
        <c:barDir val="col"/>
        <c:grouping val="clustered"/>
        <c:varyColors val="0"/>
        <c:ser>
          <c:idx val="0"/>
          <c:order val="0"/>
          <c:tx>
            <c:v/>
          </c:tx>
          <c:spPr>
            <a:solidFill>
              <a:srgbClr val="9999FF"/>
            </a:solidFill>
            <a:ln w="12700">
              <a:solidFill>
                <a:srgbClr val="000000"/>
              </a:solidFill>
              <a:prstDash val="solid"/>
            </a:ln>
          </c:spPr>
          <c:invertIfNegative val="0"/>
          <c:cat>
            <c:strRef>
              <c:f>graph!$E$38:$E$77</c:f>
              <c:strCache>
                <c:ptCount val="16"/>
                <c:pt idx="15">
                  <c:v>0,000</c:v>
                </c:pt>
              </c:strCache>
            </c:strRef>
          </c:cat>
          <c:val>
            <c:numRef>
              <c:f>graph!$G$38:$G$77</c:f>
              <c:numCache>
                <c:formatCode>0</c:formatCode>
                <c:ptCount val="40"/>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dLbls>
          <c:showLegendKey val="0"/>
          <c:showVal val="0"/>
          <c:showCatName val="0"/>
          <c:showSerName val="0"/>
          <c:showPercent val="0"/>
          <c:showBubbleSize val="0"/>
        </c:dLbls>
        <c:gapWidth val="0"/>
        <c:axId val="136964608"/>
        <c:axId val="136798784"/>
      </c:barChart>
      <c:barChart>
        <c:barDir val="col"/>
        <c:grouping val="clustered"/>
        <c:varyColors val="0"/>
        <c:ser>
          <c:idx val="1"/>
          <c:order val="1"/>
          <c:tx>
            <c:v/>
          </c:tx>
          <c:spPr>
            <a:solidFill>
              <a:srgbClr val="FF0000"/>
            </a:solidFill>
            <a:ln w="3175">
              <a:solidFill>
                <a:srgbClr val="FF0000"/>
              </a:solidFill>
              <a:prstDash val="solid"/>
            </a:ln>
          </c:spPr>
          <c:invertIfNegative val="0"/>
          <c:cat>
            <c:multiLvlStrRef>
              <c:f>graph!$B$81:$B$1080</c:f>
            </c:multiLvlStrRef>
          </c:cat>
          <c:val>
            <c:numRef>
              <c:f>graph!$C$81:$C$1080</c:f>
              <c:numCache>
                <c:formatCode>General</c:formatCode>
                <c:ptCount val="1000"/>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20</c:v>
                </c:pt>
                <c:pt idx="33">
                  <c:v>20</c:v>
                </c:pt>
                <c:pt idx="34">
                  <c:v>20</c:v>
                </c:pt>
                <c:pt idx="35">
                  <c:v>20</c:v>
                </c:pt>
                <c:pt idx="36">
                  <c:v>20</c:v>
                </c:pt>
                <c:pt idx="37">
                  <c:v>20</c:v>
                </c:pt>
                <c:pt idx="38">
                  <c:v>20</c:v>
                </c:pt>
                <c:pt idx="39">
                  <c:v>20</c:v>
                </c:pt>
                <c:pt idx="40">
                  <c:v>20</c:v>
                </c:pt>
                <c:pt idx="41">
                  <c:v>20</c:v>
                </c:pt>
                <c:pt idx="42">
                  <c:v>20</c:v>
                </c:pt>
                <c:pt idx="43">
                  <c:v>20</c:v>
                </c:pt>
                <c:pt idx="44">
                  <c:v>20</c:v>
                </c:pt>
                <c:pt idx="45">
                  <c:v>20</c:v>
                </c:pt>
                <c:pt idx="46">
                  <c:v>20</c:v>
                </c:pt>
                <c:pt idx="47">
                  <c:v>20</c:v>
                </c:pt>
                <c:pt idx="48">
                  <c:v>20</c:v>
                </c:pt>
                <c:pt idx="49">
                  <c:v>20</c:v>
                </c:pt>
                <c:pt idx="50">
                  <c:v>20</c:v>
                </c:pt>
                <c:pt idx="51">
                  <c:v>20</c:v>
                </c:pt>
                <c:pt idx="52">
                  <c:v>20</c:v>
                </c:pt>
                <c:pt idx="53">
                  <c:v>20</c:v>
                </c:pt>
                <c:pt idx="54">
                  <c:v>20</c:v>
                </c:pt>
                <c:pt idx="55">
                  <c:v>20</c:v>
                </c:pt>
                <c:pt idx="56">
                  <c:v>20</c:v>
                </c:pt>
                <c:pt idx="57">
                  <c:v>20</c:v>
                </c:pt>
                <c:pt idx="58">
                  <c:v>20</c:v>
                </c:pt>
                <c:pt idx="59">
                  <c:v>20</c:v>
                </c:pt>
                <c:pt idx="60">
                  <c:v>20</c:v>
                </c:pt>
                <c:pt idx="61">
                  <c:v>20</c:v>
                </c:pt>
                <c:pt idx="62">
                  <c:v>20</c:v>
                </c:pt>
                <c:pt idx="63">
                  <c:v>20</c:v>
                </c:pt>
                <c:pt idx="64">
                  <c:v>20</c:v>
                </c:pt>
                <c:pt idx="65">
                  <c:v>20</c:v>
                </c:pt>
                <c:pt idx="66">
                  <c:v>20</c:v>
                </c:pt>
                <c:pt idx="67">
                  <c:v>20</c:v>
                </c:pt>
                <c:pt idx="68">
                  <c:v>20</c:v>
                </c:pt>
                <c:pt idx="69">
                  <c:v>20</c:v>
                </c:pt>
                <c:pt idx="70">
                  <c:v>20</c:v>
                </c:pt>
                <c:pt idx="71">
                  <c:v>20</c:v>
                </c:pt>
                <c:pt idx="72">
                  <c:v>20</c:v>
                </c:pt>
                <c:pt idx="73">
                  <c:v>20</c:v>
                </c:pt>
                <c:pt idx="74">
                  <c:v>20</c:v>
                </c:pt>
                <c:pt idx="75">
                  <c:v>20</c:v>
                </c:pt>
                <c:pt idx="76">
                  <c:v>20</c:v>
                </c:pt>
                <c:pt idx="77">
                  <c:v>20</c:v>
                </c:pt>
                <c:pt idx="78">
                  <c:v>20</c:v>
                </c:pt>
                <c:pt idx="79">
                  <c:v>20</c:v>
                </c:pt>
                <c:pt idx="80">
                  <c:v>20</c:v>
                </c:pt>
                <c:pt idx="81">
                  <c:v>20</c:v>
                </c:pt>
                <c:pt idx="82">
                  <c:v>20</c:v>
                </c:pt>
                <c:pt idx="83">
                  <c:v>20</c:v>
                </c:pt>
                <c:pt idx="84">
                  <c:v>20</c:v>
                </c:pt>
                <c:pt idx="85">
                  <c:v>20</c:v>
                </c:pt>
                <c:pt idx="86">
                  <c:v>20</c:v>
                </c:pt>
                <c:pt idx="87">
                  <c:v>20</c:v>
                </c:pt>
                <c:pt idx="88">
                  <c:v>20</c:v>
                </c:pt>
                <c:pt idx="89">
                  <c:v>20</c:v>
                </c:pt>
                <c:pt idx="90">
                  <c:v>20</c:v>
                </c:pt>
                <c:pt idx="91">
                  <c:v>20</c:v>
                </c:pt>
                <c:pt idx="92">
                  <c:v>20</c:v>
                </c:pt>
                <c:pt idx="93">
                  <c:v>20</c:v>
                </c:pt>
                <c:pt idx="94">
                  <c:v>20</c:v>
                </c:pt>
                <c:pt idx="95">
                  <c:v>20</c:v>
                </c:pt>
                <c:pt idx="96">
                  <c:v>20</c:v>
                </c:pt>
                <c:pt idx="97">
                  <c:v>20</c:v>
                </c:pt>
                <c:pt idx="98">
                  <c:v>20</c:v>
                </c:pt>
                <c:pt idx="99">
                  <c:v>20</c:v>
                </c:pt>
                <c:pt idx="100">
                  <c:v>20</c:v>
                </c:pt>
                <c:pt idx="101">
                  <c:v>20</c:v>
                </c:pt>
                <c:pt idx="102">
                  <c:v>20</c:v>
                </c:pt>
                <c:pt idx="103">
                  <c:v>20</c:v>
                </c:pt>
                <c:pt idx="104">
                  <c:v>20</c:v>
                </c:pt>
                <c:pt idx="105">
                  <c:v>20</c:v>
                </c:pt>
                <c:pt idx="106">
                  <c:v>20</c:v>
                </c:pt>
                <c:pt idx="107">
                  <c:v>20</c:v>
                </c:pt>
                <c:pt idx="108">
                  <c:v>20</c:v>
                </c:pt>
                <c:pt idx="109">
                  <c:v>20</c:v>
                </c:pt>
                <c:pt idx="110">
                  <c:v>20</c:v>
                </c:pt>
                <c:pt idx="111">
                  <c:v>20</c:v>
                </c:pt>
                <c:pt idx="112">
                  <c:v>20</c:v>
                </c:pt>
                <c:pt idx="113">
                  <c:v>20</c:v>
                </c:pt>
                <c:pt idx="114">
                  <c:v>20</c:v>
                </c:pt>
                <c:pt idx="115">
                  <c:v>20</c:v>
                </c:pt>
                <c:pt idx="116">
                  <c:v>20</c:v>
                </c:pt>
                <c:pt idx="117">
                  <c:v>20</c:v>
                </c:pt>
                <c:pt idx="118">
                  <c:v>20</c:v>
                </c:pt>
                <c:pt idx="119">
                  <c:v>20</c:v>
                </c:pt>
                <c:pt idx="120">
                  <c:v>20</c:v>
                </c:pt>
                <c:pt idx="121">
                  <c:v>20</c:v>
                </c:pt>
                <c:pt idx="122">
                  <c:v>20</c:v>
                </c:pt>
                <c:pt idx="123">
                  <c:v>20</c:v>
                </c:pt>
                <c:pt idx="124">
                  <c:v>20</c:v>
                </c:pt>
                <c:pt idx="125">
                  <c:v>20</c:v>
                </c:pt>
                <c:pt idx="126">
                  <c:v>20</c:v>
                </c:pt>
                <c:pt idx="127">
                  <c:v>20</c:v>
                </c:pt>
                <c:pt idx="128">
                  <c:v>20</c:v>
                </c:pt>
                <c:pt idx="129">
                  <c:v>20</c:v>
                </c:pt>
                <c:pt idx="130">
                  <c:v>20</c:v>
                </c:pt>
                <c:pt idx="131">
                  <c:v>20</c:v>
                </c:pt>
                <c:pt idx="132">
                  <c:v>20</c:v>
                </c:pt>
                <c:pt idx="133">
                  <c:v>20</c:v>
                </c:pt>
                <c:pt idx="134">
                  <c:v>20</c:v>
                </c:pt>
                <c:pt idx="135">
                  <c:v>20</c:v>
                </c:pt>
                <c:pt idx="136">
                  <c:v>20</c:v>
                </c:pt>
                <c:pt idx="137">
                  <c:v>20</c:v>
                </c:pt>
                <c:pt idx="138">
                  <c:v>20</c:v>
                </c:pt>
                <c:pt idx="139">
                  <c:v>20</c:v>
                </c:pt>
                <c:pt idx="140">
                  <c:v>20</c:v>
                </c:pt>
                <c:pt idx="141">
                  <c:v>20</c:v>
                </c:pt>
                <c:pt idx="142">
                  <c:v>20</c:v>
                </c:pt>
                <c:pt idx="143">
                  <c:v>20</c:v>
                </c:pt>
                <c:pt idx="144">
                  <c:v>20</c:v>
                </c:pt>
                <c:pt idx="145">
                  <c:v>20</c:v>
                </c:pt>
                <c:pt idx="146">
                  <c:v>20</c:v>
                </c:pt>
                <c:pt idx="147">
                  <c:v>20</c:v>
                </c:pt>
                <c:pt idx="148">
                  <c:v>20</c:v>
                </c:pt>
                <c:pt idx="149">
                  <c:v>20</c:v>
                </c:pt>
                <c:pt idx="150">
                  <c:v>20</c:v>
                </c:pt>
                <c:pt idx="151">
                  <c:v>20</c:v>
                </c:pt>
                <c:pt idx="152">
                  <c:v>20</c:v>
                </c:pt>
                <c:pt idx="153">
                  <c:v>20</c:v>
                </c:pt>
                <c:pt idx="154">
                  <c:v>20</c:v>
                </c:pt>
                <c:pt idx="155">
                  <c:v>20</c:v>
                </c:pt>
                <c:pt idx="156">
                  <c:v>20</c:v>
                </c:pt>
                <c:pt idx="157">
                  <c:v>20</c:v>
                </c:pt>
                <c:pt idx="158">
                  <c:v>20</c:v>
                </c:pt>
                <c:pt idx="159">
                  <c:v>20</c:v>
                </c:pt>
                <c:pt idx="160">
                  <c:v>20</c:v>
                </c:pt>
                <c:pt idx="161">
                  <c:v>20</c:v>
                </c:pt>
                <c:pt idx="162">
                  <c:v>20</c:v>
                </c:pt>
                <c:pt idx="163">
                  <c:v>20</c:v>
                </c:pt>
                <c:pt idx="164">
                  <c:v>20</c:v>
                </c:pt>
                <c:pt idx="165">
                  <c:v>20</c:v>
                </c:pt>
                <c:pt idx="166">
                  <c:v>20</c:v>
                </c:pt>
                <c:pt idx="167">
                  <c:v>20</c:v>
                </c:pt>
                <c:pt idx="168">
                  <c:v>20</c:v>
                </c:pt>
                <c:pt idx="169">
                  <c:v>20</c:v>
                </c:pt>
                <c:pt idx="170">
                  <c:v>20</c:v>
                </c:pt>
                <c:pt idx="171">
                  <c:v>20</c:v>
                </c:pt>
                <c:pt idx="172">
                  <c:v>20</c:v>
                </c:pt>
                <c:pt idx="173">
                  <c:v>20</c:v>
                </c:pt>
                <c:pt idx="174">
                  <c:v>20</c:v>
                </c:pt>
                <c:pt idx="175">
                  <c:v>20</c:v>
                </c:pt>
                <c:pt idx="176">
                  <c:v>20</c:v>
                </c:pt>
                <c:pt idx="177">
                  <c:v>20</c:v>
                </c:pt>
                <c:pt idx="178">
                  <c:v>20</c:v>
                </c:pt>
                <c:pt idx="179">
                  <c:v>20</c:v>
                </c:pt>
                <c:pt idx="180">
                  <c:v>20</c:v>
                </c:pt>
                <c:pt idx="181">
                  <c:v>20</c:v>
                </c:pt>
                <c:pt idx="182">
                  <c:v>20</c:v>
                </c:pt>
                <c:pt idx="183">
                  <c:v>20</c:v>
                </c:pt>
                <c:pt idx="184">
                  <c:v>20</c:v>
                </c:pt>
                <c:pt idx="185">
                  <c:v>20</c:v>
                </c:pt>
                <c:pt idx="186">
                  <c:v>20</c:v>
                </c:pt>
                <c:pt idx="187">
                  <c:v>20</c:v>
                </c:pt>
                <c:pt idx="188">
                  <c:v>20</c:v>
                </c:pt>
                <c:pt idx="189">
                  <c:v>20</c:v>
                </c:pt>
                <c:pt idx="190">
                  <c:v>20</c:v>
                </c:pt>
                <c:pt idx="191">
                  <c:v>20</c:v>
                </c:pt>
                <c:pt idx="192">
                  <c:v>20</c:v>
                </c:pt>
                <c:pt idx="193">
                  <c:v>20</c:v>
                </c:pt>
                <c:pt idx="194">
                  <c:v>20</c:v>
                </c:pt>
                <c:pt idx="195">
                  <c:v>20</c:v>
                </c:pt>
                <c:pt idx="196">
                  <c:v>20</c:v>
                </c:pt>
                <c:pt idx="197">
                  <c:v>20</c:v>
                </c:pt>
                <c:pt idx="198">
                  <c:v>20</c:v>
                </c:pt>
                <c:pt idx="199">
                  <c:v>20</c:v>
                </c:pt>
                <c:pt idx="200">
                  <c:v>20</c:v>
                </c:pt>
                <c:pt idx="201">
                  <c:v>20</c:v>
                </c:pt>
                <c:pt idx="202">
                  <c:v>20</c:v>
                </c:pt>
                <c:pt idx="203">
                  <c:v>20</c:v>
                </c:pt>
                <c:pt idx="204">
                  <c:v>20</c:v>
                </c:pt>
                <c:pt idx="205">
                  <c:v>20</c:v>
                </c:pt>
                <c:pt idx="206">
                  <c:v>20</c:v>
                </c:pt>
                <c:pt idx="207">
                  <c:v>20</c:v>
                </c:pt>
                <c:pt idx="208">
                  <c:v>20</c:v>
                </c:pt>
                <c:pt idx="209">
                  <c:v>20</c:v>
                </c:pt>
                <c:pt idx="210">
                  <c:v>20</c:v>
                </c:pt>
                <c:pt idx="211">
                  <c:v>20</c:v>
                </c:pt>
                <c:pt idx="212">
                  <c:v>20</c:v>
                </c:pt>
                <c:pt idx="213">
                  <c:v>20</c:v>
                </c:pt>
                <c:pt idx="214">
                  <c:v>20</c:v>
                </c:pt>
                <c:pt idx="215">
                  <c:v>20</c:v>
                </c:pt>
                <c:pt idx="216">
                  <c:v>20</c:v>
                </c:pt>
                <c:pt idx="217">
                  <c:v>20</c:v>
                </c:pt>
                <c:pt idx="218">
                  <c:v>20</c:v>
                </c:pt>
                <c:pt idx="219">
                  <c:v>20</c:v>
                </c:pt>
                <c:pt idx="220">
                  <c:v>20</c:v>
                </c:pt>
                <c:pt idx="221">
                  <c:v>20</c:v>
                </c:pt>
                <c:pt idx="222">
                  <c:v>20</c:v>
                </c:pt>
                <c:pt idx="223">
                  <c:v>20</c:v>
                </c:pt>
                <c:pt idx="224">
                  <c:v>20</c:v>
                </c:pt>
                <c:pt idx="225">
                  <c:v>20</c:v>
                </c:pt>
                <c:pt idx="226">
                  <c:v>20</c:v>
                </c:pt>
                <c:pt idx="227">
                  <c:v>20</c:v>
                </c:pt>
                <c:pt idx="228">
                  <c:v>20</c:v>
                </c:pt>
                <c:pt idx="229">
                  <c:v>20</c:v>
                </c:pt>
                <c:pt idx="230">
                  <c:v>20</c:v>
                </c:pt>
                <c:pt idx="231">
                  <c:v>20</c:v>
                </c:pt>
                <c:pt idx="232">
                  <c:v>20</c:v>
                </c:pt>
                <c:pt idx="233">
                  <c:v>20</c:v>
                </c:pt>
                <c:pt idx="234">
                  <c:v>20</c:v>
                </c:pt>
                <c:pt idx="235">
                  <c:v>20</c:v>
                </c:pt>
                <c:pt idx="236">
                  <c:v>20</c:v>
                </c:pt>
                <c:pt idx="237">
                  <c:v>20</c:v>
                </c:pt>
                <c:pt idx="238">
                  <c:v>20</c:v>
                </c:pt>
                <c:pt idx="239">
                  <c:v>20</c:v>
                </c:pt>
                <c:pt idx="240">
                  <c:v>20</c:v>
                </c:pt>
                <c:pt idx="241">
                  <c:v>20</c:v>
                </c:pt>
                <c:pt idx="242">
                  <c:v>20</c:v>
                </c:pt>
                <c:pt idx="243">
                  <c:v>20</c:v>
                </c:pt>
                <c:pt idx="244">
                  <c:v>20</c:v>
                </c:pt>
                <c:pt idx="245">
                  <c:v>20</c:v>
                </c:pt>
                <c:pt idx="246">
                  <c:v>20</c:v>
                </c:pt>
                <c:pt idx="247">
                  <c:v>20</c:v>
                </c:pt>
                <c:pt idx="248">
                  <c:v>20</c:v>
                </c:pt>
                <c:pt idx="249">
                  <c:v>20</c:v>
                </c:pt>
                <c:pt idx="250">
                  <c:v>20</c:v>
                </c:pt>
                <c:pt idx="251">
                  <c:v>20</c:v>
                </c:pt>
                <c:pt idx="252">
                  <c:v>20</c:v>
                </c:pt>
                <c:pt idx="253">
                  <c:v>20</c:v>
                </c:pt>
                <c:pt idx="254">
                  <c:v>20</c:v>
                </c:pt>
                <c:pt idx="255">
                  <c:v>20</c:v>
                </c:pt>
                <c:pt idx="256">
                  <c:v>20</c:v>
                </c:pt>
                <c:pt idx="257">
                  <c:v>20</c:v>
                </c:pt>
                <c:pt idx="258">
                  <c:v>20</c:v>
                </c:pt>
                <c:pt idx="259">
                  <c:v>20</c:v>
                </c:pt>
                <c:pt idx="260">
                  <c:v>20</c:v>
                </c:pt>
                <c:pt idx="261">
                  <c:v>20</c:v>
                </c:pt>
                <c:pt idx="262">
                  <c:v>20</c:v>
                </c:pt>
                <c:pt idx="263">
                  <c:v>20</c:v>
                </c:pt>
                <c:pt idx="264">
                  <c:v>20</c:v>
                </c:pt>
                <c:pt idx="265">
                  <c:v>20</c:v>
                </c:pt>
                <c:pt idx="266">
                  <c:v>20</c:v>
                </c:pt>
                <c:pt idx="267">
                  <c:v>20</c:v>
                </c:pt>
                <c:pt idx="268">
                  <c:v>20</c:v>
                </c:pt>
                <c:pt idx="269">
                  <c:v>20</c:v>
                </c:pt>
                <c:pt idx="270">
                  <c:v>20</c:v>
                </c:pt>
                <c:pt idx="271">
                  <c:v>20</c:v>
                </c:pt>
                <c:pt idx="272">
                  <c:v>20</c:v>
                </c:pt>
                <c:pt idx="273">
                  <c:v>20</c:v>
                </c:pt>
                <c:pt idx="274">
                  <c:v>20</c:v>
                </c:pt>
                <c:pt idx="275">
                  <c:v>20</c:v>
                </c:pt>
                <c:pt idx="276">
                  <c:v>20</c:v>
                </c:pt>
                <c:pt idx="277">
                  <c:v>20</c:v>
                </c:pt>
                <c:pt idx="278">
                  <c:v>20</c:v>
                </c:pt>
                <c:pt idx="279">
                  <c:v>20</c:v>
                </c:pt>
                <c:pt idx="280">
                  <c:v>20</c:v>
                </c:pt>
                <c:pt idx="281">
                  <c:v>20</c:v>
                </c:pt>
                <c:pt idx="282">
                  <c:v>20</c:v>
                </c:pt>
                <c:pt idx="283">
                  <c:v>20</c:v>
                </c:pt>
                <c:pt idx="284">
                  <c:v>20</c:v>
                </c:pt>
                <c:pt idx="285">
                  <c:v>20</c:v>
                </c:pt>
                <c:pt idx="286">
                  <c:v>20</c:v>
                </c:pt>
                <c:pt idx="287">
                  <c:v>20</c:v>
                </c:pt>
                <c:pt idx="288">
                  <c:v>20</c:v>
                </c:pt>
                <c:pt idx="289">
                  <c:v>20</c:v>
                </c:pt>
                <c:pt idx="290">
                  <c:v>20</c:v>
                </c:pt>
                <c:pt idx="291">
                  <c:v>20</c:v>
                </c:pt>
                <c:pt idx="292">
                  <c:v>20</c:v>
                </c:pt>
                <c:pt idx="293">
                  <c:v>20</c:v>
                </c:pt>
                <c:pt idx="294">
                  <c:v>20</c:v>
                </c:pt>
                <c:pt idx="295">
                  <c:v>20</c:v>
                </c:pt>
                <c:pt idx="296">
                  <c:v>20</c:v>
                </c:pt>
                <c:pt idx="297">
                  <c:v>20</c:v>
                </c:pt>
                <c:pt idx="298">
                  <c:v>20</c:v>
                </c:pt>
                <c:pt idx="299">
                  <c:v>20</c:v>
                </c:pt>
                <c:pt idx="300">
                  <c:v>20</c:v>
                </c:pt>
                <c:pt idx="301">
                  <c:v>20</c:v>
                </c:pt>
                <c:pt idx="302">
                  <c:v>20</c:v>
                </c:pt>
                <c:pt idx="303">
                  <c:v>20</c:v>
                </c:pt>
                <c:pt idx="304">
                  <c:v>20</c:v>
                </c:pt>
                <c:pt idx="305">
                  <c:v>20</c:v>
                </c:pt>
                <c:pt idx="306">
                  <c:v>20</c:v>
                </c:pt>
                <c:pt idx="307">
                  <c:v>20</c:v>
                </c:pt>
                <c:pt idx="308">
                  <c:v>20</c:v>
                </c:pt>
                <c:pt idx="309">
                  <c:v>20</c:v>
                </c:pt>
                <c:pt idx="310">
                  <c:v>20</c:v>
                </c:pt>
                <c:pt idx="311">
                  <c:v>20</c:v>
                </c:pt>
                <c:pt idx="312">
                  <c:v>20</c:v>
                </c:pt>
                <c:pt idx="313">
                  <c:v>20</c:v>
                </c:pt>
                <c:pt idx="314">
                  <c:v>20</c:v>
                </c:pt>
                <c:pt idx="315">
                  <c:v>20</c:v>
                </c:pt>
                <c:pt idx="316">
                  <c:v>20</c:v>
                </c:pt>
                <c:pt idx="317">
                  <c:v>20</c:v>
                </c:pt>
                <c:pt idx="318">
                  <c:v>20</c:v>
                </c:pt>
                <c:pt idx="319">
                  <c:v>20</c:v>
                </c:pt>
                <c:pt idx="320">
                  <c:v>20</c:v>
                </c:pt>
                <c:pt idx="321">
                  <c:v>20</c:v>
                </c:pt>
                <c:pt idx="322">
                  <c:v>20</c:v>
                </c:pt>
                <c:pt idx="323">
                  <c:v>20</c:v>
                </c:pt>
                <c:pt idx="324">
                  <c:v>20</c:v>
                </c:pt>
                <c:pt idx="325">
                  <c:v>20</c:v>
                </c:pt>
                <c:pt idx="326">
                  <c:v>20</c:v>
                </c:pt>
                <c:pt idx="327">
                  <c:v>20</c:v>
                </c:pt>
                <c:pt idx="328">
                  <c:v>20</c:v>
                </c:pt>
                <c:pt idx="329">
                  <c:v>20</c:v>
                </c:pt>
                <c:pt idx="330">
                  <c:v>20</c:v>
                </c:pt>
                <c:pt idx="331">
                  <c:v>20</c:v>
                </c:pt>
                <c:pt idx="332">
                  <c:v>20</c:v>
                </c:pt>
                <c:pt idx="333">
                  <c:v>20</c:v>
                </c:pt>
                <c:pt idx="334">
                  <c:v>20</c:v>
                </c:pt>
                <c:pt idx="335">
                  <c:v>20</c:v>
                </c:pt>
                <c:pt idx="336">
                  <c:v>20</c:v>
                </c:pt>
                <c:pt idx="337">
                  <c:v>20</c:v>
                </c:pt>
                <c:pt idx="338">
                  <c:v>20</c:v>
                </c:pt>
                <c:pt idx="339">
                  <c:v>20</c:v>
                </c:pt>
                <c:pt idx="340">
                  <c:v>20</c:v>
                </c:pt>
                <c:pt idx="341">
                  <c:v>20</c:v>
                </c:pt>
                <c:pt idx="342">
                  <c:v>20</c:v>
                </c:pt>
                <c:pt idx="343">
                  <c:v>20</c:v>
                </c:pt>
                <c:pt idx="344">
                  <c:v>20</c:v>
                </c:pt>
                <c:pt idx="345">
                  <c:v>20</c:v>
                </c:pt>
                <c:pt idx="346">
                  <c:v>20</c:v>
                </c:pt>
                <c:pt idx="347">
                  <c:v>20</c:v>
                </c:pt>
                <c:pt idx="348">
                  <c:v>20</c:v>
                </c:pt>
                <c:pt idx="349">
                  <c:v>20</c:v>
                </c:pt>
                <c:pt idx="350">
                  <c:v>20</c:v>
                </c:pt>
                <c:pt idx="351">
                  <c:v>20</c:v>
                </c:pt>
                <c:pt idx="352">
                  <c:v>20</c:v>
                </c:pt>
                <c:pt idx="353">
                  <c:v>20</c:v>
                </c:pt>
                <c:pt idx="354">
                  <c:v>20</c:v>
                </c:pt>
                <c:pt idx="355">
                  <c:v>20</c:v>
                </c:pt>
                <c:pt idx="356">
                  <c:v>20</c:v>
                </c:pt>
                <c:pt idx="357">
                  <c:v>20</c:v>
                </c:pt>
                <c:pt idx="358">
                  <c:v>20</c:v>
                </c:pt>
                <c:pt idx="359">
                  <c:v>20</c:v>
                </c:pt>
                <c:pt idx="360">
                  <c:v>20</c:v>
                </c:pt>
                <c:pt idx="361">
                  <c:v>20</c:v>
                </c:pt>
                <c:pt idx="362">
                  <c:v>20</c:v>
                </c:pt>
                <c:pt idx="363">
                  <c:v>20</c:v>
                </c:pt>
                <c:pt idx="364">
                  <c:v>20</c:v>
                </c:pt>
                <c:pt idx="365">
                  <c:v>20</c:v>
                </c:pt>
                <c:pt idx="366">
                  <c:v>20</c:v>
                </c:pt>
                <c:pt idx="367">
                  <c:v>20</c:v>
                </c:pt>
                <c:pt idx="368">
                  <c:v>20</c:v>
                </c:pt>
                <c:pt idx="369">
                  <c:v>20</c:v>
                </c:pt>
                <c:pt idx="370">
                  <c:v>20</c:v>
                </c:pt>
                <c:pt idx="371">
                  <c:v>20</c:v>
                </c:pt>
                <c:pt idx="372">
                  <c:v>20</c:v>
                </c:pt>
                <c:pt idx="373">
                  <c:v>20</c:v>
                </c:pt>
                <c:pt idx="374">
                  <c:v>20</c:v>
                </c:pt>
                <c:pt idx="375">
                  <c:v>20</c:v>
                </c:pt>
                <c:pt idx="376">
                  <c:v>20</c:v>
                </c:pt>
                <c:pt idx="377">
                  <c:v>20</c:v>
                </c:pt>
                <c:pt idx="378">
                  <c:v>20</c:v>
                </c:pt>
                <c:pt idx="379">
                  <c:v>20</c:v>
                </c:pt>
                <c:pt idx="380">
                  <c:v>20</c:v>
                </c:pt>
                <c:pt idx="381">
                  <c:v>20</c:v>
                </c:pt>
                <c:pt idx="382">
                  <c:v>20</c:v>
                </c:pt>
                <c:pt idx="383">
                  <c:v>20</c:v>
                </c:pt>
                <c:pt idx="384">
                  <c:v>20</c:v>
                </c:pt>
                <c:pt idx="385">
                  <c:v>20</c:v>
                </c:pt>
                <c:pt idx="386">
                  <c:v>20</c:v>
                </c:pt>
                <c:pt idx="387">
                  <c:v>20</c:v>
                </c:pt>
                <c:pt idx="388">
                  <c:v>20</c:v>
                </c:pt>
                <c:pt idx="389">
                  <c:v>20</c:v>
                </c:pt>
                <c:pt idx="390">
                  <c:v>20</c:v>
                </c:pt>
                <c:pt idx="391">
                  <c:v>20</c:v>
                </c:pt>
                <c:pt idx="392">
                  <c:v>20</c:v>
                </c:pt>
                <c:pt idx="393">
                  <c:v>20</c:v>
                </c:pt>
                <c:pt idx="394">
                  <c:v>20</c:v>
                </c:pt>
                <c:pt idx="395">
                  <c:v>20</c:v>
                </c:pt>
                <c:pt idx="396">
                  <c:v>20</c:v>
                </c:pt>
                <c:pt idx="397">
                  <c:v>20</c:v>
                </c:pt>
                <c:pt idx="398">
                  <c:v>20</c:v>
                </c:pt>
                <c:pt idx="399">
                  <c:v>20</c:v>
                </c:pt>
                <c:pt idx="400">
                  <c:v>20</c:v>
                </c:pt>
                <c:pt idx="401">
                  <c:v>20</c:v>
                </c:pt>
                <c:pt idx="402">
                  <c:v>20</c:v>
                </c:pt>
                <c:pt idx="403">
                  <c:v>20</c:v>
                </c:pt>
                <c:pt idx="404">
                  <c:v>20</c:v>
                </c:pt>
                <c:pt idx="405">
                  <c:v>20</c:v>
                </c:pt>
                <c:pt idx="406">
                  <c:v>20</c:v>
                </c:pt>
                <c:pt idx="407">
                  <c:v>20</c:v>
                </c:pt>
                <c:pt idx="408">
                  <c:v>20</c:v>
                </c:pt>
                <c:pt idx="409">
                  <c:v>20</c:v>
                </c:pt>
                <c:pt idx="410">
                  <c:v>20</c:v>
                </c:pt>
                <c:pt idx="411">
                  <c:v>20</c:v>
                </c:pt>
                <c:pt idx="412">
                  <c:v>20</c:v>
                </c:pt>
                <c:pt idx="413">
                  <c:v>20</c:v>
                </c:pt>
                <c:pt idx="414">
                  <c:v>20</c:v>
                </c:pt>
                <c:pt idx="415">
                  <c:v>20</c:v>
                </c:pt>
                <c:pt idx="416">
                  <c:v>20</c:v>
                </c:pt>
                <c:pt idx="417">
                  <c:v>20</c:v>
                </c:pt>
                <c:pt idx="418">
                  <c:v>20</c:v>
                </c:pt>
                <c:pt idx="419">
                  <c:v>20</c:v>
                </c:pt>
                <c:pt idx="420">
                  <c:v>20</c:v>
                </c:pt>
                <c:pt idx="421">
                  <c:v>20</c:v>
                </c:pt>
                <c:pt idx="422">
                  <c:v>20</c:v>
                </c:pt>
                <c:pt idx="423">
                  <c:v>20</c:v>
                </c:pt>
                <c:pt idx="424">
                  <c:v>20</c:v>
                </c:pt>
                <c:pt idx="425">
                  <c:v>20</c:v>
                </c:pt>
                <c:pt idx="426">
                  <c:v>20</c:v>
                </c:pt>
                <c:pt idx="427">
                  <c:v>20</c:v>
                </c:pt>
                <c:pt idx="428">
                  <c:v>20</c:v>
                </c:pt>
                <c:pt idx="429">
                  <c:v>20</c:v>
                </c:pt>
                <c:pt idx="430">
                  <c:v>20</c:v>
                </c:pt>
                <c:pt idx="431">
                  <c:v>20</c:v>
                </c:pt>
                <c:pt idx="432">
                  <c:v>20</c:v>
                </c:pt>
                <c:pt idx="433">
                  <c:v>20</c:v>
                </c:pt>
                <c:pt idx="434">
                  <c:v>20</c:v>
                </c:pt>
                <c:pt idx="435">
                  <c:v>20</c:v>
                </c:pt>
                <c:pt idx="436">
                  <c:v>20</c:v>
                </c:pt>
                <c:pt idx="437">
                  <c:v>20</c:v>
                </c:pt>
                <c:pt idx="438">
                  <c:v>20</c:v>
                </c:pt>
                <c:pt idx="439">
                  <c:v>20</c:v>
                </c:pt>
                <c:pt idx="440">
                  <c:v>20</c:v>
                </c:pt>
                <c:pt idx="441">
                  <c:v>20</c:v>
                </c:pt>
                <c:pt idx="442">
                  <c:v>20</c:v>
                </c:pt>
                <c:pt idx="443">
                  <c:v>20</c:v>
                </c:pt>
                <c:pt idx="444">
                  <c:v>20</c:v>
                </c:pt>
                <c:pt idx="445">
                  <c:v>20</c:v>
                </c:pt>
                <c:pt idx="446">
                  <c:v>20</c:v>
                </c:pt>
                <c:pt idx="447">
                  <c:v>20</c:v>
                </c:pt>
                <c:pt idx="448">
                  <c:v>20</c:v>
                </c:pt>
                <c:pt idx="449">
                  <c:v>20</c:v>
                </c:pt>
                <c:pt idx="450">
                  <c:v>20</c:v>
                </c:pt>
                <c:pt idx="451">
                  <c:v>20</c:v>
                </c:pt>
                <c:pt idx="452">
                  <c:v>20</c:v>
                </c:pt>
                <c:pt idx="453">
                  <c:v>20</c:v>
                </c:pt>
                <c:pt idx="454">
                  <c:v>20</c:v>
                </c:pt>
                <c:pt idx="455">
                  <c:v>20</c:v>
                </c:pt>
                <c:pt idx="456">
                  <c:v>20</c:v>
                </c:pt>
                <c:pt idx="457">
                  <c:v>20</c:v>
                </c:pt>
                <c:pt idx="458">
                  <c:v>20</c:v>
                </c:pt>
                <c:pt idx="459">
                  <c:v>20</c:v>
                </c:pt>
                <c:pt idx="460">
                  <c:v>20</c:v>
                </c:pt>
                <c:pt idx="461">
                  <c:v>20</c:v>
                </c:pt>
                <c:pt idx="462">
                  <c:v>20</c:v>
                </c:pt>
                <c:pt idx="463">
                  <c:v>20</c:v>
                </c:pt>
                <c:pt idx="464">
                  <c:v>20</c:v>
                </c:pt>
                <c:pt idx="465">
                  <c:v>20</c:v>
                </c:pt>
                <c:pt idx="466">
                  <c:v>20</c:v>
                </c:pt>
                <c:pt idx="467">
                  <c:v>20</c:v>
                </c:pt>
                <c:pt idx="468">
                  <c:v>20</c:v>
                </c:pt>
                <c:pt idx="469">
                  <c:v>20</c:v>
                </c:pt>
                <c:pt idx="470">
                  <c:v>20</c:v>
                </c:pt>
                <c:pt idx="471">
                  <c:v>20</c:v>
                </c:pt>
                <c:pt idx="472">
                  <c:v>20</c:v>
                </c:pt>
                <c:pt idx="473">
                  <c:v>20</c:v>
                </c:pt>
                <c:pt idx="474">
                  <c:v>20</c:v>
                </c:pt>
                <c:pt idx="475">
                  <c:v>20</c:v>
                </c:pt>
                <c:pt idx="476">
                  <c:v>20</c:v>
                </c:pt>
                <c:pt idx="477">
                  <c:v>20</c:v>
                </c:pt>
                <c:pt idx="478">
                  <c:v>20</c:v>
                </c:pt>
                <c:pt idx="479">
                  <c:v>20</c:v>
                </c:pt>
                <c:pt idx="480">
                  <c:v>20</c:v>
                </c:pt>
                <c:pt idx="481">
                  <c:v>20</c:v>
                </c:pt>
                <c:pt idx="482">
                  <c:v>20</c:v>
                </c:pt>
                <c:pt idx="483">
                  <c:v>20</c:v>
                </c:pt>
                <c:pt idx="484">
                  <c:v>20</c:v>
                </c:pt>
                <c:pt idx="485">
                  <c:v>20</c:v>
                </c:pt>
                <c:pt idx="486">
                  <c:v>20</c:v>
                </c:pt>
                <c:pt idx="487">
                  <c:v>20</c:v>
                </c:pt>
                <c:pt idx="488">
                  <c:v>20</c:v>
                </c:pt>
                <c:pt idx="489">
                  <c:v>20</c:v>
                </c:pt>
                <c:pt idx="490">
                  <c:v>20</c:v>
                </c:pt>
                <c:pt idx="491">
                  <c:v>20</c:v>
                </c:pt>
                <c:pt idx="492">
                  <c:v>20</c:v>
                </c:pt>
                <c:pt idx="493">
                  <c:v>20</c:v>
                </c:pt>
                <c:pt idx="494">
                  <c:v>20</c:v>
                </c:pt>
                <c:pt idx="495">
                  <c:v>20</c:v>
                </c:pt>
                <c:pt idx="496">
                  <c:v>20</c:v>
                </c:pt>
                <c:pt idx="497">
                  <c:v>20</c:v>
                </c:pt>
                <c:pt idx="498">
                  <c:v>20</c:v>
                </c:pt>
                <c:pt idx="499">
                  <c:v>20</c:v>
                </c:pt>
                <c:pt idx="500">
                  <c:v>20</c:v>
                </c:pt>
                <c:pt idx="501">
                  <c:v>20</c:v>
                </c:pt>
                <c:pt idx="502">
                  <c:v>20</c:v>
                </c:pt>
                <c:pt idx="503">
                  <c:v>20</c:v>
                </c:pt>
                <c:pt idx="504">
                  <c:v>20</c:v>
                </c:pt>
                <c:pt idx="505">
                  <c:v>20</c:v>
                </c:pt>
                <c:pt idx="506">
                  <c:v>20</c:v>
                </c:pt>
                <c:pt idx="507">
                  <c:v>20</c:v>
                </c:pt>
                <c:pt idx="508">
                  <c:v>20</c:v>
                </c:pt>
                <c:pt idx="509">
                  <c:v>20</c:v>
                </c:pt>
                <c:pt idx="510">
                  <c:v>20</c:v>
                </c:pt>
                <c:pt idx="511">
                  <c:v>20</c:v>
                </c:pt>
                <c:pt idx="512">
                  <c:v>20</c:v>
                </c:pt>
                <c:pt idx="513">
                  <c:v>20</c:v>
                </c:pt>
                <c:pt idx="514">
                  <c:v>20</c:v>
                </c:pt>
                <c:pt idx="515">
                  <c:v>20</c:v>
                </c:pt>
                <c:pt idx="516">
                  <c:v>20</c:v>
                </c:pt>
                <c:pt idx="517">
                  <c:v>20</c:v>
                </c:pt>
                <c:pt idx="518">
                  <c:v>20</c:v>
                </c:pt>
                <c:pt idx="519">
                  <c:v>20</c:v>
                </c:pt>
                <c:pt idx="520">
                  <c:v>20</c:v>
                </c:pt>
                <c:pt idx="521">
                  <c:v>20</c:v>
                </c:pt>
                <c:pt idx="522">
                  <c:v>20</c:v>
                </c:pt>
                <c:pt idx="523">
                  <c:v>20</c:v>
                </c:pt>
                <c:pt idx="524">
                  <c:v>20</c:v>
                </c:pt>
                <c:pt idx="525">
                  <c:v>20</c:v>
                </c:pt>
                <c:pt idx="526">
                  <c:v>20</c:v>
                </c:pt>
                <c:pt idx="527">
                  <c:v>20</c:v>
                </c:pt>
                <c:pt idx="528">
                  <c:v>20</c:v>
                </c:pt>
                <c:pt idx="529">
                  <c:v>20</c:v>
                </c:pt>
                <c:pt idx="530">
                  <c:v>20</c:v>
                </c:pt>
                <c:pt idx="531">
                  <c:v>20</c:v>
                </c:pt>
                <c:pt idx="532">
                  <c:v>20</c:v>
                </c:pt>
                <c:pt idx="533">
                  <c:v>20</c:v>
                </c:pt>
                <c:pt idx="534">
                  <c:v>20</c:v>
                </c:pt>
                <c:pt idx="535">
                  <c:v>20</c:v>
                </c:pt>
                <c:pt idx="536">
                  <c:v>20</c:v>
                </c:pt>
                <c:pt idx="537">
                  <c:v>20</c:v>
                </c:pt>
                <c:pt idx="538">
                  <c:v>20</c:v>
                </c:pt>
                <c:pt idx="539">
                  <c:v>20</c:v>
                </c:pt>
                <c:pt idx="540">
                  <c:v>20</c:v>
                </c:pt>
                <c:pt idx="541">
                  <c:v>20</c:v>
                </c:pt>
                <c:pt idx="542">
                  <c:v>20</c:v>
                </c:pt>
                <c:pt idx="543">
                  <c:v>20</c:v>
                </c:pt>
                <c:pt idx="544">
                  <c:v>20</c:v>
                </c:pt>
                <c:pt idx="545">
                  <c:v>20</c:v>
                </c:pt>
                <c:pt idx="546">
                  <c:v>20</c:v>
                </c:pt>
                <c:pt idx="547">
                  <c:v>20</c:v>
                </c:pt>
                <c:pt idx="548">
                  <c:v>20</c:v>
                </c:pt>
                <c:pt idx="549">
                  <c:v>20</c:v>
                </c:pt>
                <c:pt idx="550">
                  <c:v>20</c:v>
                </c:pt>
                <c:pt idx="551">
                  <c:v>20</c:v>
                </c:pt>
                <c:pt idx="552">
                  <c:v>20</c:v>
                </c:pt>
                <c:pt idx="553">
                  <c:v>20</c:v>
                </c:pt>
                <c:pt idx="554">
                  <c:v>20</c:v>
                </c:pt>
                <c:pt idx="555">
                  <c:v>20</c:v>
                </c:pt>
                <c:pt idx="556">
                  <c:v>20</c:v>
                </c:pt>
                <c:pt idx="557">
                  <c:v>20</c:v>
                </c:pt>
                <c:pt idx="558">
                  <c:v>20</c:v>
                </c:pt>
                <c:pt idx="559">
                  <c:v>20</c:v>
                </c:pt>
                <c:pt idx="560">
                  <c:v>20</c:v>
                </c:pt>
                <c:pt idx="561">
                  <c:v>20</c:v>
                </c:pt>
                <c:pt idx="562">
                  <c:v>20</c:v>
                </c:pt>
                <c:pt idx="563">
                  <c:v>20</c:v>
                </c:pt>
                <c:pt idx="564">
                  <c:v>20</c:v>
                </c:pt>
                <c:pt idx="565">
                  <c:v>20</c:v>
                </c:pt>
                <c:pt idx="566">
                  <c:v>20</c:v>
                </c:pt>
                <c:pt idx="567">
                  <c:v>20</c:v>
                </c:pt>
                <c:pt idx="568">
                  <c:v>20</c:v>
                </c:pt>
                <c:pt idx="569">
                  <c:v>20</c:v>
                </c:pt>
                <c:pt idx="570">
                  <c:v>20</c:v>
                </c:pt>
                <c:pt idx="571">
                  <c:v>20</c:v>
                </c:pt>
                <c:pt idx="572">
                  <c:v>20</c:v>
                </c:pt>
                <c:pt idx="573">
                  <c:v>20</c:v>
                </c:pt>
                <c:pt idx="574">
                  <c:v>20</c:v>
                </c:pt>
                <c:pt idx="575">
                  <c:v>20</c:v>
                </c:pt>
                <c:pt idx="576">
                  <c:v>20</c:v>
                </c:pt>
                <c:pt idx="577">
                  <c:v>20</c:v>
                </c:pt>
                <c:pt idx="578">
                  <c:v>20</c:v>
                </c:pt>
                <c:pt idx="579">
                  <c:v>20</c:v>
                </c:pt>
                <c:pt idx="580">
                  <c:v>20</c:v>
                </c:pt>
                <c:pt idx="581">
                  <c:v>20</c:v>
                </c:pt>
                <c:pt idx="582">
                  <c:v>20</c:v>
                </c:pt>
                <c:pt idx="583">
                  <c:v>20</c:v>
                </c:pt>
                <c:pt idx="584">
                  <c:v>20</c:v>
                </c:pt>
                <c:pt idx="585">
                  <c:v>20</c:v>
                </c:pt>
                <c:pt idx="586">
                  <c:v>20</c:v>
                </c:pt>
                <c:pt idx="587">
                  <c:v>20</c:v>
                </c:pt>
                <c:pt idx="588">
                  <c:v>20</c:v>
                </c:pt>
                <c:pt idx="589">
                  <c:v>20</c:v>
                </c:pt>
                <c:pt idx="590">
                  <c:v>20</c:v>
                </c:pt>
                <c:pt idx="591">
                  <c:v>20</c:v>
                </c:pt>
                <c:pt idx="592">
                  <c:v>20</c:v>
                </c:pt>
                <c:pt idx="593">
                  <c:v>20</c:v>
                </c:pt>
                <c:pt idx="594">
                  <c:v>20</c:v>
                </c:pt>
                <c:pt idx="595">
                  <c:v>20</c:v>
                </c:pt>
                <c:pt idx="596">
                  <c:v>20</c:v>
                </c:pt>
                <c:pt idx="597">
                  <c:v>20</c:v>
                </c:pt>
                <c:pt idx="598">
                  <c:v>20</c:v>
                </c:pt>
                <c:pt idx="599">
                  <c:v>20</c:v>
                </c:pt>
                <c:pt idx="600">
                  <c:v>20</c:v>
                </c:pt>
                <c:pt idx="601">
                  <c:v>20</c:v>
                </c:pt>
                <c:pt idx="602">
                  <c:v>20</c:v>
                </c:pt>
                <c:pt idx="603">
                  <c:v>20</c:v>
                </c:pt>
                <c:pt idx="604">
                  <c:v>20</c:v>
                </c:pt>
                <c:pt idx="605">
                  <c:v>20</c:v>
                </c:pt>
                <c:pt idx="606">
                  <c:v>20</c:v>
                </c:pt>
                <c:pt idx="607">
                  <c:v>20</c:v>
                </c:pt>
                <c:pt idx="608">
                  <c:v>20</c:v>
                </c:pt>
                <c:pt idx="609">
                  <c:v>20</c:v>
                </c:pt>
                <c:pt idx="610">
                  <c:v>20</c:v>
                </c:pt>
                <c:pt idx="611">
                  <c:v>20</c:v>
                </c:pt>
                <c:pt idx="612">
                  <c:v>20</c:v>
                </c:pt>
                <c:pt idx="613">
                  <c:v>20</c:v>
                </c:pt>
                <c:pt idx="614">
                  <c:v>20</c:v>
                </c:pt>
                <c:pt idx="615">
                  <c:v>20</c:v>
                </c:pt>
                <c:pt idx="616">
                  <c:v>20</c:v>
                </c:pt>
                <c:pt idx="617">
                  <c:v>20</c:v>
                </c:pt>
                <c:pt idx="618">
                  <c:v>20</c:v>
                </c:pt>
                <c:pt idx="619">
                  <c:v>20</c:v>
                </c:pt>
                <c:pt idx="620">
                  <c:v>20</c:v>
                </c:pt>
                <c:pt idx="621">
                  <c:v>20</c:v>
                </c:pt>
                <c:pt idx="622">
                  <c:v>20</c:v>
                </c:pt>
                <c:pt idx="623">
                  <c:v>20</c:v>
                </c:pt>
                <c:pt idx="624">
                  <c:v>20</c:v>
                </c:pt>
                <c:pt idx="625">
                  <c:v>20</c:v>
                </c:pt>
                <c:pt idx="626">
                  <c:v>20</c:v>
                </c:pt>
                <c:pt idx="627">
                  <c:v>20</c:v>
                </c:pt>
                <c:pt idx="628">
                  <c:v>20</c:v>
                </c:pt>
                <c:pt idx="629">
                  <c:v>20</c:v>
                </c:pt>
                <c:pt idx="630">
                  <c:v>20</c:v>
                </c:pt>
                <c:pt idx="631">
                  <c:v>20</c:v>
                </c:pt>
                <c:pt idx="632">
                  <c:v>20</c:v>
                </c:pt>
                <c:pt idx="633">
                  <c:v>20</c:v>
                </c:pt>
                <c:pt idx="634">
                  <c:v>20</c:v>
                </c:pt>
                <c:pt idx="635">
                  <c:v>20</c:v>
                </c:pt>
                <c:pt idx="636">
                  <c:v>20</c:v>
                </c:pt>
                <c:pt idx="637">
                  <c:v>20</c:v>
                </c:pt>
                <c:pt idx="638">
                  <c:v>20</c:v>
                </c:pt>
                <c:pt idx="639">
                  <c:v>20</c:v>
                </c:pt>
                <c:pt idx="640">
                  <c:v>20</c:v>
                </c:pt>
                <c:pt idx="641">
                  <c:v>20</c:v>
                </c:pt>
                <c:pt idx="642">
                  <c:v>20</c:v>
                </c:pt>
                <c:pt idx="643">
                  <c:v>20</c:v>
                </c:pt>
                <c:pt idx="644">
                  <c:v>20</c:v>
                </c:pt>
                <c:pt idx="645">
                  <c:v>20</c:v>
                </c:pt>
                <c:pt idx="646">
                  <c:v>20</c:v>
                </c:pt>
                <c:pt idx="647">
                  <c:v>20</c:v>
                </c:pt>
                <c:pt idx="648">
                  <c:v>20</c:v>
                </c:pt>
                <c:pt idx="649">
                  <c:v>20</c:v>
                </c:pt>
                <c:pt idx="650">
                  <c:v>20</c:v>
                </c:pt>
                <c:pt idx="651">
                  <c:v>20</c:v>
                </c:pt>
                <c:pt idx="652">
                  <c:v>20</c:v>
                </c:pt>
                <c:pt idx="653">
                  <c:v>20</c:v>
                </c:pt>
                <c:pt idx="654">
                  <c:v>20</c:v>
                </c:pt>
                <c:pt idx="655">
                  <c:v>20</c:v>
                </c:pt>
                <c:pt idx="656">
                  <c:v>20</c:v>
                </c:pt>
                <c:pt idx="657">
                  <c:v>20</c:v>
                </c:pt>
                <c:pt idx="658">
                  <c:v>20</c:v>
                </c:pt>
                <c:pt idx="659">
                  <c:v>20</c:v>
                </c:pt>
                <c:pt idx="660">
                  <c:v>20</c:v>
                </c:pt>
                <c:pt idx="661">
                  <c:v>20</c:v>
                </c:pt>
                <c:pt idx="662">
                  <c:v>20</c:v>
                </c:pt>
                <c:pt idx="663">
                  <c:v>20</c:v>
                </c:pt>
                <c:pt idx="664">
                  <c:v>20</c:v>
                </c:pt>
                <c:pt idx="665">
                  <c:v>20</c:v>
                </c:pt>
                <c:pt idx="666">
                  <c:v>20</c:v>
                </c:pt>
                <c:pt idx="667">
                  <c:v>20</c:v>
                </c:pt>
                <c:pt idx="668">
                  <c:v>20</c:v>
                </c:pt>
                <c:pt idx="669">
                  <c:v>20</c:v>
                </c:pt>
                <c:pt idx="670">
                  <c:v>20</c:v>
                </c:pt>
                <c:pt idx="671">
                  <c:v>20</c:v>
                </c:pt>
                <c:pt idx="672">
                  <c:v>20</c:v>
                </c:pt>
                <c:pt idx="673">
                  <c:v>20</c:v>
                </c:pt>
                <c:pt idx="674">
                  <c:v>20</c:v>
                </c:pt>
                <c:pt idx="675">
                  <c:v>20</c:v>
                </c:pt>
                <c:pt idx="676">
                  <c:v>20</c:v>
                </c:pt>
                <c:pt idx="677">
                  <c:v>20</c:v>
                </c:pt>
                <c:pt idx="678">
                  <c:v>20</c:v>
                </c:pt>
                <c:pt idx="679">
                  <c:v>20</c:v>
                </c:pt>
                <c:pt idx="680">
                  <c:v>20</c:v>
                </c:pt>
                <c:pt idx="681">
                  <c:v>20</c:v>
                </c:pt>
                <c:pt idx="682">
                  <c:v>20</c:v>
                </c:pt>
                <c:pt idx="683">
                  <c:v>20</c:v>
                </c:pt>
                <c:pt idx="684">
                  <c:v>20</c:v>
                </c:pt>
                <c:pt idx="685">
                  <c:v>20</c:v>
                </c:pt>
                <c:pt idx="686">
                  <c:v>20</c:v>
                </c:pt>
                <c:pt idx="687">
                  <c:v>20</c:v>
                </c:pt>
                <c:pt idx="688">
                  <c:v>20</c:v>
                </c:pt>
                <c:pt idx="689">
                  <c:v>20</c:v>
                </c:pt>
                <c:pt idx="690">
                  <c:v>20</c:v>
                </c:pt>
                <c:pt idx="691">
                  <c:v>20</c:v>
                </c:pt>
                <c:pt idx="692">
                  <c:v>20</c:v>
                </c:pt>
                <c:pt idx="693">
                  <c:v>20</c:v>
                </c:pt>
                <c:pt idx="694">
                  <c:v>20</c:v>
                </c:pt>
                <c:pt idx="695">
                  <c:v>20</c:v>
                </c:pt>
                <c:pt idx="696">
                  <c:v>20</c:v>
                </c:pt>
                <c:pt idx="697">
                  <c:v>20</c:v>
                </c:pt>
                <c:pt idx="698">
                  <c:v>20</c:v>
                </c:pt>
                <c:pt idx="699">
                  <c:v>20</c:v>
                </c:pt>
                <c:pt idx="700">
                  <c:v>20</c:v>
                </c:pt>
                <c:pt idx="701">
                  <c:v>20</c:v>
                </c:pt>
                <c:pt idx="702">
                  <c:v>20</c:v>
                </c:pt>
                <c:pt idx="703">
                  <c:v>20</c:v>
                </c:pt>
                <c:pt idx="704">
                  <c:v>20</c:v>
                </c:pt>
                <c:pt idx="705">
                  <c:v>20</c:v>
                </c:pt>
                <c:pt idx="706">
                  <c:v>20</c:v>
                </c:pt>
                <c:pt idx="707">
                  <c:v>20</c:v>
                </c:pt>
                <c:pt idx="708">
                  <c:v>20</c:v>
                </c:pt>
                <c:pt idx="709">
                  <c:v>20</c:v>
                </c:pt>
                <c:pt idx="710">
                  <c:v>20</c:v>
                </c:pt>
                <c:pt idx="711">
                  <c:v>20</c:v>
                </c:pt>
                <c:pt idx="712">
                  <c:v>20</c:v>
                </c:pt>
                <c:pt idx="713">
                  <c:v>20</c:v>
                </c:pt>
                <c:pt idx="714">
                  <c:v>20</c:v>
                </c:pt>
                <c:pt idx="715">
                  <c:v>20</c:v>
                </c:pt>
                <c:pt idx="716">
                  <c:v>20</c:v>
                </c:pt>
                <c:pt idx="717">
                  <c:v>20</c:v>
                </c:pt>
                <c:pt idx="718">
                  <c:v>20</c:v>
                </c:pt>
                <c:pt idx="719">
                  <c:v>20</c:v>
                </c:pt>
                <c:pt idx="720">
                  <c:v>20</c:v>
                </c:pt>
                <c:pt idx="721">
                  <c:v>20</c:v>
                </c:pt>
                <c:pt idx="722">
                  <c:v>20</c:v>
                </c:pt>
                <c:pt idx="723">
                  <c:v>20</c:v>
                </c:pt>
                <c:pt idx="724">
                  <c:v>20</c:v>
                </c:pt>
                <c:pt idx="725">
                  <c:v>20</c:v>
                </c:pt>
                <c:pt idx="726">
                  <c:v>20</c:v>
                </c:pt>
                <c:pt idx="727">
                  <c:v>20</c:v>
                </c:pt>
                <c:pt idx="728">
                  <c:v>20</c:v>
                </c:pt>
                <c:pt idx="729">
                  <c:v>20</c:v>
                </c:pt>
                <c:pt idx="730">
                  <c:v>20</c:v>
                </c:pt>
                <c:pt idx="731">
                  <c:v>20</c:v>
                </c:pt>
                <c:pt idx="732">
                  <c:v>20</c:v>
                </c:pt>
                <c:pt idx="733">
                  <c:v>20</c:v>
                </c:pt>
                <c:pt idx="734">
                  <c:v>20</c:v>
                </c:pt>
                <c:pt idx="735">
                  <c:v>20</c:v>
                </c:pt>
                <c:pt idx="736">
                  <c:v>20</c:v>
                </c:pt>
                <c:pt idx="737">
                  <c:v>20</c:v>
                </c:pt>
                <c:pt idx="738">
                  <c:v>20</c:v>
                </c:pt>
                <c:pt idx="739">
                  <c:v>20</c:v>
                </c:pt>
                <c:pt idx="740">
                  <c:v>20</c:v>
                </c:pt>
                <c:pt idx="741">
                  <c:v>20</c:v>
                </c:pt>
                <c:pt idx="742">
                  <c:v>20</c:v>
                </c:pt>
                <c:pt idx="743">
                  <c:v>20</c:v>
                </c:pt>
                <c:pt idx="744">
                  <c:v>20</c:v>
                </c:pt>
                <c:pt idx="745">
                  <c:v>20</c:v>
                </c:pt>
                <c:pt idx="746">
                  <c:v>20</c:v>
                </c:pt>
                <c:pt idx="747">
                  <c:v>20</c:v>
                </c:pt>
                <c:pt idx="748">
                  <c:v>20</c:v>
                </c:pt>
                <c:pt idx="749">
                  <c:v>20</c:v>
                </c:pt>
                <c:pt idx="750">
                  <c:v>20</c:v>
                </c:pt>
                <c:pt idx="751">
                  <c:v>20</c:v>
                </c:pt>
                <c:pt idx="752">
                  <c:v>20</c:v>
                </c:pt>
                <c:pt idx="753">
                  <c:v>20</c:v>
                </c:pt>
                <c:pt idx="754">
                  <c:v>20</c:v>
                </c:pt>
                <c:pt idx="755">
                  <c:v>20</c:v>
                </c:pt>
                <c:pt idx="756">
                  <c:v>20</c:v>
                </c:pt>
                <c:pt idx="757">
                  <c:v>20</c:v>
                </c:pt>
                <c:pt idx="758">
                  <c:v>20</c:v>
                </c:pt>
                <c:pt idx="759">
                  <c:v>20</c:v>
                </c:pt>
                <c:pt idx="760">
                  <c:v>20</c:v>
                </c:pt>
                <c:pt idx="761">
                  <c:v>20</c:v>
                </c:pt>
                <c:pt idx="762">
                  <c:v>20</c:v>
                </c:pt>
                <c:pt idx="763">
                  <c:v>20</c:v>
                </c:pt>
                <c:pt idx="764">
                  <c:v>20</c:v>
                </c:pt>
                <c:pt idx="765">
                  <c:v>20</c:v>
                </c:pt>
                <c:pt idx="766">
                  <c:v>20</c:v>
                </c:pt>
                <c:pt idx="767">
                  <c:v>20</c:v>
                </c:pt>
                <c:pt idx="768">
                  <c:v>20</c:v>
                </c:pt>
                <c:pt idx="769">
                  <c:v>20</c:v>
                </c:pt>
                <c:pt idx="770">
                  <c:v>20</c:v>
                </c:pt>
                <c:pt idx="771">
                  <c:v>20</c:v>
                </c:pt>
                <c:pt idx="772">
                  <c:v>20</c:v>
                </c:pt>
                <c:pt idx="773">
                  <c:v>20</c:v>
                </c:pt>
                <c:pt idx="774">
                  <c:v>20</c:v>
                </c:pt>
                <c:pt idx="775">
                  <c:v>20</c:v>
                </c:pt>
                <c:pt idx="776">
                  <c:v>20</c:v>
                </c:pt>
                <c:pt idx="777">
                  <c:v>20</c:v>
                </c:pt>
                <c:pt idx="778">
                  <c:v>20</c:v>
                </c:pt>
                <c:pt idx="779">
                  <c:v>20</c:v>
                </c:pt>
                <c:pt idx="780">
                  <c:v>20</c:v>
                </c:pt>
                <c:pt idx="781">
                  <c:v>20</c:v>
                </c:pt>
                <c:pt idx="782">
                  <c:v>20</c:v>
                </c:pt>
                <c:pt idx="783">
                  <c:v>20</c:v>
                </c:pt>
                <c:pt idx="784">
                  <c:v>20</c:v>
                </c:pt>
                <c:pt idx="785">
                  <c:v>20</c:v>
                </c:pt>
                <c:pt idx="786">
                  <c:v>20</c:v>
                </c:pt>
                <c:pt idx="787">
                  <c:v>20</c:v>
                </c:pt>
                <c:pt idx="788">
                  <c:v>20</c:v>
                </c:pt>
                <c:pt idx="789">
                  <c:v>20</c:v>
                </c:pt>
                <c:pt idx="790">
                  <c:v>20</c:v>
                </c:pt>
                <c:pt idx="791">
                  <c:v>20</c:v>
                </c:pt>
                <c:pt idx="792">
                  <c:v>20</c:v>
                </c:pt>
                <c:pt idx="793">
                  <c:v>20</c:v>
                </c:pt>
                <c:pt idx="794">
                  <c:v>20</c:v>
                </c:pt>
                <c:pt idx="795">
                  <c:v>20</c:v>
                </c:pt>
                <c:pt idx="796">
                  <c:v>20</c:v>
                </c:pt>
                <c:pt idx="797">
                  <c:v>20</c:v>
                </c:pt>
                <c:pt idx="798">
                  <c:v>20</c:v>
                </c:pt>
                <c:pt idx="799">
                  <c:v>20</c:v>
                </c:pt>
                <c:pt idx="800">
                  <c:v>20</c:v>
                </c:pt>
                <c:pt idx="801">
                  <c:v>20</c:v>
                </c:pt>
                <c:pt idx="802">
                  <c:v>20</c:v>
                </c:pt>
                <c:pt idx="803">
                  <c:v>20</c:v>
                </c:pt>
                <c:pt idx="804">
                  <c:v>20</c:v>
                </c:pt>
                <c:pt idx="805">
                  <c:v>20</c:v>
                </c:pt>
                <c:pt idx="806">
                  <c:v>20</c:v>
                </c:pt>
                <c:pt idx="807">
                  <c:v>20</c:v>
                </c:pt>
                <c:pt idx="808">
                  <c:v>20</c:v>
                </c:pt>
                <c:pt idx="809">
                  <c:v>20</c:v>
                </c:pt>
                <c:pt idx="810">
                  <c:v>20</c:v>
                </c:pt>
                <c:pt idx="811">
                  <c:v>20</c:v>
                </c:pt>
                <c:pt idx="812">
                  <c:v>20</c:v>
                </c:pt>
                <c:pt idx="813">
                  <c:v>20</c:v>
                </c:pt>
                <c:pt idx="814">
                  <c:v>20</c:v>
                </c:pt>
                <c:pt idx="815">
                  <c:v>20</c:v>
                </c:pt>
                <c:pt idx="816">
                  <c:v>20</c:v>
                </c:pt>
                <c:pt idx="817">
                  <c:v>20</c:v>
                </c:pt>
                <c:pt idx="818">
                  <c:v>20</c:v>
                </c:pt>
                <c:pt idx="819">
                  <c:v>20</c:v>
                </c:pt>
                <c:pt idx="820">
                  <c:v>20</c:v>
                </c:pt>
                <c:pt idx="821">
                  <c:v>20</c:v>
                </c:pt>
                <c:pt idx="822">
                  <c:v>20</c:v>
                </c:pt>
                <c:pt idx="823">
                  <c:v>20</c:v>
                </c:pt>
                <c:pt idx="824">
                  <c:v>20</c:v>
                </c:pt>
                <c:pt idx="825">
                  <c:v>20</c:v>
                </c:pt>
                <c:pt idx="826">
                  <c:v>20</c:v>
                </c:pt>
                <c:pt idx="827">
                  <c:v>20</c:v>
                </c:pt>
                <c:pt idx="828">
                  <c:v>20</c:v>
                </c:pt>
                <c:pt idx="829">
                  <c:v>20</c:v>
                </c:pt>
                <c:pt idx="830">
                  <c:v>20</c:v>
                </c:pt>
                <c:pt idx="831">
                  <c:v>20</c:v>
                </c:pt>
                <c:pt idx="832">
                  <c:v>20</c:v>
                </c:pt>
                <c:pt idx="833">
                  <c:v>20</c:v>
                </c:pt>
                <c:pt idx="834">
                  <c:v>20</c:v>
                </c:pt>
                <c:pt idx="835">
                  <c:v>20</c:v>
                </c:pt>
                <c:pt idx="836">
                  <c:v>20</c:v>
                </c:pt>
                <c:pt idx="837">
                  <c:v>20</c:v>
                </c:pt>
                <c:pt idx="838">
                  <c:v>20</c:v>
                </c:pt>
                <c:pt idx="839">
                  <c:v>20</c:v>
                </c:pt>
                <c:pt idx="840">
                  <c:v>20</c:v>
                </c:pt>
                <c:pt idx="841">
                  <c:v>20</c:v>
                </c:pt>
                <c:pt idx="842">
                  <c:v>20</c:v>
                </c:pt>
                <c:pt idx="843">
                  <c:v>20</c:v>
                </c:pt>
                <c:pt idx="844">
                  <c:v>20</c:v>
                </c:pt>
                <c:pt idx="845">
                  <c:v>20</c:v>
                </c:pt>
                <c:pt idx="846">
                  <c:v>20</c:v>
                </c:pt>
                <c:pt idx="847">
                  <c:v>20</c:v>
                </c:pt>
                <c:pt idx="848">
                  <c:v>20</c:v>
                </c:pt>
                <c:pt idx="849">
                  <c:v>20</c:v>
                </c:pt>
                <c:pt idx="850">
                  <c:v>20</c:v>
                </c:pt>
                <c:pt idx="851">
                  <c:v>20</c:v>
                </c:pt>
                <c:pt idx="852">
                  <c:v>20</c:v>
                </c:pt>
                <c:pt idx="853">
                  <c:v>20</c:v>
                </c:pt>
                <c:pt idx="854">
                  <c:v>20</c:v>
                </c:pt>
                <c:pt idx="855">
                  <c:v>20</c:v>
                </c:pt>
                <c:pt idx="856">
                  <c:v>20</c:v>
                </c:pt>
                <c:pt idx="857">
                  <c:v>20</c:v>
                </c:pt>
                <c:pt idx="858">
                  <c:v>20</c:v>
                </c:pt>
                <c:pt idx="859">
                  <c:v>20</c:v>
                </c:pt>
                <c:pt idx="860">
                  <c:v>20</c:v>
                </c:pt>
                <c:pt idx="861">
                  <c:v>20</c:v>
                </c:pt>
                <c:pt idx="862">
                  <c:v>20</c:v>
                </c:pt>
                <c:pt idx="863">
                  <c:v>20</c:v>
                </c:pt>
                <c:pt idx="864">
                  <c:v>20</c:v>
                </c:pt>
                <c:pt idx="865">
                  <c:v>20</c:v>
                </c:pt>
                <c:pt idx="866">
                  <c:v>20</c:v>
                </c:pt>
                <c:pt idx="867">
                  <c:v>20</c:v>
                </c:pt>
                <c:pt idx="868">
                  <c:v>20</c:v>
                </c:pt>
                <c:pt idx="869">
                  <c:v>20</c:v>
                </c:pt>
                <c:pt idx="870">
                  <c:v>20</c:v>
                </c:pt>
                <c:pt idx="871">
                  <c:v>20</c:v>
                </c:pt>
                <c:pt idx="872">
                  <c:v>20</c:v>
                </c:pt>
                <c:pt idx="873">
                  <c:v>20</c:v>
                </c:pt>
                <c:pt idx="874">
                  <c:v>20</c:v>
                </c:pt>
                <c:pt idx="875">
                  <c:v>20</c:v>
                </c:pt>
                <c:pt idx="876">
                  <c:v>20</c:v>
                </c:pt>
                <c:pt idx="877">
                  <c:v>20</c:v>
                </c:pt>
                <c:pt idx="878">
                  <c:v>20</c:v>
                </c:pt>
                <c:pt idx="879">
                  <c:v>20</c:v>
                </c:pt>
                <c:pt idx="880">
                  <c:v>20</c:v>
                </c:pt>
                <c:pt idx="881">
                  <c:v>20</c:v>
                </c:pt>
                <c:pt idx="882">
                  <c:v>20</c:v>
                </c:pt>
                <c:pt idx="883">
                  <c:v>20</c:v>
                </c:pt>
                <c:pt idx="884">
                  <c:v>20</c:v>
                </c:pt>
                <c:pt idx="885">
                  <c:v>20</c:v>
                </c:pt>
                <c:pt idx="886">
                  <c:v>20</c:v>
                </c:pt>
                <c:pt idx="887">
                  <c:v>20</c:v>
                </c:pt>
                <c:pt idx="888">
                  <c:v>20</c:v>
                </c:pt>
                <c:pt idx="889">
                  <c:v>20</c:v>
                </c:pt>
                <c:pt idx="890">
                  <c:v>20</c:v>
                </c:pt>
                <c:pt idx="891">
                  <c:v>20</c:v>
                </c:pt>
                <c:pt idx="892">
                  <c:v>20</c:v>
                </c:pt>
                <c:pt idx="893">
                  <c:v>20</c:v>
                </c:pt>
                <c:pt idx="894">
                  <c:v>20</c:v>
                </c:pt>
                <c:pt idx="895">
                  <c:v>20</c:v>
                </c:pt>
                <c:pt idx="896">
                  <c:v>20</c:v>
                </c:pt>
                <c:pt idx="897">
                  <c:v>20</c:v>
                </c:pt>
                <c:pt idx="898">
                  <c:v>20</c:v>
                </c:pt>
                <c:pt idx="899">
                  <c:v>20</c:v>
                </c:pt>
                <c:pt idx="900">
                  <c:v>20</c:v>
                </c:pt>
                <c:pt idx="901">
                  <c:v>20</c:v>
                </c:pt>
                <c:pt idx="902">
                  <c:v>20</c:v>
                </c:pt>
                <c:pt idx="903">
                  <c:v>20</c:v>
                </c:pt>
                <c:pt idx="904">
                  <c:v>20</c:v>
                </c:pt>
                <c:pt idx="905">
                  <c:v>20</c:v>
                </c:pt>
                <c:pt idx="906">
                  <c:v>20</c:v>
                </c:pt>
                <c:pt idx="907">
                  <c:v>20</c:v>
                </c:pt>
                <c:pt idx="908">
                  <c:v>20</c:v>
                </c:pt>
                <c:pt idx="909">
                  <c:v>20</c:v>
                </c:pt>
                <c:pt idx="910">
                  <c:v>20</c:v>
                </c:pt>
                <c:pt idx="911">
                  <c:v>20</c:v>
                </c:pt>
                <c:pt idx="912">
                  <c:v>20</c:v>
                </c:pt>
                <c:pt idx="913">
                  <c:v>20</c:v>
                </c:pt>
                <c:pt idx="914">
                  <c:v>20</c:v>
                </c:pt>
                <c:pt idx="915">
                  <c:v>20</c:v>
                </c:pt>
                <c:pt idx="916">
                  <c:v>20</c:v>
                </c:pt>
                <c:pt idx="917">
                  <c:v>20</c:v>
                </c:pt>
                <c:pt idx="918">
                  <c:v>20</c:v>
                </c:pt>
                <c:pt idx="919">
                  <c:v>20</c:v>
                </c:pt>
                <c:pt idx="920">
                  <c:v>20</c:v>
                </c:pt>
                <c:pt idx="921">
                  <c:v>20</c:v>
                </c:pt>
                <c:pt idx="922">
                  <c:v>20</c:v>
                </c:pt>
                <c:pt idx="923">
                  <c:v>20</c:v>
                </c:pt>
                <c:pt idx="924">
                  <c:v>20</c:v>
                </c:pt>
                <c:pt idx="925">
                  <c:v>20</c:v>
                </c:pt>
                <c:pt idx="926">
                  <c:v>20</c:v>
                </c:pt>
                <c:pt idx="927">
                  <c:v>20</c:v>
                </c:pt>
                <c:pt idx="928">
                  <c:v>20</c:v>
                </c:pt>
                <c:pt idx="929">
                  <c:v>20</c:v>
                </c:pt>
                <c:pt idx="930">
                  <c:v>20</c:v>
                </c:pt>
                <c:pt idx="931">
                  <c:v>20</c:v>
                </c:pt>
                <c:pt idx="932">
                  <c:v>20</c:v>
                </c:pt>
                <c:pt idx="933">
                  <c:v>20</c:v>
                </c:pt>
                <c:pt idx="934">
                  <c:v>20</c:v>
                </c:pt>
                <c:pt idx="935">
                  <c:v>20</c:v>
                </c:pt>
                <c:pt idx="936">
                  <c:v>20</c:v>
                </c:pt>
                <c:pt idx="937">
                  <c:v>20</c:v>
                </c:pt>
                <c:pt idx="938">
                  <c:v>20</c:v>
                </c:pt>
                <c:pt idx="939">
                  <c:v>20</c:v>
                </c:pt>
                <c:pt idx="940">
                  <c:v>20</c:v>
                </c:pt>
                <c:pt idx="941">
                  <c:v>20</c:v>
                </c:pt>
                <c:pt idx="942">
                  <c:v>20</c:v>
                </c:pt>
                <c:pt idx="943">
                  <c:v>20</c:v>
                </c:pt>
                <c:pt idx="944">
                  <c:v>20</c:v>
                </c:pt>
                <c:pt idx="945">
                  <c:v>20</c:v>
                </c:pt>
                <c:pt idx="946">
                  <c:v>20</c:v>
                </c:pt>
                <c:pt idx="947">
                  <c:v>20</c:v>
                </c:pt>
                <c:pt idx="948">
                  <c:v>20</c:v>
                </c:pt>
                <c:pt idx="949">
                  <c:v>20</c:v>
                </c:pt>
                <c:pt idx="950">
                  <c:v>20</c:v>
                </c:pt>
                <c:pt idx="951">
                  <c:v>20</c:v>
                </c:pt>
                <c:pt idx="952">
                  <c:v>20</c:v>
                </c:pt>
                <c:pt idx="953">
                  <c:v>20</c:v>
                </c:pt>
                <c:pt idx="954">
                  <c:v>20</c:v>
                </c:pt>
                <c:pt idx="955">
                  <c:v>20</c:v>
                </c:pt>
                <c:pt idx="956">
                  <c:v>20</c:v>
                </c:pt>
                <c:pt idx="957">
                  <c:v>20</c:v>
                </c:pt>
                <c:pt idx="958">
                  <c:v>20</c:v>
                </c:pt>
                <c:pt idx="959">
                  <c:v>20</c:v>
                </c:pt>
                <c:pt idx="960">
                  <c:v>20</c:v>
                </c:pt>
                <c:pt idx="961">
                  <c:v>20</c:v>
                </c:pt>
                <c:pt idx="962">
                  <c:v>20</c:v>
                </c:pt>
                <c:pt idx="963">
                  <c:v>20</c:v>
                </c:pt>
                <c:pt idx="964">
                  <c:v>20</c:v>
                </c:pt>
                <c:pt idx="965">
                  <c:v>20</c:v>
                </c:pt>
                <c:pt idx="966">
                  <c:v>20</c:v>
                </c:pt>
                <c:pt idx="967">
                  <c:v>20</c:v>
                </c:pt>
                <c:pt idx="968">
                  <c:v>20</c:v>
                </c:pt>
                <c:pt idx="969">
                  <c:v>20</c:v>
                </c:pt>
                <c:pt idx="970">
                  <c:v>20</c:v>
                </c:pt>
                <c:pt idx="971">
                  <c:v>20</c:v>
                </c:pt>
                <c:pt idx="972">
                  <c:v>20</c:v>
                </c:pt>
                <c:pt idx="973">
                  <c:v>20</c:v>
                </c:pt>
                <c:pt idx="974">
                  <c:v>20</c:v>
                </c:pt>
                <c:pt idx="975">
                  <c:v>20</c:v>
                </c:pt>
                <c:pt idx="976">
                  <c:v>20</c:v>
                </c:pt>
                <c:pt idx="977">
                  <c:v>20</c:v>
                </c:pt>
                <c:pt idx="978">
                  <c:v>20</c:v>
                </c:pt>
                <c:pt idx="979">
                  <c:v>20</c:v>
                </c:pt>
                <c:pt idx="980">
                  <c:v>20</c:v>
                </c:pt>
                <c:pt idx="981">
                  <c:v>20</c:v>
                </c:pt>
                <c:pt idx="982">
                  <c:v>20</c:v>
                </c:pt>
                <c:pt idx="983">
                  <c:v>20</c:v>
                </c:pt>
                <c:pt idx="984">
                  <c:v>20</c:v>
                </c:pt>
                <c:pt idx="985">
                  <c:v>20</c:v>
                </c:pt>
                <c:pt idx="986">
                  <c:v>20</c:v>
                </c:pt>
                <c:pt idx="987">
                  <c:v>20</c:v>
                </c:pt>
                <c:pt idx="988">
                  <c:v>20</c:v>
                </c:pt>
                <c:pt idx="989">
                  <c:v>20</c:v>
                </c:pt>
                <c:pt idx="990">
                  <c:v>20</c:v>
                </c:pt>
                <c:pt idx="991">
                  <c:v>20</c:v>
                </c:pt>
                <c:pt idx="992">
                  <c:v>20</c:v>
                </c:pt>
                <c:pt idx="993">
                  <c:v>20</c:v>
                </c:pt>
                <c:pt idx="994">
                  <c:v>20</c:v>
                </c:pt>
                <c:pt idx="995">
                  <c:v>20</c:v>
                </c:pt>
                <c:pt idx="996">
                  <c:v>20</c:v>
                </c:pt>
                <c:pt idx="997">
                  <c:v>20</c:v>
                </c:pt>
                <c:pt idx="998">
                  <c:v>20</c:v>
                </c:pt>
                <c:pt idx="999">
                  <c:v>20</c:v>
                </c:pt>
              </c:numCache>
            </c:numRef>
          </c:val>
        </c:ser>
        <c:ser>
          <c:idx val="2"/>
          <c:order val="3"/>
          <c:tx>
            <c:v/>
          </c:tx>
          <c:spPr>
            <a:solidFill>
              <a:srgbClr val="FFFFCC"/>
            </a:solidFill>
            <a:ln w="12700">
              <a:solidFill>
                <a:srgbClr val="FFFF99"/>
              </a:solidFill>
              <a:prstDash val="solid"/>
            </a:ln>
          </c:spPr>
          <c:invertIfNegative val="0"/>
          <c:dPt>
            <c:idx val="212"/>
            <c:invertIfNegative val="0"/>
            <c:bubble3D val="0"/>
            <c:spPr>
              <a:solidFill>
                <a:srgbClr val="CCFFCC"/>
              </a:solidFill>
              <a:ln w="12700">
                <a:solidFill>
                  <a:srgbClr val="CCFFCC"/>
                </a:solidFill>
                <a:prstDash val="solid"/>
              </a:ln>
            </c:spPr>
          </c:dPt>
          <c:dPt>
            <c:idx val="213"/>
            <c:invertIfNegative val="0"/>
            <c:bubble3D val="0"/>
            <c:spPr>
              <a:solidFill>
                <a:srgbClr val="CCFFCC"/>
              </a:solidFill>
              <a:ln w="12700">
                <a:solidFill>
                  <a:srgbClr val="CCFFCC"/>
                </a:solidFill>
                <a:prstDash val="solid"/>
              </a:ln>
            </c:spPr>
          </c:dPt>
          <c:cat>
            <c:multiLvlStrRef>
              <c:f>graph!$B$81:$B$1080</c:f>
            </c:multiLvlStrRef>
          </c:cat>
          <c:val>
            <c:numRef>
              <c:f>graph!$D$81:$D$1080</c:f>
              <c:numCache>
                <c:formatCode>General</c:formatCode>
                <c:ptCount val="1000"/>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20</c:v>
                </c:pt>
                <c:pt idx="33">
                  <c:v>20</c:v>
                </c:pt>
                <c:pt idx="34">
                  <c:v>20</c:v>
                </c:pt>
                <c:pt idx="35">
                  <c:v>20</c:v>
                </c:pt>
                <c:pt idx="36">
                  <c:v>20</c:v>
                </c:pt>
                <c:pt idx="37">
                  <c:v>20</c:v>
                </c:pt>
                <c:pt idx="38">
                  <c:v>20</c:v>
                </c:pt>
                <c:pt idx="39">
                  <c:v>20</c:v>
                </c:pt>
                <c:pt idx="40">
                  <c:v>20</c:v>
                </c:pt>
                <c:pt idx="41">
                  <c:v>20</c:v>
                </c:pt>
                <c:pt idx="42">
                  <c:v>20</c:v>
                </c:pt>
                <c:pt idx="43">
                  <c:v>20</c:v>
                </c:pt>
                <c:pt idx="44">
                  <c:v>20</c:v>
                </c:pt>
                <c:pt idx="45">
                  <c:v>20</c:v>
                </c:pt>
                <c:pt idx="46">
                  <c:v>20</c:v>
                </c:pt>
                <c:pt idx="47">
                  <c:v>20</c:v>
                </c:pt>
                <c:pt idx="48">
                  <c:v>20</c:v>
                </c:pt>
                <c:pt idx="49">
                  <c:v>20</c:v>
                </c:pt>
                <c:pt idx="50">
                  <c:v>20</c:v>
                </c:pt>
                <c:pt idx="51">
                  <c:v>20</c:v>
                </c:pt>
                <c:pt idx="52">
                  <c:v>20</c:v>
                </c:pt>
                <c:pt idx="53">
                  <c:v>20</c:v>
                </c:pt>
                <c:pt idx="54">
                  <c:v>20</c:v>
                </c:pt>
                <c:pt idx="55">
                  <c:v>20</c:v>
                </c:pt>
                <c:pt idx="56">
                  <c:v>20</c:v>
                </c:pt>
                <c:pt idx="57">
                  <c:v>20</c:v>
                </c:pt>
                <c:pt idx="58">
                  <c:v>20</c:v>
                </c:pt>
                <c:pt idx="59">
                  <c:v>20</c:v>
                </c:pt>
                <c:pt idx="60">
                  <c:v>20</c:v>
                </c:pt>
                <c:pt idx="61">
                  <c:v>20</c:v>
                </c:pt>
                <c:pt idx="62">
                  <c:v>20</c:v>
                </c:pt>
                <c:pt idx="63">
                  <c:v>20</c:v>
                </c:pt>
                <c:pt idx="64">
                  <c:v>20</c:v>
                </c:pt>
                <c:pt idx="65">
                  <c:v>20</c:v>
                </c:pt>
                <c:pt idx="66">
                  <c:v>20</c:v>
                </c:pt>
                <c:pt idx="67">
                  <c:v>20</c:v>
                </c:pt>
                <c:pt idx="68">
                  <c:v>20</c:v>
                </c:pt>
                <c:pt idx="69">
                  <c:v>20</c:v>
                </c:pt>
                <c:pt idx="70">
                  <c:v>20</c:v>
                </c:pt>
                <c:pt idx="71">
                  <c:v>20</c:v>
                </c:pt>
                <c:pt idx="72">
                  <c:v>20</c:v>
                </c:pt>
                <c:pt idx="73">
                  <c:v>20</c:v>
                </c:pt>
                <c:pt idx="74">
                  <c:v>20</c:v>
                </c:pt>
                <c:pt idx="75">
                  <c:v>20</c:v>
                </c:pt>
                <c:pt idx="76">
                  <c:v>20</c:v>
                </c:pt>
                <c:pt idx="77">
                  <c:v>20</c:v>
                </c:pt>
                <c:pt idx="78">
                  <c:v>20</c:v>
                </c:pt>
                <c:pt idx="79">
                  <c:v>20</c:v>
                </c:pt>
                <c:pt idx="80">
                  <c:v>20</c:v>
                </c:pt>
                <c:pt idx="81">
                  <c:v>20</c:v>
                </c:pt>
                <c:pt idx="82">
                  <c:v>20</c:v>
                </c:pt>
                <c:pt idx="83">
                  <c:v>20</c:v>
                </c:pt>
                <c:pt idx="84">
                  <c:v>20</c:v>
                </c:pt>
                <c:pt idx="85">
                  <c:v>20</c:v>
                </c:pt>
                <c:pt idx="86">
                  <c:v>20</c:v>
                </c:pt>
                <c:pt idx="87">
                  <c:v>20</c:v>
                </c:pt>
                <c:pt idx="88">
                  <c:v>20</c:v>
                </c:pt>
                <c:pt idx="89">
                  <c:v>20</c:v>
                </c:pt>
                <c:pt idx="90">
                  <c:v>20</c:v>
                </c:pt>
                <c:pt idx="91">
                  <c:v>20</c:v>
                </c:pt>
                <c:pt idx="92">
                  <c:v>20</c:v>
                </c:pt>
                <c:pt idx="93">
                  <c:v>20</c:v>
                </c:pt>
                <c:pt idx="94">
                  <c:v>20</c:v>
                </c:pt>
                <c:pt idx="95">
                  <c:v>20</c:v>
                </c:pt>
                <c:pt idx="96">
                  <c:v>20</c:v>
                </c:pt>
                <c:pt idx="97">
                  <c:v>20</c:v>
                </c:pt>
                <c:pt idx="98">
                  <c:v>20</c:v>
                </c:pt>
                <c:pt idx="99">
                  <c:v>20</c:v>
                </c:pt>
                <c:pt idx="100">
                  <c:v>20</c:v>
                </c:pt>
                <c:pt idx="101">
                  <c:v>20</c:v>
                </c:pt>
                <c:pt idx="102">
                  <c:v>20</c:v>
                </c:pt>
                <c:pt idx="103">
                  <c:v>20</c:v>
                </c:pt>
                <c:pt idx="104">
                  <c:v>20</c:v>
                </c:pt>
                <c:pt idx="105">
                  <c:v>20</c:v>
                </c:pt>
                <c:pt idx="106">
                  <c:v>20</c:v>
                </c:pt>
                <c:pt idx="107">
                  <c:v>20</c:v>
                </c:pt>
                <c:pt idx="108">
                  <c:v>20</c:v>
                </c:pt>
                <c:pt idx="109">
                  <c:v>20</c:v>
                </c:pt>
                <c:pt idx="110">
                  <c:v>20</c:v>
                </c:pt>
                <c:pt idx="111">
                  <c:v>20</c:v>
                </c:pt>
                <c:pt idx="112">
                  <c:v>20</c:v>
                </c:pt>
                <c:pt idx="113">
                  <c:v>20</c:v>
                </c:pt>
                <c:pt idx="114">
                  <c:v>20</c:v>
                </c:pt>
                <c:pt idx="115">
                  <c:v>20</c:v>
                </c:pt>
                <c:pt idx="116">
                  <c:v>20</c:v>
                </c:pt>
                <c:pt idx="117">
                  <c:v>20</c:v>
                </c:pt>
                <c:pt idx="118">
                  <c:v>20</c:v>
                </c:pt>
                <c:pt idx="119">
                  <c:v>20</c:v>
                </c:pt>
                <c:pt idx="120">
                  <c:v>20</c:v>
                </c:pt>
                <c:pt idx="121">
                  <c:v>20</c:v>
                </c:pt>
                <c:pt idx="122">
                  <c:v>20</c:v>
                </c:pt>
                <c:pt idx="123">
                  <c:v>20</c:v>
                </c:pt>
                <c:pt idx="124">
                  <c:v>20</c:v>
                </c:pt>
                <c:pt idx="125">
                  <c:v>20</c:v>
                </c:pt>
                <c:pt idx="126">
                  <c:v>20</c:v>
                </c:pt>
                <c:pt idx="127">
                  <c:v>20</c:v>
                </c:pt>
                <c:pt idx="128">
                  <c:v>20</c:v>
                </c:pt>
                <c:pt idx="129">
                  <c:v>20</c:v>
                </c:pt>
                <c:pt idx="130">
                  <c:v>20</c:v>
                </c:pt>
                <c:pt idx="131">
                  <c:v>20</c:v>
                </c:pt>
                <c:pt idx="132">
                  <c:v>20</c:v>
                </c:pt>
                <c:pt idx="133">
                  <c:v>20</c:v>
                </c:pt>
                <c:pt idx="134">
                  <c:v>20</c:v>
                </c:pt>
                <c:pt idx="135">
                  <c:v>20</c:v>
                </c:pt>
                <c:pt idx="136">
                  <c:v>20</c:v>
                </c:pt>
                <c:pt idx="137">
                  <c:v>20</c:v>
                </c:pt>
                <c:pt idx="138">
                  <c:v>20</c:v>
                </c:pt>
                <c:pt idx="139">
                  <c:v>20</c:v>
                </c:pt>
                <c:pt idx="140">
                  <c:v>20</c:v>
                </c:pt>
                <c:pt idx="141">
                  <c:v>20</c:v>
                </c:pt>
                <c:pt idx="142">
                  <c:v>20</c:v>
                </c:pt>
                <c:pt idx="143">
                  <c:v>20</c:v>
                </c:pt>
                <c:pt idx="144">
                  <c:v>20</c:v>
                </c:pt>
                <c:pt idx="145">
                  <c:v>20</c:v>
                </c:pt>
                <c:pt idx="146">
                  <c:v>20</c:v>
                </c:pt>
                <c:pt idx="147">
                  <c:v>20</c:v>
                </c:pt>
                <c:pt idx="148">
                  <c:v>20</c:v>
                </c:pt>
                <c:pt idx="149">
                  <c:v>20</c:v>
                </c:pt>
                <c:pt idx="150">
                  <c:v>20</c:v>
                </c:pt>
                <c:pt idx="151">
                  <c:v>20</c:v>
                </c:pt>
                <c:pt idx="152">
                  <c:v>20</c:v>
                </c:pt>
                <c:pt idx="153">
                  <c:v>20</c:v>
                </c:pt>
                <c:pt idx="154">
                  <c:v>20</c:v>
                </c:pt>
                <c:pt idx="155">
                  <c:v>20</c:v>
                </c:pt>
                <c:pt idx="156">
                  <c:v>20</c:v>
                </c:pt>
                <c:pt idx="157">
                  <c:v>20</c:v>
                </c:pt>
                <c:pt idx="158">
                  <c:v>20</c:v>
                </c:pt>
                <c:pt idx="159">
                  <c:v>20</c:v>
                </c:pt>
                <c:pt idx="160">
                  <c:v>20</c:v>
                </c:pt>
                <c:pt idx="161">
                  <c:v>20</c:v>
                </c:pt>
                <c:pt idx="162">
                  <c:v>20</c:v>
                </c:pt>
                <c:pt idx="163">
                  <c:v>20</c:v>
                </c:pt>
                <c:pt idx="164">
                  <c:v>20</c:v>
                </c:pt>
                <c:pt idx="165">
                  <c:v>20</c:v>
                </c:pt>
                <c:pt idx="166">
                  <c:v>20</c:v>
                </c:pt>
                <c:pt idx="167">
                  <c:v>20</c:v>
                </c:pt>
                <c:pt idx="168">
                  <c:v>20</c:v>
                </c:pt>
                <c:pt idx="169">
                  <c:v>20</c:v>
                </c:pt>
                <c:pt idx="170">
                  <c:v>20</c:v>
                </c:pt>
                <c:pt idx="171">
                  <c:v>20</c:v>
                </c:pt>
                <c:pt idx="172">
                  <c:v>20</c:v>
                </c:pt>
                <c:pt idx="173">
                  <c:v>20</c:v>
                </c:pt>
                <c:pt idx="174">
                  <c:v>20</c:v>
                </c:pt>
                <c:pt idx="175">
                  <c:v>20</c:v>
                </c:pt>
                <c:pt idx="176">
                  <c:v>20</c:v>
                </c:pt>
                <c:pt idx="177">
                  <c:v>20</c:v>
                </c:pt>
                <c:pt idx="178">
                  <c:v>20</c:v>
                </c:pt>
                <c:pt idx="179">
                  <c:v>20</c:v>
                </c:pt>
                <c:pt idx="180">
                  <c:v>20</c:v>
                </c:pt>
                <c:pt idx="181">
                  <c:v>20</c:v>
                </c:pt>
                <c:pt idx="182">
                  <c:v>20</c:v>
                </c:pt>
                <c:pt idx="183">
                  <c:v>20</c:v>
                </c:pt>
                <c:pt idx="184">
                  <c:v>20</c:v>
                </c:pt>
                <c:pt idx="185">
                  <c:v>20</c:v>
                </c:pt>
                <c:pt idx="186">
                  <c:v>20</c:v>
                </c:pt>
                <c:pt idx="187">
                  <c:v>20</c:v>
                </c:pt>
                <c:pt idx="188">
                  <c:v>20</c:v>
                </c:pt>
                <c:pt idx="189">
                  <c:v>20</c:v>
                </c:pt>
                <c:pt idx="190">
                  <c:v>20</c:v>
                </c:pt>
                <c:pt idx="191">
                  <c:v>20</c:v>
                </c:pt>
                <c:pt idx="192">
                  <c:v>20</c:v>
                </c:pt>
                <c:pt idx="193">
                  <c:v>20</c:v>
                </c:pt>
                <c:pt idx="194">
                  <c:v>20</c:v>
                </c:pt>
                <c:pt idx="195">
                  <c:v>20</c:v>
                </c:pt>
                <c:pt idx="196">
                  <c:v>20</c:v>
                </c:pt>
                <c:pt idx="197">
                  <c:v>20</c:v>
                </c:pt>
                <c:pt idx="198">
                  <c:v>20</c:v>
                </c:pt>
                <c:pt idx="199">
                  <c:v>20</c:v>
                </c:pt>
                <c:pt idx="200">
                  <c:v>20</c:v>
                </c:pt>
                <c:pt idx="201">
                  <c:v>20</c:v>
                </c:pt>
                <c:pt idx="202">
                  <c:v>20</c:v>
                </c:pt>
                <c:pt idx="203">
                  <c:v>20</c:v>
                </c:pt>
                <c:pt idx="204">
                  <c:v>20</c:v>
                </c:pt>
                <c:pt idx="205">
                  <c:v>20</c:v>
                </c:pt>
                <c:pt idx="206">
                  <c:v>20</c:v>
                </c:pt>
                <c:pt idx="207">
                  <c:v>20</c:v>
                </c:pt>
                <c:pt idx="208">
                  <c:v>20</c:v>
                </c:pt>
                <c:pt idx="209">
                  <c:v>20</c:v>
                </c:pt>
                <c:pt idx="210">
                  <c:v>20</c:v>
                </c:pt>
                <c:pt idx="211">
                  <c:v>20</c:v>
                </c:pt>
                <c:pt idx="212">
                  <c:v>20</c:v>
                </c:pt>
                <c:pt idx="213">
                  <c:v>20</c:v>
                </c:pt>
                <c:pt idx="214">
                  <c:v>20</c:v>
                </c:pt>
                <c:pt idx="215">
                  <c:v>20</c:v>
                </c:pt>
                <c:pt idx="216">
                  <c:v>20</c:v>
                </c:pt>
                <c:pt idx="217">
                  <c:v>20</c:v>
                </c:pt>
                <c:pt idx="218">
                  <c:v>20</c:v>
                </c:pt>
                <c:pt idx="219">
                  <c:v>20</c:v>
                </c:pt>
                <c:pt idx="220">
                  <c:v>20</c:v>
                </c:pt>
                <c:pt idx="221">
                  <c:v>20</c:v>
                </c:pt>
                <c:pt idx="222">
                  <c:v>20</c:v>
                </c:pt>
                <c:pt idx="223">
                  <c:v>20</c:v>
                </c:pt>
                <c:pt idx="224">
                  <c:v>20</c:v>
                </c:pt>
                <c:pt idx="225">
                  <c:v>20</c:v>
                </c:pt>
                <c:pt idx="226">
                  <c:v>20</c:v>
                </c:pt>
                <c:pt idx="227">
                  <c:v>20</c:v>
                </c:pt>
                <c:pt idx="228">
                  <c:v>20</c:v>
                </c:pt>
                <c:pt idx="229">
                  <c:v>20</c:v>
                </c:pt>
                <c:pt idx="230">
                  <c:v>20</c:v>
                </c:pt>
                <c:pt idx="231">
                  <c:v>20</c:v>
                </c:pt>
                <c:pt idx="232">
                  <c:v>20</c:v>
                </c:pt>
                <c:pt idx="233">
                  <c:v>20</c:v>
                </c:pt>
                <c:pt idx="234">
                  <c:v>20</c:v>
                </c:pt>
                <c:pt idx="235">
                  <c:v>20</c:v>
                </c:pt>
                <c:pt idx="236">
                  <c:v>20</c:v>
                </c:pt>
                <c:pt idx="237">
                  <c:v>20</c:v>
                </c:pt>
                <c:pt idx="238">
                  <c:v>20</c:v>
                </c:pt>
                <c:pt idx="239">
                  <c:v>20</c:v>
                </c:pt>
                <c:pt idx="240">
                  <c:v>20</c:v>
                </c:pt>
                <c:pt idx="241">
                  <c:v>20</c:v>
                </c:pt>
                <c:pt idx="242">
                  <c:v>20</c:v>
                </c:pt>
                <c:pt idx="243">
                  <c:v>20</c:v>
                </c:pt>
                <c:pt idx="244">
                  <c:v>20</c:v>
                </c:pt>
                <c:pt idx="245">
                  <c:v>20</c:v>
                </c:pt>
                <c:pt idx="246">
                  <c:v>20</c:v>
                </c:pt>
                <c:pt idx="247">
                  <c:v>20</c:v>
                </c:pt>
                <c:pt idx="248">
                  <c:v>20</c:v>
                </c:pt>
                <c:pt idx="249">
                  <c:v>20</c:v>
                </c:pt>
                <c:pt idx="250">
                  <c:v>20</c:v>
                </c:pt>
                <c:pt idx="251">
                  <c:v>20</c:v>
                </c:pt>
                <c:pt idx="252">
                  <c:v>20</c:v>
                </c:pt>
                <c:pt idx="253">
                  <c:v>20</c:v>
                </c:pt>
                <c:pt idx="254">
                  <c:v>20</c:v>
                </c:pt>
                <c:pt idx="255">
                  <c:v>20</c:v>
                </c:pt>
                <c:pt idx="256">
                  <c:v>20</c:v>
                </c:pt>
                <c:pt idx="257">
                  <c:v>20</c:v>
                </c:pt>
                <c:pt idx="258">
                  <c:v>20</c:v>
                </c:pt>
                <c:pt idx="259">
                  <c:v>20</c:v>
                </c:pt>
                <c:pt idx="260">
                  <c:v>20</c:v>
                </c:pt>
                <c:pt idx="261">
                  <c:v>20</c:v>
                </c:pt>
                <c:pt idx="262">
                  <c:v>20</c:v>
                </c:pt>
                <c:pt idx="263">
                  <c:v>20</c:v>
                </c:pt>
                <c:pt idx="264">
                  <c:v>20</c:v>
                </c:pt>
                <c:pt idx="265">
                  <c:v>20</c:v>
                </c:pt>
                <c:pt idx="266">
                  <c:v>20</c:v>
                </c:pt>
                <c:pt idx="267">
                  <c:v>20</c:v>
                </c:pt>
                <c:pt idx="268">
                  <c:v>20</c:v>
                </c:pt>
                <c:pt idx="269">
                  <c:v>20</c:v>
                </c:pt>
                <c:pt idx="270">
                  <c:v>20</c:v>
                </c:pt>
                <c:pt idx="271">
                  <c:v>20</c:v>
                </c:pt>
                <c:pt idx="272">
                  <c:v>20</c:v>
                </c:pt>
                <c:pt idx="273">
                  <c:v>20</c:v>
                </c:pt>
                <c:pt idx="274">
                  <c:v>20</c:v>
                </c:pt>
                <c:pt idx="275">
                  <c:v>20</c:v>
                </c:pt>
                <c:pt idx="276">
                  <c:v>20</c:v>
                </c:pt>
                <c:pt idx="277">
                  <c:v>20</c:v>
                </c:pt>
                <c:pt idx="278">
                  <c:v>20</c:v>
                </c:pt>
                <c:pt idx="279">
                  <c:v>20</c:v>
                </c:pt>
                <c:pt idx="280">
                  <c:v>20</c:v>
                </c:pt>
                <c:pt idx="281">
                  <c:v>20</c:v>
                </c:pt>
                <c:pt idx="282">
                  <c:v>20</c:v>
                </c:pt>
                <c:pt idx="283">
                  <c:v>20</c:v>
                </c:pt>
                <c:pt idx="284">
                  <c:v>20</c:v>
                </c:pt>
                <c:pt idx="285">
                  <c:v>20</c:v>
                </c:pt>
                <c:pt idx="286">
                  <c:v>20</c:v>
                </c:pt>
                <c:pt idx="287">
                  <c:v>20</c:v>
                </c:pt>
                <c:pt idx="288">
                  <c:v>20</c:v>
                </c:pt>
                <c:pt idx="289">
                  <c:v>20</c:v>
                </c:pt>
                <c:pt idx="290">
                  <c:v>20</c:v>
                </c:pt>
                <c:pt idx="291">
                  <c:v>20</c:v>
                </c:pt>
                <c:pt idx="292">
                  <c:v>20</c:v>
                </c:pt>
                <c:pt idx="293">
                  <c:v>20</c:v>
                </c:pt>
                <c:pt idx="294">
                  <c:v>20</c:v>
                </c:pt>
                <c:pt idx="295">
                  <c:v>20</c:v>
                </c:pt>
                <c:pt idx="296">
                  <c:v>20</c:v>
                </c:pt>
                <c:pt idx="297">
                  <c:v>20</c:v>
                </c:pt>
                <c:pt idx="298">
                  <c:v>20</c:v>
                </c:pt>
                <c:pt idx="299">
                  <c:v>20</c:v>
                </c:pt>
                <c:pt idx="300">
                  <c:v>20</c:v>
                </c:pt>
                <c:pt idx="301">
                  <c:v>20</c:v>
                </c:pt>
                <c:pt idx="302">
                  <c:v>20</c:v>
                </c:pt>
                <c:pt idx="303">
                  <c:v>20</c:v>
                </c:pt>
                <c:pt idx="304">
                  <c:v>20</c:v>
                </c:pt>
                <c:pt idx="305">
                  <c:v>20</c:v>
                </c:pt>
                <c:pt idx="306">
                  <c:v>20</c:v>
                </c:pt>
                <c:pt idx="307">
                  <c:v>20</c:v>
                </c:pt>
                <c:pt idx="308">
                  <c:v>20</c:v>
                </c:pt>
                <c:pt idx="309">
                  <c:v>20</c:v>
                </c:pt>
                <c:pt idx="310">
                  <c:v>20</c:v>
                </c:pt>
                <c:pt idx="311">
                  <c:v>20</c:v>
                </c:pt>
                <c:pt idx="312">
                  <c:v>20</c:v>
                </c:pt>
                <c:pt idx="313">
                  <c:v>20</c:v>
                </c:pt>
                <c:pt idx="314">
                  <c:v>20</c:v>
                </c:pt>
                <c:pt idx="315">
                  <c:v>20</c:v>
                </c:pt>
                <c:pt idx="316">
                  <c:v>20</c:v>
                </c:pt>
                <c:pt idx="317">
                  <c:v>20</c:v>
                </c:pt>
                <c:pt idx="318">
                  <c:v>20</c:v>
                </c:pt>
                <c:pt idx="319">
                  <c:v>20</c:v>
                </c:pt>
                <c:pt idx="320">
                  <c:v>20</c:v>
                </c:pt>
                <c:pt idx="321">
                  <c:v>20</c:v>
                </c:pt>
                <c:pt idx="322">
                  <c:v>20</c:v>
                </c:pt>
                <c:pt idx="323">
                  <c:v>20</c:v>
                </c:pt>
                <c:pt idx="324">
                  <c:v>20</c:v>
                </c:pt>
                <c:pt idx="325">
                  <c:v>20</c:v>
                </c:pt>
                <c:pt idx="326">
                  <c:v>20</c:v>
                </c:pt>
                <c:pt idx="327">
                  <c:v>20</c:v>
                </c:pt>
                <c:pt idx="328">
                  <c:v>20</c:v>
                </c:pt>
                <c:pt idx="329">
                  <c:v>20</c:v>
                </c:pt>
                <c:pt idx="330">
                  <c:v>20</c:v>
                </c:pt>
                <c:pt idx="331">
                  <c:v>20</c:v>
                </c:pt>
                <c:pt idx="332">
                  <c:v>20</c:v>
                </c:pt>
                <c:pt idx="333">
                  <c:v>20</c:v>
                </c:pt>
                <c:pt idx="334">
                  <c:v>20</c:v>
                </c:pt>
                <c:pt idx="335">
                  <c:v>20</c:v>
                </c:pt>
                <c:pt idx="336">
                  <c:v>20</c:v>
                </c:pt>
                <c:pt idx="337">
                  <c:v>20</c:v>
                </c:pt>
                <c:pt idx="338">
                  <c:v>20</c:v>
                </c:pt>
                <c:pt idx="339">
                  <c:v>20</c:v>
                </c:pt>
                <c:pt idx="340">
                  <c:v>20</c:v>
                </c:pt>
                <c:pt idx="341">
                  <c:v>20</c:v>
                </c:pt>
                <c:pt idx="342">
                  <c:v>20</c:v>
                </c:pt>
                <c:pt idx="343">
                  <c:v>20</c:v>
                </c:pt>
                <c:pt idx="344">
                  <c:v>20</c:v>
                </c:pt>
                <c:pt idx="345">
                  <c:v>20</c:v>
                </c:pt>
                <c:pt idx="346">
                  <c:v>20</c:v>
                </c:pt>
                <c:pt idx="347">
                  <c:v>20</c:v>
                </c:pt>
                <c:pt idx="348">
                  <c:v>20</c:v>
                </c:pt>
                <c:pt idx="349">
                  <c:v>20</c:v>
                </c:pt>
                <c:pt idx="350">
                  <c:v>20</c:v>
                </c:pt>
                <c:pt idx="351">
                  <c:v>20</c:v>
                </c:pt>
                <c:pt idx="352">
                  <c:v>20</c:v>
                </c:pt>
                <c:pt idx="353">
                  <c:v>20</c:v>
                </c:pt>
                <c:pt idx="354">
                  <c:v>20</c:v>
                </c:pt>
                <c:pt idx="355">
                  <c:v>20</c:v>
                </c:pt>
                <c:pt idx="356">
                  <c:v>20</c:v>
                </c:pt>
                <c:pt idx="357">
                  <c:v>20</c:v>
                </c:pt>
                <c:pt idx="358">
                  <c:v>20</c:v>
                </c:pt>
                <c:pt idx="359">
                  <c:v>20</c:v>
                </c:pt>
                <c:pt idx="360">
                  <c:v>20</c:v>
                </c:pt>
                <c:pt idx="361">
                  <c:v>20</c:v>
                </c:pt>
                <c:pt idx="362">
                  <c:v>20</c:v>
                </c:pt>
                <c:pt idx="363">
                  <c:v>20</c:v>
                </c:pt>
                <c:pt idx="364">
                  <c:v>20</c:v>
                </c:pt>
                <c:pt idx="365">
                  <c:v>20</c:v>
                </c:pt>
                <c:pt idx="366">
                  <c:v>20</c:v>
                </c:pt>
                <c:pt idx="367">
                  <c:v>20</c:v>
                </c:pt>
                <c:pt idx="368">
                  <c:v>20</c:v>
                </c:pt>
                <c:pt idx="369">
                  <c:v>20</c:v>
                </c:pt>
                <c:pt idx="370">
                  <c:v>20</c:v>
                </c:pt>
                <c:pt idx="371">
                  <c:v>20</c:v>
                </c:pt>
                <c:pt idx="372">
                  <c:v>20</c:v>
                </c:pt>
                <c:pt idx="373">
                  <c:v>20</c:v>
                </c:pt>
                <c:pt idx="374">
                  <c:v>20</c:v>
                </c:pt>
                <c:pt idx="375">
                  <c:v>20</c:v>
                </c:pt>
                <c:pt idx="376">
                  <c:v>20</c:v>
                </c:pt>
                <c:pt idx="377">
                  <c:v>20</c:v>
                </c:pt>
                <c:pt idx="378">
                  <c:v>20</c:v>
                </c:pt>
                <c:pt idx="379">
                  <c:v>20</c:v>
                </c:pt>
                <c:pt idx="380">
                  <c:v>20</c:v>
                </c:pt>
                <c:pt idx="381">
                  <c:v>20</c:v>
                </c:pt>
                <c:pt idx="382">
                  <c:v>20</c:v>
                </c:pt>
                <c:pt idx="383">
                  <c:v>20</c:v>
                </c:pt>
                <c:pt idx="384">
                  <c:v>20</c:v>
                </c:pt>
                <c:pt idx="385">
                  <c:v>20</c:v>
                </c:pt>
                <c:pt idx="386">
                  <c:v>20</c:v>
                </c:pt>
                <c:pt idx="387">
                  <c:v>20</c:v>
                </c:pt>
                <c:pt idx="388">
                  <c:v>20</c:v>
                </c:pt>
                <c:pt idx="389">
                  <c:v>20</c:v>
                </c:pt>
                <c:pt idx="390">
                  <c:v>20</c:v>
                </c:pt>
                <c:pt idx="391">
                  <c:v>20</c:v>
                </c:pt>
                <c:pt idx="392">
                  <c:v>20</c:v>
                </c:pt>
                <c:pt idx="393">
                  <c:v>20</c:v>
                </c:pt>
                <c:pt idx="394">
                  <c:v>20</c:v>
                </c:pt>
                <c:pt idx="395">
                  <c:v>20</c:v>
                </c:pt>
                <c:pt idx="396">
                  <c:v>20</c:v>
                </c:pt>
                <c:pt idx="397">
                  <c:v>20</c:v>
                </c:pt>
                <c:pt idx="398">
                  <c:v>20</c:v>
                </c:pt>
                <c:pt idx="399">
                  <c:v>20</c:v>
                </c:pt>
                <c:pt idx="400">
                  <c:v>20</c:v>
                </c:pt>
                <c:pt idx="401">
                  <c:v>20</c:v>
                </c:pt>
                <c:pt idx="402">
                  <c:v>20</c:v>
                </c:pt>
                <c:pt idx="403">
                  <c:v>20</c:v>
                </c:pt>
                <c:pt idx="404">
                  <c:v>20</c:v>
                </c:pt>
                <c:pt idx="405">
                  <c:v>20</c:v>
                </c:pt>
                <c:pt idx="406">
                  <c:v>20</c:v>
                </c:pt>
                <c:pt idx="407">
                  <c:v>20</c:v>
                </c:pt>
                <c:pt idx="408">
                  <c:v>20</c:v>
                </c:pt>
                <c:pt idx="409">
                  <c:v>20</c:v>
                </c:pt>
                <c:pt idx="410">
                  <c:v>20</c:v>
                </c:pt>
                <c:pt idx="411">
                  <c:v>20</c:v>
                </c:pt>
                <c:pt idx="412">
                  <c:v>20</c:v>
                </c:pt>
                <c:pt idx="413">
                  <c:v>20</c:v>
                </c:pt>
                <c:pt idx="414">
                  <c:v>20</c:v>
                </c:pt>
                <c:pt idx="415">
                  <c:v>20</c:v>
                </c:pt>
                <c:pt idx="416">
                  <c:v>20</c:v>
                </c:pt>
                <c:pt idx="417">
                  <c:v>20</c:v>
                </c:pt>
                <c:pt idx="418">
                  <c:v>20</c:v>
                </c:pt>
                <c:pt idx="419">
                  <c:v>20</c:v>
                </c:pt>
                <c:pt idx="420">
                  <c:v>20</c:v>
                </c:pt>
                <c:pt idx="421">
                  <c:v>20</c:v>
                </c:pt>
                <c:pt idx="422">
                  <c:v>20</c:v>
                </c:pt>
                <c:pt idx="423">
                  <c:v>20</c:v>
                </c:pt>
                <c:pt idx="424">
                  <c:v>20</c:v>
                </c:pt>
                <c:pt idx="425">
                  <c:v>20</c:v>
                </c:pt>
                <c:pt idx="426">
                  <c:v>20</c:v>
                </c:pt>
                <c:pt idx="427">
                  <c:v>20</c:v>
                </c:pt>
                <c:pt idx="428">
                  <c:v>20</c:v>
                </c:pt>
                <c:pt idx="429">
                  <c:v>20</c:v>
                </c:pt>
                <c:pt idx="430">
                  <c:v>20</c:v>
                </c:pt>
                <c:pt idx="431">
                  <c:v>20</c:v>
                </c:pt>
                <c:pt idx="432">
                  <c:v>20</c:v>
                </c:pt>
                <c:pt idx="433">
                  <c:v>20</c:v>
                </c:pt>
                <c:pt idx="434">
                  <c:v>20</c:v>
                </c:pt>
                <c:pt idx="435">
                  <c:v>20</c:v>
                </c:pt>
                <c:pt idx="436">
                  <c:v>20</c:v>
                </c:pt>
                <c:pt idx="437">
                  <c:v>20</c:v>
                </c:pt>
                <c:pt idx="438">
                  <c:v>20</c:v>
                </c:pt>
                <c:pt idx="439">
                  <c:v>20</c:v>
                </c:pt>
                <c:pt idx="440">
                  <c:v>20</c:v>
                </c:pt>
                <c:pt idx="441">
                  <c:v>20</c:v>
                </c:pt>
                <c:pt idx="442">
                  <c:v>20</c:v>
                </c:pt>
                <c:pt idx="443">
                  <c:v>20</c:v>
                </c:pt>
                <c:pt idx="444">
                  <c:v>20</c:v>
                </c:pt>
                <c:pt idx="445">
                  <c:v>20</c:v>
                </c:pt>
                <c:pt idx="446">
                  <c:v>20</c:v>
                </c:pt>
                <c:pt idx="447">
                  <c:v>20</c:v>
                </c:pt>
                <c:pt idx="448">
                  <c:v>20</c:v>
                </c:pt>
                <c:pt idx="449">
                  <c:v>20</c:v>
                </c:pt>
                <c:pt idx="450">
                  <c:v>20</c:v>
                </c:pt>
                <c:pt idx="451">
                  <c:v>20</c:v>
                </c:pt>
                <c:pt idx="452">
                  <c:v>20</c:v>
                </c:pt>
                <c:pt idx="453">
                  <c:v>20</c:v>
                </c:pt>
                <c:pt idx="454">
                  <c:v>20</c:v>
                </c:pt>
                <c:pt idx="455">
                  <c:v>20</c:v>
                </c:pt>
                <c:pt idx="456">
                  <c:v>20</c:v>
                </c:pt>
                <c:pt idx="457">
                  <c:v>20</c:v>
                </c:pt>
                <c:pt idx="458">
                  <c:v>20</c:v>
                </c:pt>
                <c:pt idx="459">
                  <c:v>20</c:v>
                </c:pt>
                <c:pt idx="460">
                  <c:v>20</c:v>
                </c:pt>
                <c:pt idx="461">
                  <c:v>20</c:v>
                </c:pt>
                <c:pt idx="462">
                  <c:v>20</c:v>
                </c:pt>
                <c:pt idx="463">
                  <c:v>20</c:v>
                </c:pt>
                <c:pt idx="464">
                  <c:v>20</c:v>
                </c:pt>
                <c:pt idx="465">
                  <c:v>20</c:v>
                </c:pt>
                <c:pt idx="466">
                  <c:v>20</c:v>
                </c:pt>
                <c:pt idx="467">
                  <c:v>20</c:v>
                </c:pt>
                <c:pt idx="468">
                  <c:v>20</c:v>
                </c:pt>
                <c:pt idx="469">
                  <c:v>20</c:v>
                </c:pt>
                <c:pt idx="470">
                  <c:v>20</c:v>
                </c:pt>
                <c:pt idx="471">
                  <c:v>20</c:v>
                </c:pt>
                <c:pt idx="472">
                  <c:v>20</c:v>
                </c:pt>
                <c:pt idx="473">
                  <c:v>20</c:v>
                </c:pt>
                <c:pt idx="474">
                  <c:v>20</c:v>
                </c:pt>
                <c:pt idx="475">
                  <c:v>20</c:v>
                </c:pt>
                <c:pt idx="476">
                  <c:v>20</c:v>
                </c:pt>
                <c:pt idx="477">
                  <c:v>20</c:v>
                </c:pt>
                <c:pt idx="478">
                  <c:v>20</c:v>
                </c:pt>
                <c:pt idx="479">
                  <c:v>20</c:v>
                </c:pt>
                <c:pt idx="480">
                  <c:v>20</c:v>
                </c:pt>
                <c:pt idx="481">
                  <c:v>20</c:v>
                </c:pt>
                <c:pt idx="482">
                  <c:v>20</c:v>
                </c:pt>
                <c:pt idx="483">
                  <c:v>20</c:v>
                </c:pt>
                <c:pt idx="484">
                  <c:v>20</c:v>
                </c:pt>
                <c:pt idx="485">
                  <c:v>20</c:v>
                </c:pt>
                <c:pt idx="486">
                  <c:v>20</c:v>
                </c:pt>
                <c:pt idx="487">
                  <c:v>20</c:v>
                </c:pt>
                <c:pt idx="488">
                  <c:v>20</c:v>
                </c:pt>
                <c:pt idx="489">
                  <c:v>20</c:v>
                </c:pt>
                <c:pt idx="490">
                  <c:v>20</c:v>
                </c:pt>
                <c:pt idx="491">
                  <c:v>20</c:v>
                </c:pt>
                <c:pt idx="492">
                  <c:v>20</c:v>
                </c:pt>
                <c:pt idx="493">
                  <c:v>20</c:v>
                </c:pt>
                <c:pt idx="494">
                  <c:v>20</c:v>
                </c:pt>
                <c:pt idx="495">
                  <c:v>20</c:v>
                </c:pt>
                <c:pt idx="496">
                  <c:v>20</c:v>
                </c:pt>
                <c:pt idx="497">
                  <c:v>20</c:v>
                </c:pt>
                <c:pt idx="498">
                  <c:v>20</c:v>
                </c:pt>
                <c:pt idx="499">
                  <c:v>20</c:v>
                </c:pt>
                <c:pt idx="500">
                  <c:v>20</c:v>
                </c:pt>
                <c:pt idx="501">
                  <c:v>20</c:v>
                </c:pt>
                <c:pt idx="502">
                  <c:v>20</c:v>
                </c:pt>
                <c:pt idx="503">
                  <c:v>20</c:v>
                </c:pt>
                <c:pt idx="504">
                  <c:v>20</c:v>
                </c:pt>
                <c:pt idx="505">
                  <c:v>20</c:v>
                </c:pt>
                <c:pt idx="506">
                  <c:v>20</c:v>
                </c:pt>
                <c:pt idx="507">
                  <c:v>20</c:v>
                </c:pt>
                <c:pt idx="508">
                  <c:v>20</c:v>
                </c:pt>
                <c:pt idx="509">
                  <c:v>20</c:v>
                </c:pt>
                <c:pt idx="510">
                  <c:v>20</c:v>
                </c:pt>
                <c:pt idx="511">
                  <c:v>20</c:v>
                </c:pt>
                <c:pt idx="512">
                  <c:v>20</c:v>
                </c:pt>
                <c:pt idx="513">
                  <c:v>20</c:v>
                </c:pt>
                <c:pt idx="514">
                  <c:v>20</c:v>
                </c:pt>
                <c:pt idx="515">
                  <c:v>20</c:v>
                </c:pt>
                <c:pt idx="516">
                  <c:v>20</c:v>
                </c:pt>
                <c:pt idx="517">
                  <c:v>20</c:v>
                </c:pt>
                <c:pt idx="518">
                  <c:v>20</c:v>
                </c:pt>
                <c:pt idx="519">
                  <c:v>20</c:v>
                </c:pt>
                <c:pt idx="520">
                  <c:v>20</c:v>
                </c:pt>
                <c:pt idx="521">
                  <c:v>20</c:v>
                </c:pt>
                <c:pt idx="522">
                  <c:v>20</c:v>
                </c:pt>
                <c:pt idx="523">
                  <c:v>20</c:v>
                </c:pt>
                <c:pt idx="524">
                  <c:v>20</c:v>
                </c:pt>
                <c:pt idx="525">
                  <c:v>20</c:v>
                </c:pt>
                <c:pt idx="526">
                  <c:v>20</c:v>
                </c:pt>
                <c:pt idx="527">
                  <c:v>20</c:v>
                </c:pt>
                <c:pt idx="528">
                  <c:v>20</c:v>
                </c:pt>
                <c:pt idx="529">
                  <c:v>20</c:v>
                </c:pt>
                <c:pt idx="530">
                  <c:v>20</c:v>
                </c:pt>
                <c:pt idx="531">
                  <c:v>20</c:v>
                </c:pt>
                <c:pt idx="532">
                  <c:v>20</c:v>
                </c:pt>
                <c:pt idx="533">
                  <c:v>20</c:v>
                </c:pt>
                <c:pt idx="534">
                  <c:v>20</c:v>
                </c:pt>
                <c:pt idx="535">
                  <c:v>20</c:v>
                </c:pt>
                <c:pt idx="536">
                  <c:v>20</c:v>
                </c:pt>
                <c:pt idx="537">
                  <c:v>20</c:v>
                </c:pt>
                <c:pt idx="538">
                  <c:v>20</c:v>
                </c:pt>
                <c:pt idx="539">
                  <c:v>20</c:v>
                </c:pt>
                <c:pt idx="540">
                  <c:v>20</c:v>
                </c:pt>
                <c:pt idx="541">
                  <c:v>20</c:v>
                </c:pt>
                <c:pt idx="542">
                  <c:v>20</c:v>
                </c:pt>
                <c:pt idx="543">
                  <c:v>20</c:v>
                </c:pt>
                <c:pt idx="544">
                  <c:v>20</c:v>
                </c:pt>
                <c:pt idx="545">
                  <c:v>20</c:v>
                </c:pt>
                <c:pt idx="546">
                  <c:v>20</c:v>
                </c:pt>
                <c:pt idx="547">
                  <c:v>20</c:v>
                </c:pt>
                <c:pt idx="548">
                  <c:v>20</c:v>
                </c:pt>
                <c:pt idx="549">
                  <c:v>20</c:v>
                </c:pt>
                <c:pt idx="550">
                  <c:v>20</c:v>
                </c:pt>
                <c:pt idx="551">
                  <c:v>20</c:v>
                </c:pt>
                <c:pt idx="552">
                  <c:v>20</c:v>
                </c:pt>
                <c:pt idx="553">
                  <c:v>20</c:v>
                </c:pt>
                <c:pt idx="554">
                  <c:v>20</c:v>
                </c:pt>
                <c:pt idx="555">
                  <c:v>20</c:v>
                </c:pt>
                <c:pt idx="556">
                  <c:v>20</c:v>
                </c:pt>
                <c:pt idx="557">
                  <c:v>20</c:v>
                </c:pt>
                <c:pt idx="558">
                  <c:v>20</c:v>
                </c:pt>
                <c:pt idx="559">
                  <c:v>20</c:v>
                </c:pt>
                <c:pt idx="560">
                  <c:v>20</c:v>
                </c:pt>
                <c:pt idx="561">
                  <c:v>20</c:v>
                </c:pt>
                <c:pt idx="562">
                  <c:v>20</c:v>
                </c:pt>
                <c:pt idx="563">
                  <c:v>20</c:v>
                </c:pt>
                <c:pt idx="564">
                  <c:v>20</c:v>
                </c:pt>
                <c:pt idx="565">
                  <c:v>20</c:v>
                </c:pt>
                <c:pt idx="566">
                  <c:v>20</c:v>
                </c:pt>
                <c:pt idx="567">
                  <c:v>20</c:v>
                </c:pt>
                <c:pt idx="568">
                  <c:v>20</c:v>
                </c:pt>
                <c:pt idx="569">
                  <c:v>20</c:v>
                </c:pt>
                <c:pt idx="570">
                  <c:v>20</c:v>
                </c:pt>
                <c:pt idx="571">
                  <c:v>20</c:v>
                </c:pt>
                <c:pt idx="572">
                  <c:v>20</c:v>
                </c:pt>
                <c:pt idx="573">
                  <c:v>20</c:v>
                </c:pt>
                <c:pt idx="574">
                  <c:v>20</c:v>
                </c:pt>
                <c:pt idx="575">
                  <c:v>20</c:v>
                </c:pt>
                <c:pt idx="576">
                  <c:v>20</c:v>
                </c:pt>
                <c:pt idx="577">
                  <c:v>20</c:v>
                </c:pt>
                <c:pt idx="578">
                  <c:v>20</c:v>
                </c:pt>
                <c:pt idx="579">
                  <c:v>20</c:v>
                </c:pt>
                <c:pt idx="580">
                  <c:v>20</c:v>
                </c:pt>
                <c:pt idx="581">
                  <c:v>20</c:v>
                </c:pt>
                <c:pt idx="582">
                  <c:v>20</c:v>
                </c:pt>
                <c:pt idx="583">
                  <c:v>20</c:v>
                </c:pt>
                <c:pt idx="584">
                  <c:v>20</c:v>
                </c:pt>
                <c:pt idx="585">
                  <c:v>20</c:v>
                </c:pt>
                <c:pt idx="586">
                  <c:v>20</c:v>
                </c:pt>
                <c:pt idx="587">
                  <c:v>20</c:v>
                </c:pt>
                <c:pt idx="588">
                  <c:v>20</c:v>
                </c:pt>
                <c:pt idx="589">
                  <c:v>20</c:v>
                </c:pt>
                <c:pt idx="590">
                  <c:v>20</c:v>
                </c:pt>
                <c:pt idx="591">
                  <c:v>20</c:v>
                </c:pt>
                <c:pt idx="592">
                  <c:v>20</c:v>
                </c:pt>
                <c:pt idx="593">
                  <c:v>20</c:v>
                </c:pt>
                <c:pt idx="594">
                  <c:v>20</c:v>
                </c:pt>
                <c:pt idx="595">
                  <c:v>20</c:v>
                </c:pt>
                <c:pt idx="596">
                  <c:v>20</c:v>
                </c:pt>
                <c:pt idx="597">
                  <c:v>20</c:v>
                </c:pt>
                <c:pt idx="598">
                  <c:v>20</c:v>
                </c:pt>
                <c:pt idx="599">
                  <c:v>20</c:v>
                </c:pt>
                <c:pt idx="600">
                  <c:v>20</c:v>
                </c:pt>
                <c:pt idx="601">
                  <c:v>20</c:v>
                </c:pt>
                <c:pt idx="602">
                  <c:v>20</c:v>
                </c:pt>
                <c:pt idx="603">
                  <c:v>20</c:v>
                </c:pt>
                <c:pt idx="604">
                  <c:v>20</c:v>
                </c:pt>
                <c:pt idx="605">
                  <c:v>20</c:v>
                </c:pt>
                <c:pt idx="606">
                  <c:v>20</c:v>
                </c:pt>
                <c:pt idx="607">
                  <c:v>20</c:v>
                </c:pt>
                <c:pt idx="608">
                  <c:v>20</c:v>
                </c:pt>
                <c:pt idx="609">
                  <c:v>20</c:v>
                </c:pt>
                <c:pt idx="610">
                  <c:v>20</c:v>
                </c:pt>
                <c:pt idx="611">
                  <c:v>20</c:v>
                </c:pt>
                <c:pt idx="612">
                  <c:v>20</c:v>
                </c:pt>
                <c:pt idx="613">
                  <c:v>20</c:v>
                </c:pt>
                <c:pt idx="614">
                  <c:v>20</c:v>
                </c:pt>
                <c:pt idx="615">
                  <c:v>20</c:v>
                </c:pt>
                <c:pt idx="616">
                  <c:v>20</c:v>
                </c:pt>
                <c:pt idx="617">
                  <c:v>20</c:v>
                </c:pt>
                <c:pt idx="618">
                  <c:v>20</c:v>
                </c:pt>
                <c:pt idx="619">
                  <c:v>20</c:v>
                </c:pt>
                <c:pt idx="620">
                  <c:v>20</c:v>
                </c:pt>
                <c:pt idx="621">
                  <c:v>20</c:v>
                </c:pt>
                <c:pt idx="622">
                  <c:v>20</c:v>
                </c:pt>
                <c:pt idx="623">
                  <c:v>20</c:v>
                </c:pt>
                <c:pt idx="624">
                  <c:v>20</c:v>
                </c:pt>
                <c:pt idx="625">
                  <c:v>20</c:v>
                </c:pt>
                <c:pt idx="626">
                  <c:v>20</c:v>
                </c:pt>
                <c:pt idx="627">
                  <c:v>20</c:v>
                </c:pt>
                <c:pt idx="628">
                  <c:v>20</c:v>
                </c:pt>
                <c:pt idx="629">
                  <c:v>20</c:v>
                </c:pt>
                <c:pt idx="630">
                  <c:v>20</c:v>
                </c:pt>
                <c:pt idx="631">
                  <c:v>20</c:v>
                </c:pt>
                <c:pt idx="632">
                  <c:v>20</c:v>
                </c:pt>
                <c:pt idx="633">
                  <c:v>20</c:v>
                </c:pt>
                <c:pt idx="634">
                  <c:v>20</c:v>
                </c:pt>
                <c:pt idx="635">
                  <c:v>20</c:v>
                </c:pt>
                <c:pt idx="636">
                  <c:v>20</c:v>
                </c:pt>
                <c:pt idx="637">
                  <c:v>20</c:v>
                </c:pt>
                <c:pt idx="638">
                  <c:v>20</c:v>
                </c:pt>
                <c:pt idx="639">
                  <c:v>20</c:v>
                </c:pt>
                <c:pt idx="640">
                  <c:v>20</c:v>
                </c:pt>
                <c:pt idx="641">
                  <c:v>20</c:v>
                </c:pt>
                <c:pt idx="642">
                  <c:v>20</c:v>
                </c:pt>
                <c:pt idx="643">
                  <c:v>20</c:v>
                </c:pt>
                <c:pt idx="644">
                  <c:v>20</c:v>
                </c:pt>
                <c:pt idx="645">
                  <c:v>20</c:v>
                </c:pt>
                <c:pt idx="646">
                  <c:v>20</c:v>
                </c:pt>
                <c:pt idx="647">
                  <c:v>20</c:v>
                </c:pt>
                <c:pt idx="648">
                  <c:v>20</c:v>
                </c:pt>
                <c:pt idx="649">
                  <c:v>20</c:v>
                </c:pt>
                <c:pt idx="650">
                  <c:v>20</c:v>
                </c:pt>
                <c:pt idx="651">
                  <c:v>20</c:v>
                </c:pt>
                <c:pt idx="652">
                  <c:v>20</c:v>
                </c:pt>
                <c:pt idx="653">
                  <c:v>20</c:v>
                </c:pt>
                <c:pt idx="654">
                  <c:v>20</c:v>
                </c:pt>
                <c:pt idx="655">
                  <c:v>20</c:v>
                </c:pt>
                <c:pt idx="656">
                  <c:v>20</c:v>
                </c:pt>
                <c:pt idx="657">
                  <c:v>20</c:v>
                </c:pt>
                <c:pt idx="658">
                  <c:v>20</c:v>
                </c:pt>
                <c:pt idx="659">
                  <c:v>20</c:v>
                </c:pt>
                <c:pt idx="660">
                  <c:v>20</c:v>
                </c:pt>
                <c:pt idx="661">
                  <c:v>20</c:v>
                </c:pt>
                <c:pt idx="662">
                  <c:v>20</c:v>
                </c:pt>
                <c:pt idx="663">
                  <c:v>20</c:v>
                </c:pt>
                <c:pt idx="664">
                  <c:v>20</c:v>
                </c:pt>
                <c:pt idx="665">
                  <c:v>20</c:v>
                </c:pt>
                <c:pt idx="666">
                  <c:v>20</c:v>
                </c:pt>
                <c:pt idx="667">
                  <c:v>20</c:v>
                </c:pt>
                <c:pt idx="668">
                  <c:v>20</c:v>
                </c:pt>
                <c:pt idx="669">
                  <c:v>20</c:v>
                </c:pt>
                <c:pt idx="670">
                  <c:v>20</c:v>
                </c:pt>
                <c:pt idx="671">
                  <c:v>20</c:v>
                </c:pt>
                <c:pt idx="672">
                  <c:v>20</c:v>
                </c:pt>
                <c:pt idx="673">
                  <c:v>20</c:v>
                </c:pt>
                <c:pt idx="674">
                  <c:v>20</c:v>
                </c:pt>
                <c:pt idx="675">
                  <c:v>20</c:v>
                </c:pt>
                <c:pt idx="676">
                  <c:v>20</c:v>
                </c:pt>
                <c:pt idx="677">
                  <c:v>20</c:v>
                </c:pt>
                <c:pt idx="678">
                  <c:v>20</c:v>
                </c:pt>
                <c:pt idx="679">
                  <c:v>20</c:v>
                </c:pt>
                <c:pt idx="680">
                  <c:v>20</c:v>
                </c:pt>
                <c:pt idx="681">
                  <c:v>20</c:v>
                </c:pt>
                <c:pt idx="682">
                  <c:v>20</c:v>
                </c:pt>
                <c:pt idx="683">
                  <c:v>20</c:v>
                </c:pt>
                <c:pt idx="684">
                  <c:v>20</c:v>
                </c:pt>
                <c:pt idx="685">
                  <c:v>20</c:v>
                </c:pt>
                <c:pt idx="686">
                  <c:v>20</c:v>
                </c:pt>
                <c:pt idx="687">
                  <c:v>20</c:v>
                </c:pt>
                <c:pt idx="688">
                  <c:v>20</c:v>
                </c:pt>
                <c:pt idx="689">
                  <c:v>20</c:v>
                </c:pt>
                <c:pt idx="690">
                  <c:v>20</c:v>
                </c:pt>
                <c:pt idx="691">
                  <c:v>20</c:v>
                </c:pt>
                <c:pt idx="692">
                  <c:v>20</c:v>
                </c:pt>
                <c:pt idx="693">
                  <c:v>20</c:v>
                </c:pt>
                <c:pt idx="694">
                  <c:v>20</c:v>
                </c:pt>
                <c:pt idx="695">
                  <c:v>20</c:v>
                </c:pt>
                <c:pt idx="696">
                  <c:v>20</c:v>
                </c:pt>
                <c:pt idx="697">
                  <c:v>20</c:v>
                </c:pt>
                <c:pt idx="698">
                  <c:v>20</c:v>
                </c:pt>
                <c:pt idx="699">
                  <c:v>20</c:v>
                </c:pt>
                <c:pt idx="700">
                  <c:v>20</c:v>
                </c:pt>
                <c:pt idx="701">
                  <c:v>20</c:v>
                </c:pt>
                <c:pt idx="702">
                  <c:v>20</c:v>
                </c:pt>
                <c:pt idx="703">
                  <c:v>20</c:v>
                </c:pt>
                <c:pt idx="704">
                  <c:v>20</c:v>
                </c:pt>
                <c:pt idx="705">
                  <c:v>20</c:v>
                </c:pt>
                <c:pt idx="706">
                  <c:v>20</c:v>
                </c:pt>
                <c:pt idx="707">
                  <c:v>20</c:v>
                </c:pt>
                <c:pt idx="708">
                  <c:v>20</c:v>
                </c:pt>
                <c:pt idx="709">
                  <c:v>20</c:v>
                </c:pt>
                <c:pt idx="710">
                  <c:v>20</c:v>
                </c:pt>
                <c:pt idx="711">
                  <c:v>20</c:v>
                </c:pt>
                <c:pt idx="712">
                  <c:v>20</c:v>
                </c:pt>
                <c:pt idx="713">
                  <c:v>20</c:v>
                </c:pt>
                <c:pt idx="714">
                  <c:v>20</c:v>
                </c:pt>
                <c:pt idx="715">
                  <c:v>20</c:v>
                </c:pt>
                <c:pt idx="716">
                  <c:v>20</c:v>
                </c:pt>
                <c:pt idx="717">
                  <c:v>20</c:v>
                </c:pt>
                <c:pt idx="718">
                  <c:v>20</c:v>
                </c:pt>
                <c:pt idx="719">
                  <c:v>20</c:v>
                </c:pt>
                <c:pt idx="720">
                  <c:v>20</c:v>
                </c:pt>
                <c:pt idx="721">
                  <c:v>20</c:v>
                </c:pt>
                <c:pt idx="722">
                  <c:v>20</c:v>
                </c:pt>
                <c:pt idx="723">
                  <c:v>20</c:v>
                </c:pt>
                <c:pt idx="724">
                  <c:v>20</c:v>
                </c:pt>
                <c:pt idx="725">
                  <c:v>20</c:v>
                </c:pt>
                <c:pt idx="726">
                  <c:v>20</c:v>
                </c:pt>
                <c:pt idx="727">
                  <c:v>20</c:v>
                </c:pt>
                <c:pt idx="728">
                  <c:v>20</c:v>
                </c:pt>
                <c:pt idx="729">
                  <c:v>20</c:v>
                </c:pt>
                <c:pt idx="730">
                  <c:v>20</c:v>
                </c:pt>
                <c:pt idx="731">
                  <c:v>20</c:v>
                </c:pt>
                <c:pt idx="732">
                  <c:v>20</c:v>
                </c:pt>
                <c:pt idx="733">
                  <c:v>20</c:v>
                </c:pt>
                <c:pt idx="734">
                  <c:v>20</c:v>
                </c:pt>
                <c:pt idx="735">
                  <c:v>20</c:v>
                </c:pt>
                <c:pt idx="736">
                  <c:v>20</c:v>
                </c:pt>
                <c:pt idx="737">
                  <c:v>20</c:v>
                </c:pt>
                <c:pt idx="738">
                  <c:v>20</c:v>
                </c:pt>
                <c:pt idx="739">
                  <c:v>20</c:v>
                </c:pt>
                <c:pt idx="740">
                  <c:v>20</c:v>
                </c:pt>
                <c:pt idx="741">
                  <c:v>20</c:v>
                </c:pt>
                <c:pt idx="742">
                  <c:v>20</c:v>
                </c:pt>
                <c:pt idx="743">
                  <c:v>20</c:v>
                </c:pt>
                <c:pt idx="744">
                  <c:v>20</c:v>
                </c:pt>
                <c:pt idx="745">
                  <c:v>20</c:v>
                </c:pt>
                <c:pt idx="746">
                  <c:v>20</c:v>
                </c:pt>
                <c:pt idx="747">
                  <c:v>20</c:v>
                </c:pt>
                <c:pt idx="748">
                  <c:v>20</c:v>
                </c:pt>
                <c:pt idx="749">
                  <c:v>20</c:v>
                </c:pt>
                <c:pt idx="750">
                  <c:v>20</c:v>
                </c:pt>
                <c:pt idx="751">
                  <c:v>20</c:v>
                </c:pt>
                <c:pt idx="752">
                  <c:v>20</c:v>
                </c:pt>
                <c:pt idx="753">
                  <c:v>20</c:v>
                </c:pt>
                <c:pt idx="754">
                  <c:v>20</c:v>
                </c:pt>
                <c:pt idx="755">
                  <c:v>20</c:v>
                </c:pt>
                <c:pt idx="756">
                  <c:v>20</c:v>
                </c:pt>
                <c:pt idx="757">
                  <c:v>20</c:v>
                </c:pt>
                <c:pt idx="758">
                  <c:v>20</c:v>
                </c:pt>
                <c:pt idx="759">
                  <c:v>20</c:v>
                </c:pt>
                <c:pt idx="760">
                  <c:v>20</c:v>
                </c:pt>
                <c:pt idx="761">
                  <c:v>20</c:v>
                </c:pt>
                <c:pt idx="762">
                  <c:v>20</c:v>
                </c:pt>
                <c:pt idx="763">
                  <c:v>20</c:v>
                </c:pt>
                <c:pt idx="764">
                  <c:v>20</c:v>
                </c:pt>
                <c:pt idx="765">
                  <c:v>20</c:v>
                </c:pt>
                <c:pt idx="766">
                  <c:v>20</c:v>
                </c:pt>
                <c:pt idx="767">
                  <c:v>20</c:v>
                </c:pt>
                <c:pt idx="768">
                  <c:v>20</c:v>
                </c:pt>
                <c:pt idx="769">
                  <c:v>20</c:v>
                </c:pt>
                <c:pt idx="770">
                  <c:v>20</c:v>
                </c:pt>
                <c:pt idx="771">
                  <c:v>20</c:v>
                </c:pt>
                <c:pt idx="772">
                  <c:v>20</c:v>
                </c:pt>
                <c:pt idx="773">
                  <c:v>20</c:v>
                </c:pt>
                <c:pt idx="774">
                  <c:v>20</c:v>
                </c:pt>
                <c:pt idx="775">
                  <c:v>20</c:v>
                </c:pt>
                <c:pt idx="776">
                  <c:v>20</c:v>
                </c:pt>
                <c:pt idx="777">
                  <c:v>20</c:v>
                </c:pt>
                <c:pt idx="778">
                  <c:v>20</c:v>
                </c:pt>
                <c:pt idx="779">
                  <c:v>20</c:v>
                </c:pt>
                <c:pt idx="780">
                  <c:v>20</c:v>
                </c:pt>
                <c:pt idx="781">
                  <c:v>20</c:v>
                </c:pt>
                <c:pt idx="782">
                  <c:v>20</c:v>
                </c:pt>
                <c:pt idx="783">
                  <c:v>20</c:v>
                </c:pt>
                <c:pt idx="784">
                  <c:v>20</c:v>
                </c:pt>
                <c:pt idx="785">
                  <c:v>20</c:v>
                </c:pt>
                <c:pt idx="786">
                  <c:v>20</c:v>
                </c:pt>
                <c:pt idx="787">
                  <c:v>20</c:v>
                </c:pt>
                <c:pt idx="788">
                  <c:v>20</c:v>
                </c:pt>
                <c:pt idx="789">
                  <c:v>20</c:v>
                </c:pt>
                <c:pt idx="790">
                  <c:v>20</c:v>
                </c:pt>
                <c:pt idx="791">
                  <c:v>20</c:v>
                </c:pt>
                <c:pt idx="792">
                  <c:v>20</c:v>
                </c:pt>
                <c:pt idx="793">
                  <c:v>20</c:v>
                </c:pt>
                <c:pt idx="794">
                  <c:v>20</c:v>
                </c:pt>
                <c:pt idx="795">
                  <c:v>20</c:v>
                </c:pt>
                <c:pt idx="796">
                  <c:v>20</c:v>
                </c:pt>
                <c:pt idx="797">
                  <c:v>20</c:v>
                </c:pt>
                <c:pt idx="798">
                  <c:v>20</c:v>
                </c:pt>
                <c:pt idx="799">
                  <c:v>20</c:v>
                </c:pt>
                <c:pt idx="800">
                  <c:v>20</c:v>
                </c:pt>
                <c:pt idx="801">
                  <c:v>20</c:v>
                </c:pt>
                <c:pt idx="802">
                  <c:v>20</c:v>
                </c:pt>
                <c:pt idx="803">
                  <c:v>20</c:v>
                </c:pt>
                <c:pt idx="804">
                  <c:v>20</c:v>
                </c:pt>
                <c:pt idx="805">
                  <c:v>20</c:v>
                </c:pt>
                <c:pt idx="806">
                  <c:v>20</c:v>
                </c:pt>
                <c:pt idx="807">
                  <c:v>20</c:v>
                </c:pt>
                <c:pt idx="808">
                  <c:v>20</c:v>
                </c:pt>
                <c:pt idx="809">
                  <c:v>20</c:v>
                </c:pt>
                <c:pt idx="810">
                  <c:v>20</c:v>
                </c:pt>
                <c:pt idx="811">
                  <c:v>20</c:v>
                </c:pt>
                <c:pt idx="812">
                  <c:v>20</c:v>
                </c:pt>
                <c:pt idx="813">
                  <c:v>20</c:v>
                </c:pt>
                <c:pt idx="814">
                  <c:v>20</c:v>
                </c:pt>
                <c:pt idx="815">
                  <c:v>20</c:v>
                </c:pt>
                <c:pt idx="816">
                  <c:v>20</c:v>
                </c:pt>
                <c:pt idx="817">
                  <c:v>20</c:v>
                </c:pt>
                <c:pt idx="818">
                  <c:v>20</c:v>
                </c:pt>
                <c:pt idx="819">
                  <c:v>20</c:v>
                </c:pt>
                <c:pt idx="820">
                  <c:v>20</c:v>
                </c:pt>
                <c:pt idx="821">
                  <c:v>20</c:v>
                </c:pt>
                <c:pt idx="822">
                  <c:v>20</c:v>
                </c:pt>
                <c:pt idx="823">
                  <c:v>20</c:v>
                </c:pt>
                <c:pt idx="824">
                  <c:v>20</c:v>
                </c:pt>
                <c:pt idx="825">
                  <c:v>20</c:v>
                </c:pt>
                <c:pt idx="826">
                  <c:v>20</c:v>
                </c:pt>
                <c:pt idx="827">
                  <c:v>20</c:v>
                </c:pt>
                <c:pt idx="828">
                  <c:v>20</c:v>
                </c:pt>
                <c:pt idx="829">
                  <c:v>20</c:v>
                </c:pt>
                <c:pt idx="830">
                  <c:v>20</c:v>
                </c:pt>
                <c:pt idx="831">
                  <c:v>20</c:v>
                </c:pt>
                <c:pt idx="832">
                  <c:v>20</c:v>
                </c:pt>
                <c:pt idx="833">
                  <c:v>20</c:v>
                </c:pt>
                <c:pt idx="834">
                  <c:v>20</c:v>
                </c:pt>
                <c:pt idx="835">
                  <c:v>20</c:v>
                </c:pt>
                <c:pt idx="836">
                  <c:v>20</c:v>
                </c:pt>
                <c:pt idx="837">
                  <c:v>20</c:v>
                </c:pt>
                <c:pt idx="838">
                  <c:v>20</c:v>
                </c:pt>
                <c:pt idx="839">
                  <c:v>20</c:v>
                </c:pt>
                <c:pt idx="840">
                  <c:v>20</c:v>
                </c:pt>
                <c:pt idx="841">
                  <c:v>20</c:v>
                </c:pt>
                <c:pt idx="842">
                  <c:v>20</c:v>
                </c:pt>
                <c:pt idx="843">
                  <c:v>20</c:v>
                </c:pt>
                <c:pt idx="844">
                  <c:v>20</c:v>
                </c:pt>
                <c:pt idx="845">
                  <c:v>20</c:v>
                </c:pt>
                <c:pt idx="846">
                  <c:v>20</c:v>
                </c:pt>
                <c:pt idx="847">
                  <c:v>20</c:v>
                </c:pt>
                <c:pt idx="848">
                  <c:v>20</c:v>
                </c:pt>
                <c:pt idx="849">
                  <c:v>20</c:v>
                </c:pt>
                <c:pt idx="850">
                  <c:v>20</c:v>
                </c:pt>
                <c:pt idx="851">
                  <c:v>20</c:v>
                </c:pt>
                <c:pt idx="852">
                  <c:v>20</c:v>
                </c:pt>
                <c:pt idx="853">
                  <c:v>20</c:v>
                </c:pt>
                <c:pt idx="854">
                  <c:v>20</c:v>
                </c:pt>
                <c:pt idx="855">
                  <c:v>20</c:v>
                </c:pt>
                <c:pt idx="856">
                  <c:v>20</c:v>
                </c:pt>
                <c:pt idx="857">
                  <c:v>20</c:v>
                </c:pt>
                <c:pt idx="858">
                  <c:v>20</c:v>
                </c:pt>
                <c:pt idx="859">
                  <c:v>20</c:v>
                </c:pt>
                <c:pt idx="860">
                  <c:v>20</c:v>
                </c:pt>
                <c:pt idx="861">
                  <c:v>20</c:v>
                </c:pt>
                <c:pt idx="862">
                  <c:v>20</c:v>
                </c:pt>
                <c:pt idx="863">
                  <c:v>20</c:v>
                </c:pt>
                <c:pt idx="864">
                  <c:v>20</c:v>
                </c:pt>
                <c:pt idx="865">
                  <c:v>20</c:v>
                </c:pt>
                <c:pt idx="866">
                  <c:v>20</c:v>
                </c:pt>
                <c:pt idx="867">
                  <c:v>20</c:v>
                </c:pt>
                <c:pt idx="868">
                  <c:v>20</c:v>
                </c:pt>
                <c:pt idx="869">
                  <c:v>20</c:v>
                </c:pt>
                <c:pt idx="870">
                  <c:v>20</c:v>
                </c:pt>
                <c:pt idx="871">
                  <c:v>20</c:v>
                </c:pt>
                <c:pt idx="872">
                  <c:v>20</c:v>
                </c:pt>
                <c:pt idx="873">
                  <c:v>20</c:v>
                </c:pt>
                <c:pt idx="874">
                  <c:v>20</c:v>
                </c:pt>
                <c:pt idx="875">
                  <c:v>20</c:v>
                </c:pt>
                <c:pt idx="876">
                  <c:v>20</c:v>
                </c:pt>
                <c:pt idx="877">
                  <c:v>20</c:v>
                </c:pt>
                <c:pt idx="878">
                  <c:v>20</c:v>
                </c:pt>
                <c:pt idx="879">
                  <c:v>20</c:v>
                </c:pt>
                <c:pt idx="880">
                  <c:v>20</c:v>
                </c:pt>
                <c:pt idx="881">
                  <c:v>20</c:v>
                </c:pt>
                <c:pt idx="882">
                  <c:v>20</c:v>
                </c:pt>
                <c:pt idx="883">
                  <c:v>20</c:v>
                </c:pt>
                <c:pt idx="884">
                  <c:v>20</c:v>
                </c:pt>
                <c:pt idx="885">
                  <c:v>20</c:v>
                </c:pt>
                <c:pt idx="886">
                  <c:v>20</c:v>
                </c:pt>
                <c:pt idx="887">
                  <c:v>20</c:v>
                </c:pt>
                <c:pt idx="888">
                  <c:v>20</c:v>
                </c:pt>
                <c:pt idx="889">
                  <c:v>20</c:v>
                </c:pt>
                <c:pt idx="890">
                  <c:v>20</c:v>
                </c:pt>
                <c:pt idx="891">
                  <c:v>20</c:v>
                </c:pt>
                <c:pt idx="892">
                  <c:v>20</c:v>
                </c:pt>
                <c:pt idx="893">
                  <c:v>20</c:v>
                </c:pt>
                <c:pt idx="894">
                  <c:v>20</c:v>
                </c:pt>
                <c:pt idx="895">
                  <c:v>20</c:v>
                </c:pt>
                <c:pt idx="896">
                  <c:v>20</c:v>
                </c:pt>
                <c:pt idx="897">
                  <c:v>20</c:v>
                </c:pt>
                <c:pt idx="898">
                  <c:v>20</c:v>
                </c:pt>
                <c:pt idx="899">
                  <c:v>20</c:v>
                </c:pt>
                <c:pt idx="900">
                  <c:v>20</c:v>
                </c:pt>
                <c:pt idx="901">
                  <c:v>20</c:v>
                </c:pt>
                <c:pt idx="902">
                  <c:v>20</c:v>
                </c:pt>
                <c:pt idx="903">
                  <c:v>20</c:v>
                </c:pt>
                <c:pt idx="904">
                  <c:v>20</c:v>
                </c:pt>
                <c:pt idx="905">
                  <c:v>20</c:v>
                </c:pt>
                <c:pt idx="906">
                  <c:v>20</c:v>
                </c:pt>
                <c:pt idx="907">
                  <c:v>20</c:v>
                </c:pt>
                <c:pt idx="908">
                  <c:v>20</c:v>
                </c:pt>
                <c:pt idx="909">
                  <c:v>20</c:v>
                </c:pt>
                <c:pt idx="910">
                  <c:v>20</c:v>
                </c:pt>
                <c:pt idx="911">
                  <c:v>20</c:v>
                </c:pt>
                <c:pt idx="912">
                  <c:v>20</c:v>
                </c:pt>
                <c:pt idx="913">
                  <c:v>20</c:v>
                </c:pt>
                <c:pt idx="914">
                  <c:v>20</c:v>
                </c:pt>
                <c:pt idx="915">
                  <c:v>20</c:v>
                </c:pt>
                <c:pt idx="916">
                  <c:v>20</c:v>
                </c:pt>
                <c:pt idx="917">
                  <c:v>20</c:v>
                </c:pt>
                <c:pt idx="918">
                  <c:v>20</c:v>
                </c:pt>
                <c:pt idx="919">
                  <c:v>20</c:v>
                </c:pt>
                <c:pt idx="920">
                  <c:v>20</c:v>
                </c:pt>
                <c:pt idx="921">
                  <c:v>20</c:v>
                </c:pt>
                <c:pt idx="922">
                  <c:v>20</c:v>
                </c:pt>
                <c:pt idx="923">
                  <c:v>20</c:v>
                </c:pt>
                <c:pt idx="924">
                  <c:v>20</c:v>
                </c:pt>
                <c:pt idx="925">
                  <c:v>20</c:v>
                </c:pt>
                <c:pt idx="926">
                  <c:v>20</c:v>
                </c:pt>
                <c:pt idx="927">
                  <c:v>20</c:v>
                </c:pt>
                <c:pt idx="928">
                  <c:v>20</c:v>
                </c:pt>
                <c:pt idx="929">
                  <c:v>20</c:v>
                </c:pt>
                <c:pt idx="930">
                  <c:v>20</c:v>
                </c:pt>
                <c:pt idx="931">
                  <c:v>20</c:v>
                </c:pt>
                <c:pt idx="932">
                  <c:v>20</c:v>
                </c:pt>
                <c:pt idx="933">
                  <c:v>20</c:v>
                </c:pt>
                <c:pt idx="934">
                  <c:v>20</c:v>
                </c:pt>
                <c:pt idx="935">
                  <c:v>20</c:v>
                </c:pt>
                <c:pt idx="936">
                  <c:v>20</c:v>
                </c:pt>
                <c:pt idx="937">
                  <c:v>20</c:v>
                </c:pt>
                <c:pt idx="938">
                  <c:v>20</c:v>
                </c:pt>
                <c:pt idx="939">
                  <c:v>20</c:v>
                </c:pt>
                <c:pt idx="940">
                  <c:v>20</c:v>
                </c:pt>
                <c:pt idx="941">
                  <c:v>20</c:v>
                </c:pt>
                <c:pt idx="942">
                  <c:v>20</c:v>
                </c:pt>
                <c:pt idx="943">
                  <c:v>20</c:v>
                </c:pt>
                <c:pt idx="944">
                  <c:v>20</c:v>
                </c:pt>
                <c:pt idx="945">
                  <c:v>20</c:v>
                </c:pt>
                <c:pt idx="946">
                  <c:v>20</c:v>
                </c:pt>
                <c:pt idx="947">
                  <c:v>20</c:v>
                </c:pt>
                <c:pt idx="948">
                  <c:v>20</c:v>
                </c:pt>
                <c:pt idx="949">
                  <c:v>20</c:v>
                </c:pt>
                <c:pt idx="950">
                  <c:v>20</c:v>
                </c:pt>
                <c:pt idx="951">
                  <c:v>20</c:v>
                </c:pt>
                <c:pt idx="952">
                  <c:v>20</c:v>
                </c:pt>
                <c:pt idx="953">
                  <c:v>20</c:v>
                </c:pt>
                <c:pt idx="954">
                  <c:v>20</c:v>
                </c:pt>
                <c:pt idx="955">
                  <c:v>20</c:v>
                </c:pt>
                <c:pt idx="956">
                  <c:v>20</c:v>
                </c:pt>
                <c:pt idx="957">
                  <c:v>20</c:v>
                </c:pt>
                <c:pt idx="958">
                  <c:v>20</c:v>
                </c:pt>
                <c:pt idx="959">
                  <c:v>20</c:v>
                </c:pt>
                <c:pt idx="960">
                  <c:v>20</c:v>
                </c:pt>
                <c:pt idx="961">
                  <c:v>20</c:v>
                </c:pt>
                <c:pt idx="962">
                  <c:v>20</c:v>
                </c:pt>
                <c:pt idx="963">
                  <c:v>20</c:v>
                </c:pt>
                <c:pt idx="964">
                  <c:v>20</c:v>
                </c:pt>
                <c:pt idx="965">
                  <c:v>20</c:v>
                </c:pt>
                <c:pt idx="966">
                  <c:v>20</c:v>
                </c:pt>
                <c:pt idx="967">
                  <c:v>20</c:v>
                </c:pt>
                <c:pt idx="968">
                  <c:v>20</c:v>
                </c:pt>
                <c:pt idx="969">
                  <c:v>20</c:v>
                </c:pt>
                <c:pt idx="970">
                  <c:v>20</c:v>
                </c:pt>
                <c:pt idx="971">
                  <c:v>20</c:v>
                </c:pt>
                <c:pt idx="972">
                  <c:v>20</c:v>
                </c:pt>
                <c:pt idx="973">
                  <c:v>20</c:v>
                </c:pt>
                <c:pt idx="974">
                  <c:v>20</c:v>
                </c:pt>
                <c:pt idx="975">
                  <c:v>20</c:v>
                </c:pt>
                <c:pt idx="976">
                  <c:v>20</c:v>
                </c:pt>
                <c:pt idx="977">
                  <c:v>20</c:v>
                </c:pt>
                <c:pt idx="978">
                  <c:v>20</c:v>
                </c:pt>
                <c:pt idx="979">
                  <c:v>20</c:v>
                </c:pt>
                <c:pt idx="980">
                  <c:v>20</c:v>
                </c:pt>
                <c:pt idx="981">
                  <c:v>20</c:v>
                </c:pt>
                <c:pt idx="982">
                  <c:v>20</c:v>
                </c:pt>
                <c:pt idx="983">
                  <c:v>20</c:v>
                </c:pt>
                <c:pt idx="984">
                  <c:v>20</c:v>
                </c:pt>
                <c:pt idx="985">
                  <c:v>20</c:v>
                </c:pt>
                <c:pt idx="986">
                  <c:v>20</c:v>
                </c:pt>
                <c:pt idx="987">
                  <c:v>20</c:v>
                </c:pt>
                <c:pt idx="988">
                  <c:v>20</c:v>
                </c:pt>
                <c:pt idx="989">
                  <c:v>20</c:v>
                </c:pt>
                <c:pt idx="990">
                  <c:v>20</c:v>
                </c:pt>
                <c:pt idx="991">
                  <c:v>20</c:v>
                </c:pt>
                <c:pt idx="992">
                  <c:v>20</c:v>
                </c:pt>
                <c:pt idx="993">
                  <c:v>20</c:v>
                </c:pt>
                <c:pt idx="994">
                  <c:v>20</c:v>
                </c:pt>
                <c:pt idx="995">
                  <c:v>20</c:v>
                </c:pt>
                <c:pt idx="996">
                  <c:v>20</c:v>
                </c:pt>
                <c:pt idx="997">
                  <c:v>20</c:v>
                </c:pt>
                <c:pt idx="998">
                  <c:v>20</c:v>
                </c:pt>
                <c:pt idx="999">
                  <c:v>20</c:v>
                </c:pt>
              </c:numCache>
            </c:numRef>
          </c:val>
        </c:ser>
        <c:dLbls>
          <c:showLegendKey val="0"/>
          <c:showVal val="0"/>
          <c:showCatName val="0"/>
          <c:showSerName val="0"/>
          <c:showPercent val="0"/>
          <c:showBubbleSize val="0"/>
        </c:dLbls>
        <c:gapWidth val="0"/>
        <c:axId val="137094656"/>
        <c:axId val="136799360"/>
      </c:barChart>
      <c:lineChart>
        <c:grouping val="standard"/>
        <c:varyColors val="0"/>
        <c:ser>
          <c:idx val="3"/>
          <c:order val="2"/>
          <c:tx>
            <c:v/>
          </c:tx>
          <c:spPr>
            <a:ln w="25400">
              <a:solidFill>
                <a:srgbClr val="000000"/>
              </a:solidFill>
              <a:prstDash val="solid"/>
            </a:ln>
          </c:spPr>
          <c:marker>
            <c:symbol val="none"/>
          </c:marker>
          <c:cat>
            <c:strRef>
              <c:f>graph!$E$38:$E$77</c:f>
              <c:strCache>
                <c:ptCount val="16"/>
                <c:pt idx="15">
                  <c:v>0,000</c:v>
                </c:pt>
              </c:strCache>
            </c:strRef>
          </c:cat>
          <c:val>
            <c:numRef>
              <c:f>graph!$I$38:$I$77</c:f>
              <c:numCache>
                <c:formatCode>0.00000000000000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pt idx="36" formatCode="General">
                  <c:v>0</c:v>
                </c:pt>
                <c:pt idx="37" formatCode="General">
                  <c:v>0</c:v>
                </c:pt>
                <c:pt idx="38" formatCode="General">
                  <c:v>0</c:v>
                </c:pt>
                <c:pt idx="39" formatCode="General">
                  <c:v>0</c:v>
                </c:pt>
              </c:numCache>
            </c:numRef>
          </c:val>
          <c:smooth val="1"/>
        </c:ser>
        <c:dLbls>
          <c:showLegendKey val="0"/>
          <c:showVal val="0"/>
          <c:showCatName val="0"/>
          <c:showSerName val="0"/>
          <c:showPercent val="0"/>
          <c:showBubbleSize val="0"/>
        </c:dLbls>
        <c:marker val="1"/>
        <c:smooth val="0"/>
        <c:axId val="136964608"/>
        <c:axId val="136798784"/>
      </c:lineChart>
      <c:catAx>
        <c:axId val="136964608"/>
        <c:scaling>
          <c:orientation val="minMax"/>
        </c:scaling>
        <c:delete val="0"/>
        <c:axPos val="b"/>
        <c:title>
          <c:tx>
            <c:rich>
              <a:bodyPr/>
              <a:lstStyle/>
              <a:p>
                <a:pPr>
                  <a:defRPr sz="925" b="1" i="0" u="none" strike="noStrike" baseline="0">
                    <a:solidFill>
                      <a:srgbClr val="000000"/>
                    </a:solidFill>
                    <a:latin typeface="Arial"/>
                    <a:ea typeface="Arial"/>
                    <a:cs typeface="Arial"/>
                  </a:defRPr>
                </a:pPr>
                <a:r>
                  <a:rPr lang="en-US"/>
                  <a:t>measurement value</a:t>
                </a:r>
              </a:p>
            </c:rich>
          </c:tx>
          <c:layout>
            <c:manualLayout>
              <c:xMode val="edge"/>
              <c:yMode val="edge"/>
              <c:x val="0.83671265486242907"/>
              <c:y val="0.957703940364104"/>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5400000" vert="horz"/>
          <a:lstStyle/>
          <a:p>
            <a:pPr>
              <a:defRPr sz="600" b="1" i="0" u="none" strike="noStrike" baseline="0">
                <a:solidFill>
                  <a:srgbClr val="000000"/>
                </a:solidFill>
                <a:latin typeface="Arial"/>
                <a:ea typeface="Arial"/>
                <a:cs typeface="Arial"/>
              </a:defRPr>
            </a:pPr>
            <a:endParaRPr lang="tr-TR"/>
          </a:p>
        </c:txPr>
        <c:crossAx val="136798784"/>
        <c:crosses val="autoZero"/>
        <c:auto val="1"/>
        <c:lblAlgn val="ctr"/>
        <c:lblOffset val="100"/>
        <c:tickLblSkip val="1"/>
        <c:tickMarkSkip val="1"/>
        <c:noMultiLvlLbl val="0"/>
      </c:catAx>
      <c:valAx>
        <c:axId val="136798784"/>
        <c:scaling>
          <c:orientation val="minMax"/>
          <c:min val="0"/>
        </c:scaling>
        <c:delete val="0"/>
        <c:axPos val="l"/>
        <c:title>
          <c:tx>
            <c:rich>
              <a:bodyPr/>
              <a:lstStyle/>
              <a:p>
                <a:pPr>
                  <a:defRPr sz="925" b="1" i="0" u="none" strike="noStrike" baseline="0">
                    <a:solidFill>
                      <a:srgbClr val="000000"/>
                    </a:solidFill>
                    <a:latin typeface="Arial"/>
                    <a:ea typeface="Arial"/>
                    <a:cs typeface="Arial"/>
                  </a:defRPr>
                </a:pPr>
                <a:r>
                  <a:rPr lang="en-US"/>
                  <a:t>frequency</a:t>
                </a:r>
              </a:p>
            </c:rich>
          </c:tx>
          <c:layout>
            <c:manualLayout>
              <c:xMode val="edge"/>
              <c:yMode val="edge"/>
              <c:x val="5.8892815076560688E-3"/>
              <c:y val="0.4924471299093657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tr-TR"/>
          </a:p>
        </c:txPr>
        <c:crossAx val="136964608"/>
        <c:crosses val="autoZero"/>
        <c:crossBetween val="midCat"/>
        <c:majorUnit val="20"/>
        <c:minorUnit val="10"/>
      </c:valAx>
      <c:catAx>
        <c:axId val="137094656"/>
        <c:scaling>
          <c:orientation val="minMax"/>
        </c:scaling>
        <c:delete val="0"/>
        <c:axPos val="t"/>
        <c:numFmt formatCode="0.0000" sourceLinked="1"/>
        <c:majorTickMark val="none"/>
        <c:minorTickMark val="none"/>
        <c:tickLblPos val="none"/>
        <c:spPr>
          <a:ln w="9525">
            <a:noFill/>
          </a:ln>
        </c:spPr>
        <c:crossAx val="136799360"/>
        <c:crossesAt val="1"/>
        <c:auto val="0"/>
        <c:lblAlgn val="ctr"/>
        <c:lblOffset val="100"/>
        <c:tickLblSkip val="1"/>
        <c:tickMarkSkip val="1"/>
        <c:noMultiLvlLbl val="0"/>
      </c:catAx>
      <c:valAx>
        <c:axId val="136799360"/>
        <c:scaling>
          <c:orientation val="maxMin"/>
          <c:max val="1"/>
          <c:min val="0"/>
        </c:scaling>
        <c:delete val="0"/>
        <c:axPos val="r"/>
        <c:numFmt formatCode="General" sourceLinked="1"/>
        <c:majorTickMark val="none"/>
        <c:minorTickMark val="none"/>
        <c:tickLblPos val="none"/>
        <c:spPr>
          <a:ln w="9525">
            <a:noFill/>
          </a:ln>
        </c:spPr>
        <c:crossAx val="137094656"/>
        <c:crosses val="max"/>
        <c:crossBetween val="between"/>
        <c:majorUnit val="0.5"/>
        <c:minorUnit val="0.1"/>
      </c:valAx>
      <c:spPr>
        <a:noFill/>
        <a:ln w="25400">
          <a:noFill/>
        </a:ln>
      </c:spPr>
    </c:plotArea>
    <c:legend>
      <c:legendPos val="r"/>
      <c:layout>
        <c:manualLayout>
          <c:xMode val="edge"/>
          <c:yMode val="edge"/>
          <c:x val="0.77503031202371853"/>
          <c:y val="0.17371601208459225"/>
          <c:w val="6.9493645449795804E-2"/>
          <c:h val="0.13444108761329318"/>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tr-TR"/>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tr-TR"/>
    </a:p>
  </c:txPr>
  <c:printSettings>
    <c:headerFooter alignWithMargins="0"/>
    <c:pageMargins b="1" l="0.75000000000000033" r="0.75000000000000033"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Range Chart by Operator</a:t>
            </a:r>
          </a:p>
        </c:rich>
      </c:tx>
      <c:layout>
        <c:manualLayout>
          <c:xMode val="edge"/>
          <c:yMode val="edge"/>
          <c:x val="0.33766233766233766"/>
          <c:y val="1.7751479289940829E-2"/>
        </c:manualLayout>
      </c:layout>
      <c:overlay val="0"/>
      <c:spPr>
        <a:noFill/>
        <a:ln w="25400">
          <a:noFill/>
        </a:ln>
      </c:spPr>
    </c:title>
    <c:autoTitleDeleted val="0"/>
    <c:plotArea>
      <c:layout>
        <c:manualLayout>
          <c:layoutTarget val="inner"/>
          <c:xMode val="edge"/>
          <c:yMode val="edge"/>
          <c:x val="5.844155844155844E-2"/>
          <c:y val="8.2840236686390539E-2"/>
          <c:w val="0.80519480519480524"/>
          <c:h val="0.83431952662721898"/>
        </c:manualLayout>
      </c:layout>
      <c:lineChart>
        <c:grouping val="standard"/>
        <c:varyColors val="0"/>
        <c:ser>
          <c:idx val="0"/>
          <c:order val="0"/>
          <c:tx>
            <c:strRef>
              <c:f>Calculations!$R$106</c:f>
              <c:strCache>
                <c:ptCount val="1"/>
                <c:pt idx="0">
                  <c:v>Op. A</c:v>
                </c:pt>
              </c:strCache>
            </c:strRef>
          </c:tx>
          <c:spPr>
            <a:ln w="12700">
              <a:solidFill>
                <a:srgbClr val="000080"/>
              </a:solidFill>
              <a:prstDash val="solid"/>
            </a:ln>
          </c:spPr>
          <c:marker>
            <c:symbol val="diamond"/>
            <c:size val="7"/>
            <c:spPr>
              <a:solidFill>
                <a:srgbClr val="000080"/>
              </a:solidFill>
              <a:ln>
                <a:solidFill>
                  <a:srgbClr val="000080"/>
                </a:solidFill>
                <a:prstDash val="solid"/>
              </a:ln>
            </c:spPr>
          </c:marker>
          <c:val>
            <c:numRef>
              <c:f>Calculations!$R$108:$R$137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5="http://schemas.microsoft.com/office/drawing/2012/chart" uri="{02D57815-91ED-43cb-92C2-25804820EDAC}">
              <c15:filteredCategoryTitle>
                <c15:cat>
                  <c:multiLvlStrRef>
                    <c:extLst>
                      <c:ext uri="{02D57815-91ED-43cb-92C2-25804820EDAC}">
                        <c15:formulaRef>
                          <c15:sqref>Calculations!$N$108:$N$137</c15:sqref>
                        </c15:formulaRef>
                      </c:ext>
                    </c:extLst>
                  </c:multiLvlStrRef>
                </c15:cat>
              </c15:filteredCategoryTitle>
            </c:ext>
          </c:extLst>
        </c:ser>
        <c:ser>
          <c:idx val="1"/>
          <c:order val="1"/>
          <c:tx>
            <c:strRef>
              <c:f>Calculations!$S$106</c:f>
              <c:strCache>
                <c:ptCount val="1"/>
                <c:pt idx="0">
                  <c:v>Op. B</c:v>
                </c:pt>
              </c:strCache>
            </c:strRef>
          </c:tx>
          <c:spPr>
            <a:ln w="12700">
              <a:solidFill>
                <a:srgbClr val="FF00FF"/>
              </a:solidFill>
              <a:prstDash val="solid"/>
            </a:ln>
          </c:spPr>
          <c:marker>
            <c:symbol val="square"/>
            <c:size val="7"/>
            <c:spPr>
              <a:solidFill>
                <a:srgbClr val="FF00FF"/>
              </a:solidFill>
              <a:ln>
                <a:solidFill>
                  <a:srgbClr val="FF00FF"/>
                </a:solidFill>
                <a:prstDash val="solid"/>
              </a:ln>
            </c:spPr>
          </c:marker>
          <c:val>
            <c:numRef>
              <c:f>Calculations!$S$108:$S$137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5="http://schemas.microsoft.com/office/drawing/2012/chart" uri="{02D57815-91ED-43cb-92C2-25804820EDAC}">
              <c15:filteredCategoryTitle>
                <c15:cat>
                  <c:multiLvlStrRef>
                    <c:extLst>
                      <c:ext uri="{02D57815-91ED-43cb-92C2-25804820EDAC}">
                        <c15:formulaRef>
                          <c15:sqref>Calculations!$N$108:$N$137</c15:sqref>
                        </c15:formulaRef>
                      </c:ext>
                    </c:extLst>
                  </c:multiLvlStrRef>
                </c15:cat>
              </c15:filteredCategoryTitle>
            </c:ext>
          </c:extLst>
        </c:ser>
        <c:ser>
          <c:idx val="2"/>
          <c:order val="2"/>
          <c:tx>
            <c:strRef>
              <c:f>Calculations!$T$106</c:f>
              <c:strCache>
                <c:ptCount val="1"/>
                <c:pt idx="0">
                  <c:v>Op. C</c:v>
                </c:pt>
              </c:strCache>
            </c:strRef>
          </c:tx>
          <c:spPr>
            <a:ln w="12700">
              <a:solidFill>
                <a:srgbClr val="008000"/>
              </a:solidFill>
              <a:prstDash val="solid"/>
            </a:ln>
          </c:spPr>
          <c:marker>
            <c:symbol val="triangle"/>
            <c:size val="7"/>
            <c:spPr>
              <a:solidFill>
                <a:srgbClr val="008000"/>
              </a:solidFill>
              <a:ln>
                <a:solidFill>
                  <a:srgbClr val="008000"/>
                </a:solidFill>
                <a:prstDash val="solid"/>
              </a:ln>
            </c:spPr>
          </c:marker>
          <c:val>
            <c:numRef>
              <c:f>Calculations!$T$108:$T$137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5="http://schemas.microsoft.com/office/drawing/2012/chart" uri="{02D57815-91ED-43cb-92C2-25804820EDAC}">
              <c15:filteredCategoryTitle>
                <c15:cat>
                  <c:multiLvlStrRef>
                    <c:extLst>
                      <c:ext uri="{02D57815-91ED-43cb-92C2-25804820EDAC}">
                        <c15:formulaRef>
                          <c15:sqref>Calculations!$N$108:$N$137</c15:sqref>
                        </c15:formulaRef>
                      </c:ext>
                    </c:extLst>
                  </c:multiLvlStrRef>
                </c15:cat>
              </c15:filteredCategoryTitle>
            </c:ext>
          </c:extLst>
        </c:ser>
        <c:ser>
          <c:idx val="3"/>
          <c:order val="3"/>
          <c:tx>
            <c:strRef>
              <c:f>Calculations!$W$107</c:f>
              <c:strCache>
                <c:ptCount val="1"/>
                <c:pt idx="0">
                  <c:v>Average</c:v>
                </c:pt>
              </c:strCache>
            </c:strRef>
          </c:tx>
          <c:spPr>
            <a:ln w="25400">
              <a:solidFill>
                <a:srgbClr val="000000"/>
              </a:solidFill>
              <a:prstDash val="solid"/>
            </a:ln>
          </c:spPr>
          <c:marker>
            <c:symbol val="none"/>
          </c:marker>
          <c:val>
            <c:numRef>
              <c:f>Calculations!$W$108:$W$137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5="http://schemas.microsoft.com/office/drawing/2012/chart" uri="{02D57815-91ED-43cb-92C2-25804820EDAC}">
              <c15:filteredCategoryTitle>
                <c15:cat>
                  <c:multiLvlStrRef>
                    <c:extLst>
                      <c:ext uri="{02D57815-91ED-43cb-92C2-25804820EDAC}">
                        <c15:formulaRef>
                          <c15:sqref>Calculations!$N$108:$N$137</c15:sqref>
                        </c15:formulaRef>
                      </c:ext>
                    </c:extLst>
                  </c:multiLvlStrRef>
                </c15:cat>
              </c15:filteredCategoryTitle>
            </c:ext>
          </c:extLst>
        </c:ser>
        <c:ser>
          <c:idx val="4"/>
          <c:order val="4"/>
          <c:tx>
            <c:strRef>
              <c:f>Calculations!$Z$107</c:f>
              <c:strCache>
                <c:ptCount val="1"/>
                <c:pt idx="0">
                  <c:v>UCL R</c:v>
                </c:pt>
              </c:strCache>
            </c:strRef>
          </c:tx>
          <c:spPr>
            <a:ln w="12700">
              <a:solidFill>
                <a:srgbClr val="FF0000"/>
              </a:solidFill>
              <a:prstDash val="solid"/>
            </a:ln>
          </c:spPr>
          <c:marker>
            <c:symbol val="none"/>
          </c:marker>
          <c:val>
            <c:numRef>
              <c:f>Calculations!$Z$108:$Z$137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5="http://schemas.microsoft.com/office/drawing/2012/chart" uri="{02D57815-91ED-43cb-92C2-25804820EDAC}">
              <c15:filteredCategoryTitle>
                <c15:cat>
                  <c:multiLvlStrRef>
                    <c:extLst>
                      <c:ext uri="{02D57815-91ED-43cb-92C2-25804820EDAC}">
                        <c15:formulaRef>
                          <c15:sqref>Calculations!$N$108:$N$137</c15:sqref>
                        </c15:formulaRef>
                      </c:ext>
                    </c:extLst>
                  </c:multiLvlStrRef>
                </c15:cat>
              </c15:filteredCategoryTitle>
            </c:ext>
          </c:extLst>
        </c:ser>
        <c:dLbls>
          <c:showLegendKey val="0"/>
          <c:showVal val="0"/>
          <c:showCatName val="0"/>
          <c:showSerName val="0"/>
          <c:showPercent val="0"/>
          <c:showBubbleSize val="0"/>
        </c:dLbls>
        <c:marker val="1"/>
        <c:smooth val="0"/>
        <c:axId val="132134400"/>
        <c:axId val="112891520"/>
      </c:lineChart>
      <c:catAx>
        <c:axId val="132134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12891520"/>
        <c:crosses val="autoZero"/>
        <c:auto val="1"/>
        <c:lblAlgn val="ctr"/>
        <c:lblOffset val="100"/>
        <c:tickLblSkip val="1"/>
        <c:tickMarkSkip val="1"/>
        <c:noMultiLvlLbl val="0"/>
      </c:catAx>
      <c:valAx>
        <c:axId val="1128915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2134400"/>
        <c:crosses val="autoZero"/>
        <c:crossBetween val="between"/>
      </c:valAx>
      <c:spPr>
        <a:solidFill>
          <a:srgbClr val="FFFFFF"/>
        </a:solidFill>
        <a:ln w="3175">
          <a:solidFill>
            <a:srgbClr val="000000"/>
          </a:solidFill>
          <a:prstDash val="solid"/>
        </a:ln>
      </c:spPr>
    </c:plotArea>
    <c:legend>
      <c:legendPos val="r"/>
      <c:layout>
        <c:manualLayout>
          <c:xMode val="edge"/>
          <c:yMode val="edge"/>
          <c:x val="0.88051948051948048"/>
          <c:y val="0.42899408284023671"/>
          <c:w val="0.11168831168831173"/>
          <c:h val="0.31360946745562129"/>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CCFFCC"/>
    </a:solidFill>
    <a:ln w="6350">
      <a:noFill/>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Operator - Part Interaction</a:t>
            </a:r>
          </a:p>
        </c:rich>
      </c:tx>
      <c:layout>
        <c:manualLayout>
          <c:xMode val="edge"/>
          <c:yMode val="edge"/>
          <c:x val="0.32727272727272727"/>
          <c:y val="1.3736263736263736E-2"/>
        </c:manualLayout>
      </c:layout>
      <c:overlay val="0"/>
      <c:spPr>
        <a:noFill/>
        <a:ln w="25400">
          <a:noFill/>
        </a:ln>
      </c:spPr>
    </c:title>
    <c:autoTitleDeleted val="0"/>
    <c:plotArea>
      <c:layout>
        <c:manualLayout>
          <c:layoutTarget val="inner"/>
          <c:xMode val="edge"/>
          <c:yMode val="edge"/>
          <c:x val="5.0649350649350652E-2"/>
          <c:y val="8.7912205840334504E-2"/>
          <c:w val="0.81688311688311688"/>
          <c:h val="0.78846259613050007"/>
        </c:manualLayout>
      </c:layout>
      <c:lineChart>
        <c:grouping val="standard"/>
        <c:varyColors val="0"/>
        <c:ser>
          <c:idx val="0"/>
          <c:order val="0"/>
          <c:spPr>
            <a:ln w="19050">
              <a:noFill/>
            </a:ln>
          </c:spPr>
          <c:marker>
            <c:symbol val="diamond"/>
            <c:size val="5"/>
            <c:spPr>
              <a:solidFill>
                <a:srgbClr val="000080"/>
              </a:solidFill>
              <a:ln>
                <a:solidFill>
                  <a:srgbClr val="000080"/>
                </a:solidFill>
                <a:prstDash val="solid"/>
              </a:ln>
            </c:spPr>
          </c:marker>
          <c:val>
            <c:numRef>
              <c:f>Calculations!$AF$74:$AF$83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1"/>
          <c:order val="1"/>
          <c:spPr>
            <a:ln w="19050">
              <a:noFill/>
            </a:ln>
          </c:spPr>
          <c:marker>
            <c:symbol val="diamond"/>
            <c:size val="5"/>
            <c:spPr>
              <a:solidFill>
                <a:srgbClr val="000080"/>
              </a:solidFill>
              <a:ln>
                <a:solidFill>
                  <a:srgbClr val="000080"/>
                </a:solidFill>
                <a:prstDash val="solid"/>
              </a:ln>
            </c:spPr>
          </c:marker>
          <c:val>
            <c:numRef>
              <c:f>Calculations!$AG$74:$AG$83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2"/>
          <c:order val="2"/>
          <c:spPr>
            <a:ln w="19050">
              <a:noFill/>
            </a:ln>
          </c:spPr>
          <c:marker>
            <c:symbol val="diamond"/>
            <c:size val="5"/>
            <c:spPr>
              <a:solidFill>
                <a:srgbClr val="000080"/>
              </a:solidFill>
              <a:ln>
                <a:solidFill>
                  <a:srgbClr val="000080"/>
                </a:solidFill>
                <a:prstDash val="solid"/>
              </a:ln>
            </c:spPr>
          </c:marker>
          <c:val>
            <c:numRef>
              <c:f>Calculations!$AH$74:$AH$83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3"/>
          <c:order val="3"/>
          <c:tx>
            <c:strRef>
              <c:f>Calculations!$AO$73</c:f>
              <c:strCache>
                <c:ptCount val="1"/>
                <c:pt idx="0">
                  <c:v>Op A</c:v>
                </c:pt>
              </c:strCache>
            </c:strRef>
          </c:tx>
          <c:spPr>
            <a:ln w="12700">
              <a:solidFill>
                <a:srgbClr val="000080"/>
              </a:solidFill>
              <a:prstDash val="solid"/>
            </a:ln>
          </c:spPr>
          <c:marker>
            <c:symbol val="none"/>
          </c:marker>
          <c:val>
            <c:numRef>
              <c:f>Calculations!$AO$84:$AO$93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4"/>
          <c:order val="4"/>
          <c:spPr>
            <a:ln w="19050">
              <a:noFill/>
            </a:ln>
          </c:spPr>
          <c:marker>
            <c:symbol val="square"/>
            <c:size val="5"/>
            <c:spPr>
              <a:solidFill>
                <a:srgbClr val="FF00FF"/>
              </a:solidFill>
              <a:ln>
                <a:solidFill>
                  <a:srgbClr val="FF00FF"/>
                </a:solidFill>
                <a:prstDash val="solid"/>
              </a:ln>
            </c:spPr>
          </c:marker>
          <c:val>
            <c:numRef>
              <c:f>Calculations!$AI$74:$AI$83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5"/>
          <c:order val="5"/>
          <c:spPr>
            <a:ln w="19050">
              <a:noFill/>
            </a:ln>
          </c:spPr>
          <c:marker>
            <c:symbol val="square"/>
            <c:size val="5"/>
            <c:spPr>
              <a:solidFill>
                <a:srgbClr val="FF00FF"/>
              </a:solidFill>
              <a:ln>
                <a:solidFill>
                  <a:srgbClr val="FF00FF"/>
                </a:solidFill>
                <a:prstDash val="solid"/>
              </a:ln>
            </c:spPr>
          </c:marker>
          <c:val>
            <c:numRef>
              <c:f>Calculations!$AJ$74:$AJ$83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6"/>
          <c:order val="6"/>
          <c:spPr>
            <a:ln w="19050">
              <a:noFill/>
            </a:ln>
          </c:spPr>
          <c:marker>
            <c:symbol val="square"/>
            <c:size val="5"/>
            <c:spPr>
              <a:solidFill>
                <a:srgbClr val="FF00FF"/>
              </a:solidFill>
              <a:ln>
                <a:solidFill>
                  <a:srgbClr val="FF00FF"/>
                </a:solidFill>
                <a:prstDash val="solid"/>
              </a:ln>
            </c:spPr>
          </c:marker>
          <c:val>
            <c:numRef>
              <c:f>Calculations!$AK$74:$AK$83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7"/>
          <c:order val="7"/>
          <c:tx>
            <c:strRef>
              <c:f>Calculations!$AP$73</c:f>
              <c:strCache>
                <c:ptCount val="1"/>
                <c:pt idx="0">
                  <c:v>Op B</c:v>
                </c:pt>
              </c:strCache>
            </c:strRef>
          </c:tx>
          <c:spPr>
            <a:ln w="12700">
              <a:solidFill>
                <a:srgbClr val="FF00FF"/>
              </a:solidFill>
              <a:prstDash val="solid"/>
            </a:ln>
          </c:spPr>
          <c:marker>
            <c:symbol val="none"/>
          </c:marker>
          <c:val>
            <c:numRef>
              <c:f>Calculations!$AP$84:$AP$93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8"/>
          <c:order val="8"/>
          <c:spPr>
            <a:ln w="19050">
              <a:noFill/>
            </a:ln>
          </c:spPr>
          <c:marker>
            <c:symbol val="triangle"/>
            <c:size val="5"/>
            <c:spPr>
              <a:solidFill>
                <a:srgbClr val="008000"/>
              </a:solidFill>
              <a:ln>
                <a:solidFill>
                  <a:srgbClr val="008000"/>
                </a:solidFill>
                <a:prstDash val="solid"/>
              </a:ln>
            </c:spPr>
          </c:marker>
          <c:val>
            <c:numRef>
              <c:f>Calculations!$AL$74:$AL$83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9"/>
          <c:order val="9"/>
          <c:spPr>
            <a:ln w="19050">
              <a:noFill/>
            </a:ln>
          </c:spPr>
          <c:marker>
            <c:symbol val="triangle"/>
            <c:size val="5"/>
            <c:spPr>
              <a:solidFill>
                <a:srgbClr val="008000"/>
              </a:solidFill>
              <a:ln>
                <a:solidFill>
                  <a:srgbClr val="008000"/>
                </a:solidFill>
                <a:prstDash val="solid"/>
              </a:ln>
            </c:spPr>
          </c:marker>
          <c:val>
            <c:numRef>
              <c:f>Calculations!$AM$74:$AM$83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10"/>
          <c:order val="10"/>
          <c:spPr>
            <a:ln w="19050">
              <a:noFill/>
            </a:ln>
          </c:spPr>
          <c:marker>
            <c:symbol val="triangle"/>
            <c:size val="5"/>
            <c:spPr>
              <a:solidFill>
                <a:srgbClr val="008000"/>
              </a:solidFill>
              <a:ln>
                <a:solidFill>
                  <a:srgbClr val="008000"/>
                </a:solidFill>
                <a:prstDash val="solid"/>
              </a:ln>
            </c:spPr>
          </c:marker>
          <c:val>
            <c:numRef>
              <c:f>Calculations!$AN$74:$AN$83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11"/>
          <c:order val="11"/>
          <c:tx>
            <c:strRef>
              <c:f>Calculations!$AQ$73</c:f>
              <c:strCache>
                <c:ptCount val="1"/>
                <c:pt idx="0">
                  <c:v>Op C</c:v>
                </c:pt>
              </c:strCache>
            </c:strRef>
          </c:tx>
          <c:spPr>
            <a:ln w="12700">
              <a:solidFill>
                <a:srgbClr val="008000"/>
              </a:solidFill>
              <a:prstDash val="solid"/>
            </a:ln>
          </c:spPr>
          <c:marker>
            <c:symbol val="none"/>
          </c:marker>
          <c:val>
            <c:numRef>
              <c:f>Calculations!$AQ$84:$AQ$93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dLbls>
          <c:showLegendKey val="0"/>
          <c:showVal val="0"/>
          <c:showCatName val="0"/>
          <c:showSerName val="0"/>
          <c:showPercent val="0"/>
          <c:showBubbleSize val="0"/>
        </c:dLbls>
        <c:marker val="1"/>
        <c:smooth val="0"/>
        <c:axId val="132135936"/>
        <c:axId val="133300224"/>
      </c:lineChart>
      <c:catAx>
        <c:axId val="132135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3300224"/>
        <c:crosses val="autoZero"/>
        <c:auto val="1"/>
        <c:lblAlgn val="ctr"/>
        <c:lblOffset val="100"/>
        <c:tickLblSkip val="1"/>
        <c:tickMarkSkip val="1"/>
        <c:noMultiLvlLbl val="0"/>
      </c:catAx>
      <c:valAx>
        <c:axId val="1333002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2135936"/>
        <c:crosses val="autoZero"/>
        <c:crossBetween val="between"/>
      </c:valAx>
      <c:spPr>
        <a:solidFill>
          <a:srgbClr val="FFFFFF"/>
        </a:solidFill>
        <a:ln w="3175">
          <a:solidFill>
            <a:srgbClr val="000000"/>
          </a:solidFill>
          <a:prstDash val="solid"/>
        </a:ln>
      </c:spPr>
    </c:plotArea>
    <c:legend>
      <c:legendPos val="r"/>
      <c:legendEntry>
        <c:idx val="0"/>
        <c:delete val="1"/>
      </c:legendEntry>
      <c:legendEntry>
        <c:idx val="1"/>
        <c:delete val="1"/>
      </c:legendEntry>
      <c:legendEntry>
        <c:idx val="2"/>
        <c:delete val="1"/>
      </c:legendEntry>
      <c:legendEntry>
        <c:idx val="4"/>
        <c:delete val="1"/>
      </c:legendEntry>
      <c:legendEntry>
        <c:idx val="5"/>
        <c:delete val="1"/>
      </c:legendEntry>
      <c:legendEntry>
        <c:idx val="6"/>
        <c:delete val="1"/>
      </c:legendEntry>
      <c:legendEntry>
        <c:idx val="8"/>
        <c:delete val="1"/>
      </c:legendEntry>
      <c:legendEntry>
        <c:idx val="9"/>
        <c:delete val="1"/>
      </c:legendEntry>
      <c:legendEntry>
        <c:idx val="10"/>
        <c:delete val="1"/>
      </c:legendEntry>
      <c:layout>
        <c:manualLayout>
          <c:xMode val="edge"/>
          <c:yMode val="edge"/>
          <c:x val="0.88701298701298703"/>
          <c:y val="0.46978079663119032"/>
          <c:w val="0.10779220779220777"/>
          <c:h val="0.1675827060079028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CCFFCC"/>
    </a:solidFill>
    <a:ln w="6350">
      <a:noFill/>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Part</a:t>
            </a:r>
          </a:p>
        </c:rich>
      </c:tx>
      <c:layout>
        <c:manualLayout>
          <c:xMode val="edge"/>
          <c:yMode val="edge"/>
          <c:x val="0.47077956164570334"/>
          <c:y val="1.7751479289940829E-2"/>
        </c:manualLayout>
      </c:layout>
      <c:overlay val="0"/>
      <c:spPr>
        <a:noFill/>
        <a:ln w="25400">
          <a:noFill/>
        </a:ln>
      </c:spPr>
    </c:title>
    <c:autoTitleDeleted val="0"/>
    <c:plotArea>
      <c:layout>
        <c:manualLayout>
          <c:layoutTarget val="inner"/>
          <c:xMode val="edge"/>
          <c:yMode val="edge"/>
          <c:x val="6.8181872227158768E-2"/>
          <c:y val="9.7633136094674555E-2"/>
          <c:w val="0.91071500760562063"/>
          <c:h val="0.76627218934911245"/>
        </c:manualLayout>
      </c:layout>
      <c:lineChart>
        <c:grouping val="standard"/>
        <c:varyColors val="0"/>
        <c:ser>
          <c:idx val="0"/>
          <c:order val="0"/>
          <c:spPr>
            <a:ln w="19050">
              <a:noFill/>
            </a:ln>
          </c:spPr>
          <c:marker>
            <c:symbol val="diamond"/>
            <c:size val="5"/>
            <c:spPr>
              <a:solidFill>
                <a:srgbClr val="000080"/>
              </a:solidFill>
              <a:ln>
                <a:solidFill>
                  <a:srgbClr val="000080"/>
                </a:solidFill>
                <a:prstDash val="solid"/>
              </a:ln>
            </c:spPr>
          </c:marker>
          <c:val>
            <c:numRef>
              <c:f>Calculations!$AF$74:$AF$83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1"/>
          <c:order val="1"/>
          <c:spPr>
            <a:ln w="19050">
              <a:noFill/>
            </a:ln>
          </c:spPr>
          <c:marker>
            <c:symbol val="diamond"/>
            <c:size val="5"/>
            <c:spPr>
              <a:solidFill>
                <a:srgbClr val="000080"/>
              </a:solidFill>
              <a:ln>
                <a:solidFill>
                  <a:srgbClr val="000080"/>
                </a:solidFill>
                <a:prstDash val="solid"/>
              </a:ln>
            </c:spPr>
          </c:marker>
          <c:val>
            <c:numRef>
              <c:f>Calculations!$AG$74:$AG$83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2"/>
          <c:order val="2"/>
          <c:spPr>
            <a:ln w="19050">
              <a:noFill/>
            </a:ln>
          </c:spPr>
          <c:marker>
            <c:symbol val="diamond"/>
            <c:size val="5"/>
            <c:spPr>
              <a:solidFill>
                <a:srgbClr val="000080"/>
              </a:solidFill>
              <a:ln>
                <a:solidFill>
                  <a:srgbClr val="000080"/>
                </a:solidFill>
                <a:prstDash val="solid"/>
              </a:ln>
            </c:spPr>
          </c:marker>
          <c:val>
            <c:numRef>
              <c:f>Calculations!$AH$74:$AH$83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3"/>
          <c:order val="3"/>
          <c:spPr>
            <a:ln w="19050">
              <a:noFill/>
            </a:ln>
          </c:spPr>
          <c:marker>
            <c:symbol val="diamond"/>
            <c:size val="5"/>
            <c:spPr>
              <a:solidFill>
                <a:srgbClr val="000080"/>
              </a:solidFill>
              <a:ln>
                <a:solidFill>
                  <a:srgbClr val="000080"/>
                </a:solidFill>
                <a:prstDash val="solid"/>
              </a:ln>
            </c:spPr>
          </c:marker>
          <c:val>
            <c:numRef>
              <c:f>Calculations!$AI$74:$AI$83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4"/>
          <c:order val="4"/>
          <c:spPr>
            <a:ln w="19050">
              <a:noFill/>
            </a:ln>
          </c:spPr>
          <c:marker>
            <c:symbol val="diamond"/>
            <c:size val="5"/>
            <c:spPr>
              <a:solidFill>
                <a:srgbClr val="000080"/>
              </a:solidFill>
              <a:ln>
                <a:solidFill>
                  <a:srgbClr val="000080"/>
                </a:solidFill>
                <a:prstDash val="solid"/>
              </a:ln>
            </c:spPr>
          </c:marker>
          <c:val>
            <c:numRef>
              <c:f>Calculations!$AJ$74:$AJ$83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5"/>
          <c:order val="5"/>
          <c:spPr>
            <a:ln w="19050">
              <a:noFill/>
            </a:ln>
          </c:spPr>
          <c:marker>
            <c:symbol val="diamond"/>
            <c:size val="5"/>
            <c:spPr>
              <a:solidFill>
                <a:srgbClr val="000080"/>
              </a:solidFill>
              <a:ln>
                <a:solidFill>
                  <a:srgbClr val="000080"/>
                </a:solidFill>
                <a:prstDash val="solid"/>
              </a:ln>
            </c:spPr>
          </c:marker>
          <c:val>
            <c:numRef>
              <c:f>Calculations!$AK$74:$AK$83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6"/>
          <c:order val="6"/>
          <c:spPr>
            <a:ln w="19050">
              <a:noFill/>
            </a:ln>
          </c:spPr>
          <c:marker>
            <c:symbol val="diamond"/>
            <c:size val="5"/>
            <c:spPr>
              <a:solidFill>
                <a:srgbClr val="000080"/>
              </a:solidFill>
              <a:ln>
                <a:solidFill>
                  <a:srgbClr val="000080"/>
                </a:solidFill>
                <a:prstDash val="solid"/>
              </a:ln>
            </c:spPr>
          </c:marker>
          <c:val>
            <c:numRef>
              <c:f>Calculations!$AL$74:$AL$83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7"/>
          <c:order val="7"/>
          <c:spPr>
            <a:ln w="19050">
              <a:noFill/>
            </a:ln>
          </c:spPr>
          <c:marker>
            <c:symbol val="diamond"/>
            <c:size val="5"/>
            <c:spPr>
              <a:solidFill>
                <a:srgbClr val="333399"/>
              </a:solidFill>
              <a:ln>
                <a:solidFill>
                  <a:srgbClr val="333399"/>
                </a:solidFill>
                <a:prstDash val="solid"/>
              </a:ln>
            </c:spPr>
          </c:marker>
          <c:val>
            <c:numRef>
              <c:f>Calculations!$AM$74:$AM$83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8"/>
          <c:order val="8"/>
          <c:spPr>
            <a:ln w="19050">
              <a:noFill/>
            </a:ln>
          </c:spPr>
          <c:marker>
            <c:symbol val="diamond"/>
            <c:size val="5"/>
            <c:spPr>
              <a:solidFill>
                <a:srgbClr val="000080"/>
              </a:solidFill>
              <a:ln>
                <a:solidFill>
                  <a:srgbClr val="000080"/>
                </a:solidFill>
                <a:prstDash val="solid"/>
              </a:ln>
            </c:spPr>
          </c:marker>
          <c:val>
            <c:numRef>
              <c:f>Calculations!$AN$74:$AN$83</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ser>
        <c:ser>
          <c:idx val="9"/>
          <c:order val="9"/>
          <c:spPr>
            <a:ln w="12700">
              <a:solidFill>
                <a:srgbClr val="000080"/>
              </a:solidFill>
              <a:prstDash val="solid"/>
            </a:ln>
          </c:spPr>
          <c:marker>
            <c:symbol val="none"/>
          </c:marker>
          <c:val>
            <c:numRef>
              <c:f>Calculations!$AO$74:$AO$83</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133500928"/>
        <c:axId val="133302528"/>
      </c:lineChart>
      <c:catAx>
        <c:axId val="133500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3302528"/>
        <c:crosses val="autoZero"/>
        <c:auto val="1"/>
        <c:lblAlgn val="ctr"/>
        <c:lblOffset val="100"/>
        <c:tickLblSkip val="1"/>
        <c:tickMarkSkip val="1"/>
        <c:noMultiLvlLbl val="0"/>
      </c:catAx>
      <c:valAx>
        <c:axId val="1333025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35009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CCFFCC"/>
    </a:solidFill>
    <a:ln w="6350">
      <a:noFill/>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Operator</a:t>
            </a:r>
          </a:p>
        </c:rich>
      </c:tx>
      <c:layout>
        <c:manualLayout>
          <c:xMode val="edge"/>
          <c:yMode val="edge"/>
          <c:x val="0.44155878242492413"/>
          <c:y val="1.7751479289940829E-2"/>
        </c:manualLayout>
      </c:layout>
      <c:overlay val="0"/>
      <c:spPr>
        <a:noFill/>
        <a:ln w="25400">
          <a:noFill/>
        </a:ln>
      </c:spPr>
    </c:title>
    <c:autoTitleDeleted val="0"/>
    <c:plotArea>
      <c:layout>
        <c:manualLayout>
          <c:layoutTarget val="inner"/>
          <c:xMode val="edge"/>
          <c:yMode val="edge"/>
          <c:x val="6.8181872227158768E-2"/>
          <c:y val="0.10650887573964497"/>
          <c:w val="0.91071500760562063"/>
          <c:h val="0.75739644970414199"/>
        </c:manualLayout>
      </c:layout>
      <c:lineChart>
        <c:grouping val="standard"/>
        <c:varyColors val="0"/>
        <c:ser>
          <c:idx val="0"/>
          <c:order val="0"/>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Calculations!$AS$72:$AS$74</c:f>
              <c:numCache>
                <c:formatCode>General</c:formatCode>
                <c:ptCount val="3"/>
                <c:pt idx="0">
                  <c:v>#N/A</c:v>
                </c:pt>
                <c:pt idx="1">
                  <c:v>#N/A</c:v>
                </c:pt>
                <c:pt idx="2">
                  <c:v>#N/A</c:v>
                </c:pt>
              </c:numCache>
            </c:numRef>
          </c:val>
          <c:smooth val="0"/>
        </c:ser>
        <c:ser>
          <c:idx val="1"/>
          <c:order val="1"/>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Calculations!$AT$72:$AT$74</c:f>
              <c:numCache>
                <c:formatCode>General</c:formatCode>
                <c:ptCount val="3"/>
                <c:pt idx="0">
                  <c:v>#N/A</c:v>
                </c:pt>
                <c:pt idx="1">
                  <c:v>#N/A</c:v>
                </c:pt>
                <c:pt idx="2">
                  <c:v>#N/A</c:v>
                </c:pt>
              </c:numCache>
            </c:numRef>
          </c:val>
          <c:smooth val="0"/>
        </c:ser>
        <c:ser>
          <c:idx val="2"/>
          <c:order val="2"/>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Calculations!$AU$72:$AU$74</c:f>
              <c:numCache>
                <c:formatCode>General</c:formatCode>
                <c:ptCount val="3"/>
                <c:pt idx="0">
                  <c:v>#N/A</c:v>
                </c:pt>
                <c:pt idx="1">
                  <c:v>#N/A</c:v>
                </c:pt>
                <c:pt idx="2">
                  <c:v>#N/A</c:v>
                </c:pt>
              </c:numCache>
            </c:numRef>
          </c:val>
          <c:smooth val="0"/>
        </c:ser>
        <c:ser>
          <c:idx val="3"/>
          <c:order val="3"/>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Calculations!$AV$72:$AV$74</c:f>
              <c:numCache>
                <c:formatCode>General</c:formatCode>
                <c:ptCount val="3"/>
                <c:pt idx="0">
                  <c:v>#N/A</c:v>
                </c:pt>
                <c:pt idx="1">
                  <c:v>#N/A</c:v>
                </c:pt>
                <c:pt idx="2">
                  <c:v>#N/A</c:v>
                </c:pt>
              </c:numCache>
            </c:numRef>
          </c:val>
          <c:smooth val="0"/>
        </c:ser>
        <c:ser>
          <c:idx val="4"/>
          <c:order val="4"/>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Calculations!$AW$72:$AW$74</c:f>
              <c:numCache>
                <c:formatCode>General</c:formatCode>
                <c:ptCount val="3"/>
                <c:pt idx="0">
                  <c:v>#N/A</c:v>
                </c:pt>
                <c:pt idx="1">
                  <c:v>#N/A</c:v>
                </c:pt>
                <c:pt idx="2">
                  <c:v>#N/A</c:v>
                </c:pt>
              </c:numCache>
            </c:numRef>
          </c:val>
          <c:smooth val="0"/>
        </c:ser>
        <c:ser>
          <c:idx val="5"/>
          <c:order val="5"/>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Calculations!$AX$72:$AX$74</c:f>
              <c:numCache>
                <c:formatCode>General</c:formatCode>
                <c:ptCount val="3"/>
                <c:pt idx="0">
                  <c:v>#N/A</c:v>
                </c:pt>
                <c:pt idx="1">
                  <c:v>#N/A</c:v>
                </c:pt>
                <c:pt idx="2">
                  <c:v>#N/A</c:v>
                </c:pt>
              </c:numCache>
            </c:numRef>
          </c:val>
          <c:smooth val="0"/>
        </c:ser>
        <c:ser>
          <c:idx val="6"/>
          <c:order val="6"/>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Calculations!$AY$72:$AY$74</c:f>
              <c:numCache>
                <c:formatCode>General</c:formatCode>
                <c:ptCount val="3"/>
                <c:pt idx="0">
                  <c:v>#N/A</c:v>
                </c:pt>
                <c:pt idx="1">
                  <c:v>#N/A</c:v>
                </c:pt>
                <c:pt idx="2">
                  <c:v>#N/A</c:v>
                </c:pt>
              </c:numCache>
            </c:numRef>
          </c:val>
          <c:smooth val="0"/>
        </c:ser>
        <c:ser>
          <c:idx val="7"/>
          <c:order val="7"/>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Calculations!$AZ$72:$AZ$74</c:f>
              <c:numCache>
                <c:formatCode>General</c:formatCode>
                <c:ptCount val="3"/>
                <c:pt idx="0">
                  <c:v>#N/A</c:v>
                </c:pt>
                <c:pt idx="1">
                  <c:v>#N/A</c:v>
                </c:pt>
                <c:pt idx="2">
                  <c:v>#N/A</c:v>
                </c:pt>
              </c:numCache>
            </c:numRef>
          </c:val>
          <c:smooth val="0"/>
        </c:ser>
        <c:ser>
          <c:idx val="8"/>
          <c:order val="8"/>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Calculations!$BA$72:$BA$74</c:f>
              <c:numCache>
                <c:formatCode>General</c:formatCode>
                <c:ptCount val="3"/>
                <c:pt idx="0">
                  <c:v>#N/A</c:v>
                </c:pt>
                <c:pt idx="1">
                  <c:v>#N/A</c:v>
                </c:pt>
                <c:pt idx="2">
                  <c:v>#N/A</c:v>
                </c:pt>
              </c:numCache>
            </c:numRef>
          </c:val>
          <c:smooth val="0"/>
        </c:ser>
        <c:ser>
          <c:idx val="9"/>
          <c:order val="9"/>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Calculations!$BB$72:$BB$74</c:f>
              <c:numCache>
                <c:formatCode>General</c:formatCode>
                <c:ptCount val="3"/>
                <c:pt idx="0">
                  <c:v>#N/A</c:v>
                </c:pt>
                <c:pt idx="1">
                  <c:v>#N/A</c:v>
                </c:pt>
                <c:pt idx="2">
                  <c:v>#N/A</c:v>
                </c:pt>
              </c:numCache>
            </c:numRef>
          </c:val>
          <c:smooth val="0"/>
        </c:ser>
        <c:ser>
          <c:idx val="10"/>
          <c:order val="10"/>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Calculations!$BC$72:$BC$74</c:f>
              <c:numCache>
                <c:formatCode>General</c:formatCode>
                <c:ptCount val="3"/>
                <c:pt idx="0">
                  <c:v>#N/A</c:v>
                </c:pt>
                <c:pt idx="1">
                  <c:v>#N/A</c:v>
                </c:pt>
                <c:pt idx="2">
                  <c:v>#N/A</c:v>
                </c:pt>
              </c:numCache>
            </c:numRef>
          </c:val>
          <c:smooth val="0"/>
        </c:ser>
        <c:ser>
          <c:idx val="11"/>
          <c:order val="11"/>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Calculations!$BD$72:$BD$74</c:f>
              <c:numCache>
                <c:formatCode>General</c:formatCode>
                <c:ptCount val="3"/>
                <c:pt idx="0">
                  <c:v>#N/A</c:v>
                </c:pt>
                <c:pt idx="1">
                  <c:v>#N/A</c:v>
                </c:pt>
                <c:pt idx="2">
                  <c:v>#N/A</c:v>
                </c:pt>
              </c:numCache>
            </c:numRef>
          </c:val>
          <c:smooth val="0"/>
        </c:ser>
        <c:ser>
          <c:idx val="12"/>
          <c:order val="12"/>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Calculations!$BE$72:$BE$74</c:f>
              <c:numCache>
                <c:formatCode>General</c:formatCode>
                <c:ptCount val="3"/>
                <c:pt idx="0">
                  <c:v>#N/A</c:v>
                </c:pt>
                <c:pt idx="1">
                  <c:v>#N/A</c:v>
                </c:pt>
                <c:pt idx="2">
                  <c:v>#N/A</c:v>
                </c:pt>
              </c:numCache>
            </c:numRef>
          </c:val>
          <c:smooth val="0"/>
        </c:ser>
        <c:ser>
          <c:idx val="13"/>
          <c:order val="13"/>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Calculations!$BF$72:$BF$74</c:f>
              <c:numCache>
                <c:formatCode>General</c:formatCode>
                <c:ptCount val="3"/>
                <c:pt idx="0">
                  <c:v>#N/A</c:v>
                </c:pt>
                <c:pt idx="1">
                  <c:v>#N/A</c:v>
                </c:pt>
                <c:pt idx="2">
                  <c:v>#N/A</c:v>
                </c:pt>
              </c:numCache>
            </c:numRef>
          </c:val>
          <c:smooth val="0"/>
        </c:ser>
        <c:ser>
          <c:idx val="14"/>
          <c:order val="14"/>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Calculations!$BG$72:$BG$74</c:f>
              <c:numCache>
                <c:formatCode>General</c:formatCode>
                <c:ptCount val="3"/>
                <c:pt idx="0">
                  <c:v>#N/A</c:v>
                </c:pt>
                <c:pt idx="1">
                  <c:v>#N/A</c:v>
                </c:pt>
                <c:pt idx="2">
                  <c:v>#N/A</c:v>
                </c:pt>
              </c:numCache>
            </c:numRef>
          </c:val>
          <c:smooth val="0"/>
        </c:ser>
        <c:ser>
          <c:idx val="15"/>
          <c:order val="15"/>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Calculations!$BH$72:$BH$74</c:f>
              <c:numCache>
                <c:formatCode>General</c:formatCode>
                <c:ptCount val="3"/>
                <c:pt idx="0">
                  <c:v>#N/A</c:v>
                </c:pt>
                <c:pt idx="1">
                  <c:v>#N/A</c:v>
                </c:pt>
                <c:pt idx="2">
                  <c:v>#N/A</c:v>
                </c:pt>
              </c:numCache>
            </c:numRef>
          </c:val>
          <c:smooth val="0"/>
        </c:ser>
        <c:ser>
          <c:idx val="16"/>
          <c:order val="16"/>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Calculations!$BI$72:$BI$74</c:f>
              <c:numCache>
                <c:formatCode>General</c:formatCode>
                <c:ptCount val="3"/>
                <c:pt idx="0">
                  <c:v>#N/A</c:v>
                </c:pt>
                <c:pt idx="1">
                  <c:v>#N/A</c:v>
                </c:pt>
                <c:pt idx="2">
                  <c:v>#N/A</c:v>
                </c:pt>
              </c:numCache>
            </c:numRef>
          </c:val>
          <c:smooth val="0"/>
        </c:ser>
        <c:ser>
          <c:idx val="17"/>
          <c:order val="17"/>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Calculations!$BJ$72:$BJ$74</c:f>
              <c:numCache>
                <c:formatCode>General</c:formatCode>
                <c:ptCount val="3"/>
                <c:pt idx="0">
                  <c:v>#N/A</c:v>
                </c:pt>
                <c:pt idx="1">
                  <c:v>#N/A</c:v>
                </c:pt>
                <c:pt idx="2">
                  <c:v>#N/A</c:v>
                </c:pt>
              </c:numCache>
            </c:numRef>
          </c:val>
          <c:smooth val="0"/>
        </c:ser>
        <c:ser>
          <c:idx val="18"/>
          <c:order val="18"/>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Calculations!$BK$72:$BK$74</c:f>
              <c:numCache>
                <c:formatCode>General</c:formatCode>
                <c:ptCount val="3"/>
                <c:pt idx="0">
                  <c:v>#N/A</c:v>
                </c:pt>
                <c:pt idx="1">
                  <c:v>#N/A</c:v>
                </c:pt>
                <c:pt idx="2">
                  <c:v>#N/A</c:v>
                </c:pt>
              </c:numCache>
            </c:numRef>
          </c:val>
          <c:smooth val="0"/>
        </c:ser>
        <c:ser>
          <c:idx val="19"/>
          <c:order val="19"/>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Calculations!$BK$72:$BK$74</c:f>
              <c:numCache>
                <c:formatCode>General</c:formatCode>
                <c:ptCount val="3"/>
                <c:pt idx="0">
                  <c:v>#N/A</c:v>
                </c:pt>
                <c:pt idx="1">
                  <c:v>#N/A</c:v>
                </c:pt>
                <c:pt idx="2">
                  <c:v>#N/A</c:v>
                </c:pt>
              </c:numCache>
            </c:numRef>
          </c:val>
          <c:smooth val="0"/>
        </c:ser>
        <c:ser>
          <c:idx val="20"/>
          <c:order val="20"/>
          <c:spPr>
            <a:ln w="19050">
              <a:noFill/>
            </a:ln>
          </c:spPr>
          <c:marker>
            <c:symbol val="diamond"/>
            <c:size val="5"/>
            <c:spPr>
              <a:solidFill>
                <a:srgbClr val="000080"/>
              </a:solidFill>
              <a:ln>
                <a:solidFill>
                  <a:srgbClr val="333399"/>
                </a:solidFill>
                <a:prstDash val="solid"/>
              </a:ln>
            </c:spPr>
          </c:marker>
          <c:cat>
            <c:strRef>
              <c:f>Calculations!$AR$72:$AR$74</c:f>
              <c:strCache>
                <c:ptCount val="3"/>
                <c:pt idx="0">
                  <c:v>Op A</c:v>
                </c:pt>
                <c:pt idx="1">
                  <c:v>Op B</c:v>
                </c:pt>
                <c:pt idx="2">
                  <c:v>Op C</c:v>
                </c:pt>
              </c:strCache>
            </c:strRef>
          </c:cat>
          <c:val>
            <c:numRef>
              <c:f>Calculations!$BM$72:$BM$74</c:f>
              <c:numCache>
                <c:formatCode>General</c:formatCode>
                <c:ptCount val="3"/>
                <c:pt idx="0">
                  <c:v>#N/A</c:v>
                </c:pt>
                <c:pt idx="1">
                  <c:v>#N/A</c:v>
                </c:pt>
                <c:pt idx="2">
                  <c:v>#N/A</c:v>
                </c:pt>
              </c:numCache>
            </c:numRef>
          </c:val>
          <c:smooth val="0"/>
        </c:ser>
        <c:ser>
          <c:idx val="21"/>
          <c:order val="21"/>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Calculations!$BN$72:$BN$74</c:f>
              <c:numCache>
                <c:formatCode>General</c:formatCode>
                <c:ptCount val="3"/>
                <c:pt idx="0">
                  <c:v>#N/A</c:v>
                </c:pt>
                <c:pt idx="1">
                  <c:v>#N/A</c:v>
                </c:pt>
                <c:pt idx="2">
                  <c:v>#N/A</c:v>
                </c:pt>
              </c:numCache>
            </c:numRef>
          </c:val>
          <c:smooth val="0"/>
        </c:ser>
        <c:ser>
          <c:idx val="22"/>
          <c:order val="22"/>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Calculations!$BO$72:$BO$74</c:f>
              <c:numCache>
                <c:formatCode>General</c:formatCode>
                <c:ptCount val="3"/>
                <c:pt idx="0">
                  <c:v>#N/A</c:v>
                </c:pt>
                <c:pt idx="1">
                  <c:v>#N/A</c:v>
                </c:pt>
                <c:pt idx="2">
                  <c:v>#N/A</c:v>
                </c:pt>
              </c:numCache>
            </c:numRef>
          </c:val>
          <c:smooth val="0"/>
        </c:ser>
        <c:ser>
          <c:idx val="23"/>
          <c:order val="23"/>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Calculations!$BP$72:$BP$74</c:f>
              <c:numCache>
                <c:formatCode>General</c:formatCode>
                <c:ptCount val="3"/>
                <c:pt idx="0">
                  <c:v>#N/A</c:v>
                </c:pt>
                <c:pt idx="1">
                  <c:v>#N/A</c:v>
                </c:pt>
                <c:pt idx="2">
                  <c:v>#N/A</c:v>
                </c:pt>
              </c:numCache>
            </c:numRef>
          </c:val>
          <c:smooth val="0"/>
        </c:ser>
        <c:ser>
          <c:idx val="24"/>
          <c:order val="24"/>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Calculations!$BQ$72:$BQ$74</c:f>
              <c:numCache>
                <c:formatCode>General</c:formatCode>
                <c:ptCount val="3"/>
                <c:pt idx="0">
                  <c:v>#N/A</c:v>
                </c:pt>
                <c:pt idx="1">
                  <c:v>#N/A</c:v>
                </c:pt>
                <c:pt idx="2">
                  <c:v>#N/A</c:v>
                </c:pt>
              </c:numCache>
            </c:numRef>
          </c:val>
          <c:smooth val="0"/>
        </c:ser>
        <c:ser>
          <c:idx val="25"/>
          <c:order val="25"/>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Calculations!$BR$72:$BR$74</c:f>
              <c:numCache>
                <c:formatCode>General</c:formatCode>
                <c:ptCount val="3"/>
                <c:pt idx="0">
                  <c:v>#N/A</c:v>
                </c:pt>
                <c:pt idx="1">
                  <c:v>#N/A</c:v>
                </c:pt>
                <c:pt idx="2">
                  <c:v>#N/A</c:v>
                </c:pt>
              </c:numCache>
            </c:numRef>
          </c:val>
          <c:smooth val="0"/>
        </c:ser>
        <c:ser>
          <c:idx val="26"/>
          <c:order val="26"/>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Calculations!$BS$72:$BS$74</c:f>
              <c:numCache>
                <c:formatCode>General</c:formatCode>
                <c:ptCount val="3"/>
                <c:pt idx="0">
                  <c:v>#N/A</c:v>
                </c:pt>
                <c:pt idx="1">
                  <c:v>#N/A</c:v>
                </c:pt>
                <c:pt idx="2">
                  <c:v>#N/A</c:v>
                </c:pt>
              </c:numCache>
            </c:numRef>
          </c:val>
          <c:smooth val="0"/>
        </c:ser>
        <c:ser>
          <c:idx val="27"/>
          <c:order val="27"/>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Calculations!$BT$72:$BT$74</c:f>
              <c:numCache>
                <c:formatCode>General</c:formatCode>
                <c:ptCount val="3"/>
                <c:pt idx="0">
                  <c:v>#N/A</c:v>
                </c:pt>
                <c:pt idx="1">
                  <c:v>#N/A</c:v>
                </c:pt>
                <c:pt idx="2">
                  <c:v>#N/A</c:v>
                </c:pt>
              </c:numCache>
            </c:numRef>
          </c:val>
          <c:smooth val="0"/>
        </c:ser>
        <c:ser>
          <c:idx val="28"/>
          <c:order val="28"/>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Calculations!$BU$72:$BU$74</c:f>
              <c:numCache>
                <c:formatCode>General</c:formatCode>
                <c:ptCount val="3"/>
                <c:pt idx="0">
                  <c:v>#N/A</c:v>
                </c:pt>
                <c:pt idx="1">
                  <c:v>#N/A</c:v>
                </c:pt>
                <c:pt idx="2">
                  <c:v>#N/A</c:v>
                </c:pt>
              </c:numCache>
            </c:numRef>
          </c:val>
          <c:smooth val="0"/>
        </c:ser>
        <c:ser>
          <c:idx val="29"/>
          <c:order val="29"/>
          <c:spPr>
            <a:ln w="19050">
              <a:noFill/>
            </a:ln>
          </c:spPr>
          <c:marker>
            <c:symbol val="diamond"/>
            <c:size val="5"/>
            <c:spPr>
              <a:solidFill>
                <a:srgbClr val="000080"/>
              </a:solidFill>
              <a:ln>
                <a:solidFill>
                  <a:srgbClr val="000080"/>
                </a:solidFill>
                <a:prstDash val="solid"/>
              </a:ln>
            </c:spPr>
          </c:marker>
          <c:cat>
            <c:strRef>
              <c:f>Calculations!$AR$72:$AR$74</c:f>
              <c:strCache>
                <c:ptCount val="3"/>
                <c:pt idx="0">
                  <c:v>Op A</c:v>
                </c:pt>
                <c:pt idx="1">
                  <c:v>Op B</c:v>
                </c:pt>
                <c:pt idx="2">
                  <c:v>Op C</c:v>
                </c:pt>
              </c:strCache>
            </c:strRef>
          </c:cat>
          <c:val>
            <c:numRef>
              <c:f>Calculations!$BV$72:$BV$74</c:f>
              <c:numCache>
                <c:formatCode>General</c:formatCode>
                <c:ptCount val="3"/>
                <c:pt idx="0">
                  <c:v>#N/A</c:v>
                </c:pt>
                <c:pt idx="1">
                  <c:v>#N/A</c:v>
                </c:pt>
                <c:pt idx="2">
                  <c:v>#N/A</c:v>
                </c:pt>
              </c:numCache>
            </c:numRef>
          </c:val>
          <c:smooth val="0"/>
        </c:ser>
        <c:ser>
          <c:idx val="30"/>
          <c:order val="30"/>
          <c:spPr>
            <a:ln w="12700">
              <a:solidFill>
                <a:srgbClr val="000080"/>
              </a:solidFill>
              <a:prstDash val="solid"/>
            </a:ln>
          </c:spPr>
          <c:marker>
            <c:symbol val="none"/>
          </c:marker>
          <c:cat>
            <c:strRef>
              <c:f>Calculations!$AR$72:$AR$74</c:f>
              <c:strCache>
                <c:ptCount val="3"/>
                <c:pt idx="0">
                  <c:v>Op A</c:v>
                </c:pt>
                <c:pt idx="1">
                  <c:v>Op B</c:v>
                </c:pt>
                <c:pt idx="2">
                  <c:v>Op C</c:v>
                </c:pt>
              </c:strCache>
            </c:strRef>
          </c:cat>
          <c:val>
            <c:numRef>
              <c:f>Calculations!$BW$72:$BW$74</c:f>
              <c:numCache>
                <c:formatCode>General</c:formatCode>
                <c:ptCount val="3"/>
                <c:pt idx="0">
                  <c:v>#N/A</c:v>
                </c:pt>
                <c:pt idx="1">
                  <c:v>#N/A</c:v>
                </c:pt>
                <c:pt idx="2">
                  <c:v>#N/A</c:v>
                </c:pt>
              </c:numCache>
            </c:numRef>
          </c:val>
          <c:smooth val="0"/>
        </c:ser>
        <c:dLbls>
          <c:showLegendKey val="0"/>
          <c:showVal val="0"/>
          <c:showCatName val="0"/>
          <c:showSerName val="0"/>
          <c:showPercent val="0"/>
          <c:showBubbleSize val="0"/>
        </c:dLbls>
        <c:marker val="1"/>
        <c:smooth val="0"/>
        <c:axId val="132627968"/>
        <c:axId val="133305408"/>
      </c:lineChart>
      <c:catAx>
        <c:axId val="132627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3305408"/>
        <c:crosses val="autoZero"/>
        <c:auto val="1"/>
        <c:lblAlgn val="ctr"/>
        <c:lblOffset val="100"/>
        <c:tickLblSkip val="1"/>
        <c:tickMarkSkip val="1"/>
        <c:noMultiLvlLbl val="0"/>
      </c:catAx>
      <c:valAx>
        <c:axId val="1333054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26279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CCFFCC"/>
    </a:solidFill>
    <a:ln w="6350">
      <a:noFill/>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Components of Variation, Xbar/Range</a:t>
            </a:r>
          </a:p>
        </c:rich>
      </c:tx>
      <c:layout>
        <c:manualLayout>
          <c:xMode val="edge"/>
          <c:yMode val="edge"/>
          <c:x val="0.22077939121246207"/>
          <c:y val="2.5906735751295335E-2"/>
        </c:manualLayout>
      </c:layout>
      <c:overlay val="0"/>
      <c:spPr>
        <a:noFill/>
        <a:ln w="25400">
          <a:noFill/>
        </a:ln>
      </c:spPr>
    </c:title>
    <c:autoTitleDeleted val="0"/>
    <c:plotArea>
      <c:layout>
        <c:manualLayout>
          <c:layoutTarget val="inner"/>
          <c:xMode val="edge"/>
          <c:yMode val="edge"/>
          <c:x val="8.116889550852234E-2"/>
          <c:y val="0.13471536673050602"/>
          <c:w val="0.69642912346312169"/>
          <c:h val="0.64767003235820197"/>
        </c:manualLayout>
      </c:layout>
      <c:barChart>
        <c:barDir val="col"/>
        <c:grouping val="clustered"/>
        <c:varyColors val="0"/>
        <c:ser>
          <c:idx val="0"/>
          <c:order val="0"/>
          <c:tx>
            <c:strRef>
              <c:f>Calculations!$R$12</c:f>
              <c:strCache>
                <c:ptCount val="1"/>
                <c:pt idx="0">
                  <c:v>% Contribution</c:v>
                </c:pt>
              </c:strCache>
            </c:strRef>
          </c:tx>
          <c:spPr>
            <a:solidFill>
              <a:srgbClr val="9999FF"/>
            </a:solidFill>
            <a:ln w="12700">
              <a:solidFill>
                <a:srgbClr val="000000"/>
              </a:solidFill>
              <a:prstDash val="solid"/>
            </a:ln>
          </c:spPr>
          <c:invertIfNegative val="0"/>
          <c:cat>
            <c:strRef>
              <c:f>Calculations!$S$11:$V$11</c:f>
              <c:strCache>
                <c:ptCount val="4"/>
                <c:pt idx="0">
                  <c:v>Gage R&amp;R</c:v>
                </c:pt>
                <c:pt idx="1">
                  <c:v>Repeat</c:v>
                </c:pt>
                <c:pt idx="2">
                  <c:v>Reprod</c:v>
                </c:pt>
                <c:pt idx="3">
                  <c:v>Part-Part</c:v>
                </c:pt>
              </c:strCache>
            </c:strRef>
          </c:cat>
          <c:val>
            <c:numRef>
              <c:f>Calculations!$S$12:$V$12</c:f>
              <c:numCache>
                <c:formatCode>0.00%</c:formatCode>
                <c:ptCount val="4"/>
                <c:pt idx="0">
                  <c:v>#N/A</c:v>
                </c:pt>
                <c:pt idx="1">
                  <c:v>#N/A</c:v>
                </c:pt>
                <c:pt idx="2">
                  <c:v>#N/A</c:v>
                </c:pt>
                <c:pt idx="3">
                  <c:v>#N/A</c:v>
                </c:pt>
              </c:numCache>
            </c:numRef>
          </c:val>
        </c:ser>
        <c:ser>
          <c:idx val="1"/>
          <c:order val="1"/>
          <c:tx>
            <c:strRef>
              <c:f>Calculations!$R$13</c:f>
              <c:strCache>
                <c:ptCount val="1"/>
                <c:pt idx="0">
                  <c:v>% Study Variation</c:v>
                </c:pt>
              </c:strCache>
            </c:strRef>
          </c:tx>
          <c:spPr>
            <a:solidFill>
              <a:srgbClr val="993366"/>
            </a:solidFill>
            <a:ln w="12700">
              <a:solidFill>
                <a:srgbClr val="000000"/>
              </a:solidFill>
              <a:prstDash val="solid"/>
            </a:ln>
          </c:spPr>
          <c:invertIfNegative val="0"/>
          <c:cat>
            <c:strRef>
              <c:f>Calculations!$S$11:$V$11</c:f>
              <c:strCache>
                <c:ptCount val="4"/>
                <c:pt idx="0">
                  <c:v>Gage R&amp;R</c:v>
                </c:pt>
                <c:pt idx="1">
                  <c:v>Repeat</c:v>
                </c:pt>
                <c:pt idx="2">
                  <c:v>Reprod</c:v>
                </c:pt>
                <c:pt idx="3">
                  <c:v>Part-Part</c:v>
                </c:pt>
              </c:strCache>
            </c:strRef>
          </c:cat>
          <c:val>
            <c:numRef>
              <c:f>Calculations!$S$13:$V$13</c:f>
              <c:numCache>
                <c:formatCode>0.00%</c:formatCode>
                <c:ptCount val="4"/>
                <c:pt idx="0">
                  <c:v>#N/A</c:v>
                </c:pt>
                <c:pt idx="1">
                  <c:v>#N/A</c:v>
                </c:pt>
                <c:pt idx="2">
                  <c:v>#N/A</c:v>
                </c:pt>
                <c:pt idx="3">
                  <c:v>#N/A</c:v>
                </c:pt>
              </c:numCache>
            </c:numRef>
          </c:val>
        </c:ser>
        <c:ser>
          <c:idx val="2"/>
          <c:order val="2"/>
          <c:tx>
            <c:strRef>
              <c:f>Calculations!$R$14</c:f>
              <c:strCache>
                <c:ptCount val="1"/>
                <c:pt idx="0">
                  <c:v>% Tol (5.15 SD)</c:v>
                </c:pt>
              </c:strCache>
            </c:strRef>
          </c:tx>
          <c:spPr>
            <a:solidFill>
              <a:srgbClr val="FFFFCC"/>
            </a:solidFill>
            <a:ln w="12700">
              <a:solidFill>
                <a:srgbClr val="000000"/>
              </a:solidFill>
              <a:prstDash val="solid"/>
            </a:ln>
          </c:spPr>
          <c:invertIfNegative val="0"/>
          <c:cat>
            <c:strRef>
              <c:f>Calculations!$S$11:$V$11</c:f>
              <c:strCache>
                <c:ptCount val="4"/>
                <c:pt idx="0">
                  <c:v>Gage R&amp;R</c:v>
                </c:pt>
                <c:pt idx="1">
                  <c:v>Repeat</c:v>
                </c:pt>
                <c:pt idx="2">
                  <c:v>Reprod</c:v>
                </c:pt>
                <c:pt idx="3">
                  <c:v>Part-Part</c:v>
                </c:pt>
              </c:strCache>
            </c:strRef>
          </c:cat>
          <c:val>
            <c:numRef>
              <c:f>Calculations!$S$14:$V$14</c:f>
              <c:numCache>
                <c:formatCode>0.00%</c:formatCode>
                <c:ptCount val="4"/>
                <c:pt idx="0">
                  <c:v>0</c:v>
                </c:pt>
                <c:pt idx="1">
                  <c:v>0</c:v>
                </c:pt>
                <c:pt idx="2">
                  <c:v>0</c:v>
                </c:pt>
                <c:pt idx="3">
                  <c:v>#N/A</c:v>
                </c:pt>
              </c:numCache>
            </c:numRef>
          </c:val>
        </c:ser>
        <c:ser>
          <c:idx val="3"/>
          <c:order val="3"/>
          <c:tx>
            <c:strRef>
              <c:f>Calculations!$R$15</c:f>
              <c:strCache>
                <c:ptCount val="1"/>
                <c:pt idx="0">
                  <c:v>% Tol (6.0 SD)</c:v>
                </c:pt>
              </c:strCache>
            </c:strRef>
          </c:tx>
          <c:spPr>
            <a:solidFill>
              <a:srgbClr val="CCFFFF"/>
            </a:solidFill>
            <a:ln w="12700">
              <a:solidFill>
                <a:srgbClr val="000000"/>
              </a:solidFill>
              <a:prstDash val="solid"/>
            </a:ln>
          </c:spPr>
          <c:invertIfNegative val="0"/>
          <c:cat>
            <c:strRef>
              <c:f>Calculations!$S$11:$V$11</c:f>
              <c:strCache>
                <c:ptCount val="4"/>
                <c:pt idx="0">
                  <c:v>Gage R&amp;R</c:v>
                </c:pt>
                <c:pt idx="1">
                  <c:v>Repeat</c:v>
                </c:pt>
                <c:pt idx="2">
                  <c:v>Reprod</c:v>
                </c:pt>
                <c:pt idx="3">
                  <c:v>Part-Part</c:v>
                </c:pt>
              </c:strCache>
            </c:strRef>
          </c:cat>
          <c:val>
            <c:numRef>
              <c:f>Calculations!$S$15:$V$15</c:f>
              <c:numCache>
                <c:formatCode>0.00%</c:formatCode>
                <c:ptCount val="4"/>
                <c:pt idx="0">
                  <c:v>0</c:v>
                </c:pt>
                <c:pt idx="1">
                  <c:v>0</c:v>
                </c:pt>
                <c:pt idx="2">
                  <c:v>0</c:v>
                </c:pt>
                <c:pt idx="3">
                  <c:v>#N/A</c:v>
                </c:pt>
              </c:numCache>
            </c:numRef>
          </c:val>
        </c:ser>
        <c:dLbls>
          <c:showLegendKey val="0"/>
          <c:showVal val="0"/>
          <c:showCatName val="0"/>
          <c:showSerName val="0"/>
          <c:showPercent val="0"/>
          <c:showBubbleSize val="0"/>
        </c:dLbls>
        <c:gapWidth val="150"/>
        <c:axId val="133501440"/>
        <c:axId val="133939776"/>
      </c:barChart>
      <c:catAx>
        <c:axId val="13350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tr-TR"/>
          </a:p>
        </c:txPr>
        <c:crossAx val="133939776"/>
        <c:crosses val="autoZero"/>
        <c:auto val="1"/>
        <c:lblAlgn val="ctr"/>
        <c:lblOffset val="100"/>
        <c:tickLblSkip val="1"/>
        <c:tickMarkSkip val="1"/>
        <c:noMultiLvlLbl val="0"/>
      </c:catAx>
      <c:valAx>
        <c:axId val="13393977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tr-TR"/>
          </a:p>
        </c:txPr>
        <c:crossAx val="1335014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CCFFCC"/>
    </a:solidFill>
    <a:ln w="6350">
      <a:noFill/>
    </a:ln>
  </c:spPr>
  <c:txPr>
    <a:bodyPr/>
    <a:lstStyle/>
    <a:p>
      <a:pPr>
        <a:defRPr sz="95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61928892147725E-2"/>
          <c:y val="0.11403557615292692"/>
          <c:w val="0.75585345998172615"/>
          <c:h val="0.76316116348497243"/>
        </c:manualLayout>
      </c:layout>
      <c:lineChart>
        <c:grouping val="standard"/>
        <c:varyColors val="0"/>
        <c:ser>
          <c:idx val="0"/>
          <c:order val="0"/>
          <c:tx>
            <c:strRef>
              <c:f>Calculations!$O$106</c:f>
              <c:strCache>
                <c:ptCount val="1"/>
                <c:pt idx="0">
                  <c:v>Op. 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multiLvlStrRef>
              <c:f>[0]!Xaxis</c:f>
            </c:multiLvlStrRef>
          </c:cat>
          <c:val>
            <c:numRef>
              <c:f>Calculations!$O$108:$O$137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1"/>
          <c:tx>
            <c:strRef>
              <c:f>Calculations!$P$106</c:f>
              <c:strCache>
                <c:ptCount val="1"/>
                <c:pt idx="0">
                  <c:v>Op. B</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multiLvlStrRef>
              <c:f>[0]!Xaxis</c:f>
            </c:multiLvlStrRef>
          </c:cat>
          <c:val>
            <c:numRef>
              <c:f>Calculations!$P$108:$P$137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2"/>
          <c:tx>
            <c:strRef>
              <c:f>Calculations!$Q$106</c:f>
              <c:strCache>
                <c:ptCount val="1"/>
                <c:pt idx="0">
                  <c:v>Op. 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val>
            <c:numRef>
              <c:f>Calculations!$Q$108:$Q$137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3"/>
          <c:tx>
            <c:strRef>
              <c:f>Calculations!$V$107</c:f>
              <c:strCache>
                <c:ptCount val="1"/>
                <c:pt idx="0">
                  <c:v>Average</c:v>
                </c:pt>
              </c:strCache>
            </c:strRef>
          </c:tx>
          <c:spPr>
            <a:ln w="25400">
              <a:solidFill>
                <a:srgbClr val="000000"/>
              </a:solidFill>
              <a:prstDash val="solid"/>
            </a:ln>
          </c:spPr>
          <c:marker>
            <c:symbol val="none"/>
          </c:marker>
          <c:val>
            <c:numRef>
              <c:f>Calculations!$V$108:$V$137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4"/>
          <c:order val="4"/>
          <c:tx>
            <c:strRef>
              <c:f>Calculations!$X$107</c:f>
              <c:strCache>
                <c:ptCount val="1"/>
                <c:pt idx="0">
                  <c:v>UCL X</c:v>
                </c:pt>
              </c:strCache>
            </c:strRef>
          </c:tx>
          <c:spPr>
            <a:ln w="12700">
              <a:solidFill>
                <a:srgbClr val="FF0000"/>
              </a:solidFill>
              <a:prstDash val="solid"/>
            </a:ln>
          </c:spPr>
          <c:marker>
            <c:symbol val="none"/>
          </c:marker>
          <c:val>
            <c:numRef>
              <c:f>Calculations!$X$108:$X$137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5"/>
          <c:order val="5"/>
          <c:tx>
            <c:strRef>
              <c:f>Calculations!$Y$107</c:f>
              <c:strCache>
                <c:ptCount val="1"/>
                <c:pt idx="0">
                  <c:v>LCL X</c:v>
                </c:pt>
              </c:strCache>
            </c:strRef>
          </c:tx>
          <c:spPr>
            <a:ln w="12700">
              <a:solidFill>
                <a:srgbClr val="FF0000"/>
              </a:solidFill>
              <a:prstDash val="solid"/>
            </a:ln>
          </c:spPr>
          <c:marker>
            <c:symbol val="none"/>
          </c:marker>
          <c:cat>
            <c:multiLvlStrRef>
              <c:f>[0]!Xaxis</c:f>
            </c:multiLvlStrRef>
          </c:cat>
          <c:val>
            <c:numRef>
              <c:f>Calculations!$Y$108:$Y$137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marker val="1"/>
        <c:smooth val="0"/>
        <c:axId val="133503488"/>
        <c:axId val="133942080"/>
      </c:lineChart>
      <c:catAx>
        <c:axId val="133503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3942080"/>
        <c:crosses val="autoZero"/>
        <c:auto val="1"/>
        <c:lblAlgn val="ctr"/>
        <c:lblOffset val="100"/>
        <c:tickLblSkip val="1"/>
        <c:tickMarkSkip val="1"/>
        <c:noMultiLvlLbl val="0"/>
      </c:catAx>
      <c:valAx>
        <c:axId val="1339420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3503488"/>
        <c:crosses val="autoZero"/>
        <c:crossBetween val="between"/>
      </c:valAx>
      <c:spPr>
        <a:solidFill>
          <a:srgbClr val="C0C0C0"/>
        </a:solidFill>
        <a:ln w="3175">
          <a:solidFill>
            <a:srgbClr val="000000"/>
          </a:solidFill>
          <a:prstDash val="solid"/>
        </a:ln>
      </c:spPr>
    </c:plotArea>
    <c:legend>
      <c:legendPos val="r"/>
      <c:layout>
        <c:manualLayout>
          <c:xMode val="edge"/>
          <c:yMode val="edge"/>
          <c:x val="0.84281006680185044"/>
          <c:y val="0.21929916655154949"/>
          <c:w val="0.14381288459343922"/>
          <c:h val="0.55701984620343514"/>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50897564552388E-2"/>
          <c:y val="0.11659218354160143"/>
          <c:w val="0.75083673347742264"/>
          <c:h val="0.75784919302040932"/>
        </c:manualLayout>
      </c:layout>
      <c:lineChart>
        <c:grouping val="standard"/>
        <c:varyColors val="0"/>
        <c:ser>
          <c:idx val="0"/>
          <c:order val="0"/>
          <c:tx>
            <c:strRef>
              <c:f>Calculations!$R$106</c:f>
              <c:strCache>
                <c:ptCount val="1"/>
                <c:pt idx="0">
                  <c:v>Op. 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multiLvlStrRef>
              <c:f>[0]!Xaxis</c:f>
            </c:multiLvlStrRef>
          </c:cat>
          <c:val>
            <c:numRef>
              <c:f>Calculations!$R$108:$R$137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1"/>
          <c:tx>
            <c:strRef>
              <c:f>Calculations!$S$106</c:f>
              <c:strCache>
                <c:ptCount val="1"/>
                <c:pt idx="0">
                  <c:v>Op. B</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multiLvlStrRef>
              <c:f>[0]!Xaxis</c:f>
            </c:multiLvlStrRef>
          </c:cat>
          <c:val>
            <c:numRef>
              <c:f>Calculations!$S$108:$S$137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2"/>
          <c:tx>
            <c:strRef>
              <c:f>Calculations!$T$106</c:f>
              <c:strCache>
                <c:ptCount val="1"/>
                <c:pt idx="0">
                  <c:v>Op. 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multiLvlStrRef>
              <c:f>[0]!Xaxis</c:f>
            </c:multiLvlStrRef>
          </c:cat>
          <c:val>
            <c:numRef>
              <c:f>Calculations!$T$108:$T$137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3"/>
          <c:tx>
            <c:strRef>
              <c:f>Calculations!$W$107</c:f>
              <c:strCache>
                <c:ptCount val="1"/>
                <c:pt idx="0">
                  <c:v>Average</c:v>
                </c:pt>
              </c:strCache>
            </c:strRef>
          </c:tx>
          <c:spPr>
            <a:ln w="25400">
              <a:solidFill>
                <a:srgbClr val="000000"/>
              </a:solidFill>
              <a:prstDash val="solid"/>
            </a:ln>
          </c:spPr>
          <c:marker>
            <c:symbol val="none"/>
          </c:marker>
          <c:cat>
            <c:multiLvlStrRef>
              <c:f>[0]!Xaxis</c:f>
            </c:multiLvlStrRef>
          </c:cat>
          <c:val>
            <c:numRef>
              <c:f>Calculations!$W$108:$W$137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4"/>
          <c:order val="4"/>
          <c:tx>
            <c:strRef>
              <c:f>Calculations!$Z$107</c:f>
              <c:strCache>
                <c:ptCount val="1"/>
                <c:pt idx="0">
                  <c:v>UCL R</c:v>
                </c:pt>
              </c:strCache>
            </c:strRef>
          </c:tx>
          <c:spPr>
            <a:ln w="12700">
              <a:solidFill>
                <a:srgbClr val="FF0000"/>
              </a:solidFill>
              <a:prstDash val="solid"/>
            </a:ln>
          </c:spPr>
          <c:marker>
            <c:symbol val="none"/>
          </c:marker>
          <c:cat>
            <c:multiLvlStrRef>
              <c:f>[0]!Xaxis</c:f>
            </c:multiLvlStrRef>
          </c:cat>
          <c:val>
            <c:numRef>
              <c:f>Calculations!$Z$108:$Z$137</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marker val="1"/>
        <c:smooth val="0"/>
        <c:axId val="134183424"/>
        <c:axId val="133944384"/>
      </c:lineChart>
      <c:catAx>
        <c:axId val="134183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3944384"/>
        <c:crosses val="autoZero"/>
        <c:auto val="1"/>
        <c:lblAlgn val="ctr"/>
        <c:lblOffset val="100"/>
        <c:tickLblSkip val="1"/>
        <c:tickMarkSkip val="1"/>
        <c:noMultiLvlLbl val="0"/>
      </c:catAx>
      <c:valAx>
        <c:axId val="1339443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tr-TR"/>
          </a:p>
        </c:txPr>
        <c:crossAx val="134183424"/>
        <c:crosses val="autoZero"/>
        <c:crossBetween val="between"/>
      </c:valAx>
      <c:spPr>
        <a:solidFill>
          <a:srgbClr val="C0C0C0"/>
        </a:solidFill>
        <a:ln w="3175">
          <a:solidFill>
            <a:srgbClr val="000000"/>
          </a:solidFill>
          <a:prstDash val="solid"/>
        </a:ln>
      </c:spPr>
    </c:plotArea>
    <c:legend>
      <c:legendPos val="r"/>
      <c:layout>
        <c:manualLayout>
          <c:xMode val="edge"/>
          <c:yMode val="edge"/>
          <c:x val="0.84448230760452603"/>
          <c:y val="0.26009015689182347"/>
          <c:w val="0.14214064379076363"/>
          <c:h val="0.47533726445629265"/>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tr-T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tr-TR"/>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firstButton="1" fmlaLink="$S$2"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257175</xdr:colOff>
          <xdr:row>14</xdr:row>
          <xdr:rowOff>114300</xdr:rowOff>
        </xdr:from>
        <xdr:to>
          <xdr:col>5</xdr:col>
          <xdr:colOff>295275</xdr:colOff>
          <xdr:row>17</xdr:row>
          <xdr:rowOff>142875</xdr:rowOff>
        </xdr:to>
        <xdr:sp macro="" textlink="">
          <xdr:nvSpPr>
            <xdr:cNvPr id="23560" name="Button 8" hidden="1">
              <a:extLst>
                <a:ext uri="{63B3BB69-23CF-44E3-9099-C40C66FF867C}">
                  <a14:compatExt spid="_x0000_s23560"/>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tr-TR" sz="1600" b="0" i="0" u="none" strike="noStrike" baseline="0">
                  <a:solidFill>
                    <a:srgbClr val="000000"/>
                  </a:solidFill>
                  <a:latin typeface="Arial"/>
                  <a:cs typeface="Arial"/>
                </a:rPr>
                <a:t>PPAP 4.1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476250</xdr:colOff>
          <xdr:row>14</xdr:row>
          <xdr:rowOff>133350</xdr:rowOff>
        </xdr:from>
        <xdr:to>
          <xdr:col>7</xdr:col>
          <xdr:colOff>523875</xdr:colOff>
          <xdr:row>17</xdr:row>
          <xdr:rowOff>142875</xdr:rowOff>
        </xdr:to>
        <xdr:sp macro="" textlink="">
          <xdr:nvSpPr>
            <xdr:cNvPr id="23562" name="Button 10" hidden="1">
              <a:extLst>
                <a:ext uri="{63B3BB69-23CF-44E3-9099-C40C66FF867C}">
                  <a14:compatExt spid="_x0000_s2356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tr-TR" sz="1600" b="0" i="0" u="none" strike="noStrike" baseline="0">
                  <a:solidFill>
                    <a:srgbClr val="000000"/>
                  </a:solidFill>
                  <a:latin typeface="Arial"/>
                  <a:cs typeface="Arial"/>
                </a:rPr>
                <a:t>PPAP 4.2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14</xdr:row>
          <xdr:rowOff>123825</xdr:rowOff>
        </xdr:from>
        <xdr:to>
          <xdr:col>10</xdr:col>
          <xdr:colOff>19050</xdr:colOff>
          <xdr:row>17</xdr:row>
          <xdr:rowOff>152400</xdr:rowOff>
        </xdr:to>
        <xdr:sp macro="" textlink="">
          <xdr:nvSpPr>
            <xdr:cNvPr id="23563" name="Button 11" hidden="1">
              <a:extLst>
                <a:ext uri="{63B3BB69-23CF-44E3-9099-C40C66FF867C}">
                  <a14:compatExt spid="_x0000_s23563"/>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tr-TR" sz="1600" b="0" i="0" u="none" strike="noStrike" baseline="0">
                  <a:solidFill>
                    <a:srgbClr val="000000"/>
                  </a:solidFill>
                  <a:latin typeface="Arial"/>
                  <a:cs typeface="Arial"/>
                </a:rPr>
                <a:t>PPAP 4.3</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5</xdr:col>
      <xdr:colOff>333375</xdr:colOff>
      <xdr:row>1</xdr:row>
      <xdr:rowOff>0</xdr:rowOff>
    </xdr:from>
    <xdr:to>
      <xdr:col>7</xdr:col>
      <xdr:colOff>0</xdr:colOff>
      <xdr:row>2</xdr:row>
      <xdr:rowOff>0</xdr:rowOff>
    </xdr:to>
    <xdr:sp macro="" textlink="">
      <xdr:nvSpPr>
        <xdr:cNvPr id="2" name="Text Box 3"/>
        <xdr:cNvSpPr txBox="1">
          <a:spLocks noChangeArrowheads="1"/>
        </xdr:cNvSpPr>
      </xdr:nvSpPr>
      <xdr:spPr bwMode="auto">
        <a:xfrm>
          <a:off x="3257550" y="514350"/>
          <a:ext cx="885825" cy="2000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22860" rIns="27432" bIns="22860" anchor="ctr" upright="1"/>
        <a:lstStyle/>
        <a:p>
          <a:pPr algn="r" rtl="0">
            <a:defRPr sz="1000"/>
          </a:pPr>
          <a:r>
            <a:rPr lang="en-US" sz="1000" b="0" i="0" u="none" strike="noStrike" baseline="0">
              <a:solidFill>
                <a:srgbClr val="000000"/>
              </a:solidFill>
              <a:latin typeface="Arial"/>
              <a:cs typeface="Arial"/>
            </a:rPr>
            <a:t>Gage Name: </a:t>
          </a:r>
        </a:p>
      </xdr:txBody>
    </xdr:sp>
    <xdr:clientData/>
  </xdr:twoCellAnchor>
  <xdr:twoCellAnchor>
    <xdr:from>
      <xdr:col>5</xdr:col>
      <xdr:colOff>333375</xdr:colOff>
      <xdr:row>2</xdr:row>
      <xdr:rowOff>0</xdr:rowOff>
    </xdr:from>
    <xdr:to>
      <xdr:col>7</xdr:col>
      <xdr:colOff>0</xdr:colOff>
      <xdr:row>3</xdr:row>
      <xdr:rowOff>0</xdr:rowOff>
    </xdr:to>
    <xdr:sp macro="" textlink="">
      <xdr:nvSpPr>
        <xdr:cNvPr id="3" name="Text Box 4"/>
        <xdr:cNvSpPr txBox="1">
          <a:spLocks noChangeArrowheads="1"/>
        </xdr:cNvSpPr>
      </xdr:nvSpPr>
      <xdr:spPr bwMode="auto">
        <a:xfrm>
          <a:off x="3257550" y="714375"/>
          <a:ext cx="885825" cy="2000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22860" rIns="27432" bIns="22860" anchor="ctr" upright="1"/>
        <a:lstStyle/>
        <a:p>
          <a:pPr algn="r" rtl="0">
            <a:defRPr sz="1000"/>
          </a:pPr>
          <a:r>
            <a:rPr lang="en-US" sz="1000" b="0" i="0" u="none" strike="noStrike" baseline="0">
              <a:solidFill>
                <a:srgbClr val="000000"/>
              </a:solidFill>
              <a:latin typeface="Arial"/>
              <a:cs typeface="Arial"/>
            </a:rPr>
            <a:t>Gage Number:</a:t>
          </a:r>
        </a:p>
      </xdr:txBody>
    </xdr:sp>
    <xdr:clientData/>
  </xdr:twoCellAnchor>
  <xdr:twoCellAnchor>
    <xdr:from>
      <xdr:col>5</xdr:col>
      <xdr:colOff>333375</xdr:colOff>
      <xdr:row>3</xdr:row>
      <xdr:rowOff>0</xdr:rowOff>
    </xdr:from>
    <xdr:to>
      <xdr:col>7</xdr:col>
      <xdr:colOff>0</xdr:colOff>
      <xdr:row>4</xdr:row>
      <xdr:rowOff>0</xdr:rowOff>
    </xdr:to>
    <xdr:sp macro="" textlink="">
      <xdr:nvSpPr>
        <xdr:cNvPr id="4" name="Text Box 5"/>
        <xdr:cNvSpPr txBox="1">
          <a:spLocks noChangeArrowheads="1"/>
        </xdr:cNvSpPr>
      </xdr:nvSpPr>
      <xdr:spPr bwMode="auto">
        <a:xfrm>
          <a:off x="3257550" y="914400"/>
          <a:ext cx="885825" cy="2000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22860" rIns="27432" bIns="22860" anchor="ctr" upright="1"/>
        <a:lstStyle/>
        <a:p>
          <a:pPr algn="r" rtl="0">
            <a:defRPr sz="1000"/>
          </a:pPr>
          <a:r>
            <a:rPr lang="en-US" sz="1000" b="0" i="0" u="none" strike="noStrike" baseline="0">
              <a:solidFill>
                <a:srgbClr val="000000"/>
              </a:solidFill>
              <a:latin typeface="Arial"/>
              <a:cs typeface="Arial"/>
            </a:rPr>
            <a:t>Gage Type: </a:t>
          </a:r>
        </a:p>
      </xdr:txBody>
    </xdr:sp>
    <xdr:clientData/>
  </xdr:twoCellAnchor>
  <xdr:twoCellAnchor>
    <xdr:from>
      <xdr:col>10</xdr:col>
      <xdr:colOff>333375</xdr:colOff>
      <xdr:row>1</xdr:row>
      <xdr:rowOff>0</xdr:rowOff>
    </xdr:from>
    <xdr:to>
      <xdr:col>12</xdr:col>
      <xdr:colOff>0</xdr:colOff>
      <xdr:row>2</xdr:row>
      <xdr:rowOff>0</xdr:rowOff>
    </xdr:to>
    <xdr:sp macro="" textlink="">
      <xdr:nvSpPr>
        <xdr:cNvPr id="5" name="Text Box 6"/>
        <xdr:cNvSpPr txBox="1">
          <a:spLocks noChangeArrowheads="1"/>
        </xdr:cNvSpPr>
      </xdr:nvSpPr>
      <xdr:spPr bwMode="auto">
        <a:xfrm>
          <a:off x="6305550" y="514350"/>
          <a:ext cx="885825" cy="2000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22860" rIns="27432" bIns="22860" anchor="ctr" upright="1"/>
        <a:lstStyle/>
        <a:p>
          <a:pPr algn="r" rtl="0">
            <a:defRPr sz="1000"/>
          </a:pPr>
          <a:r>
            <a:rPr lang="en-US" sz="1000" b="0" i="0" u="none" strike="noStrike" baseline="0">
              <a:solidFill>
                <a:srgbClr val="000000"/>
              </a:solidFill>
              <a:latin typeface="Arial"/>
              <a:cs typeface="Arial"/>
            </a:rPr>
            <a:t>Date: </a:t>
          </a:r>
        </a:p>
      </xdr:txBody>
    </xdr:sp>
    <xdr:clientData/>
  </xdr:twoCellAnchor>
  <xdr:twoCellAnchor>
    <xdr:from>
      <xdr:col>10</xdr:col>
      <xdr:colOff>333375</xdr:colOff>
      <xdr:row>2</xdr:row>
      <xdr:rowOff>0</xdr:rowOff>
    </xdr:from>
    <xdr:to>
      <xdr:col>12</xdr:col>
      <xdr:colOff>0</xdr:colOff>
      <xdr:row>3</xdr:row>
      <xdr:rowOff>0</xdr:rowOff>
    </xdr:to>
    <xdr:sp macro="" textlink="">
      <xdr:nvSpPr>
        <xdr:cNvPr id="6" name="Text Box 7"/>
        <xdr:cNvSpPr txBox="1">
          <a:spLocks noChangeArrowheads="1"/>
        </xdr:cNvSpPr>
      </xdr:nvSpPr>
      <xdr:spPr bwMode="auto">
        <a:xfrm>
          <a:off x="6305550" y="714375"/>
          <a:ext cx="885825" cy="2000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22860" rIns="27432" bIns="22860" anchor="ctr" upright="1"/>
        <a:lstStyle/>
        <a:p>
          <a:pPr algn="r" rtl="0">
            <a:defRPr sz="1000"/>
          </a:pPr>
          <a:r>
            <a:rPr lang="en-US" sz="1000" b="0" i="0" u="none" strike="noStrike" baseline="0">
              <a:solidFill>
                <a:srgbClr val="000000"/>
              </a:solidFill>
              <a:latin typeface="Arial"/>
              <a:cs typeface="Arial"/>
            </a:rPr>
            <a:t>Performed by: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31</xdr:row>
      <xdr:rowOff>0</xdr:rowOff>
    </xdr:from>
    <xdr:to>
      <xdr:col>17</xdr:col>
      <xdr:colOff>723900</xdr:colOff>
      <xdr:row>37</xdr:row>
      <xdr:rowOff>180975</xdr:rowOff>
    </xdr:to>
    <xdr:graphicFrame macro="">
      <xdr:nvGraphicFramePr>
        <xdr:cNvPr id="3601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0</xdr:rowOff>
    </xdr:from>
    <xdr:to>
      <xdr:col>10</xdr:col>
      <xdr:colOff>0</xdr:colOff>
      <xdr:row>31</xdr:row>
      <xdr:rowOff>0</xdr:rowOff>
    </xdr:to>
    <xdr:graphicFrame macro="">
      <xdr:nvGraphicFramePr>
        <xdr:cNvPr id="360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xdr:row>
      <xdr:rowOff>0</xdr:rowOff>
    </xdr:from>
    <xdr:to>
      <xdr:col>10</xdr:col>
      <xdr:colOff>0</xdr:colOff>
      <xdr:row>18</xdr:row>
      <xdr:rowOff>0</xdr:rowOff>
    </xdr:to>
    <xdr:graphicFrame macro="">
      <xdr:nvGraphicFramePr>
        <xdr:cNvPr id="360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31</xdr:row>
      <xdr:rowOff>0</xdr:rowOff>
    </xdr:from>
    <xdr:to>
      <xdr:col>10</xdr:col>
      <xdr:colOff>0</xdr:colOff>
      <xdr:row>45</xdr:row>
      <xdr:rowOff>0</xdr:rowOff>
    </xdr:to>
    <xdr:graphicFrame macro="">
      <xdr:nvGraphicFramePr>
        <xdr:cNvPr id="360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5</xdr:row>
      <xdr:rowOff>0</xdr:rowOff>
    </xdr:from>
    <xdr:to>
      <xdr:col>18</xdr:col>
      <xdr:colOff>0</xdr:colOff>
      <xdr:row>18</xdr:row>
      <xdr:rowOff>0</xdr:rowOff>
    </xdr:to>
    <xdr:graphicFrame macro="">
      <xdr:nvGraphicFramePr>
        <xdr:cNvPr id="360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18</xdr:row>
      <xdr:rowOff>0</xdr:rowOff>
    </xdr:from>
    <xdr:to>
      <xdr:col>18</xdr:col>
      <xdr:colOff>0</xdr:colOff>
      <xdr:row>31</xdr:row>
      <xdr:rowOff>0</xdr:rowOff>
    </xdr:to>
    <xdr:graphicFrame macro="">
      <xdr:nvGraphicFramePr>
        <xdr:cNvPr id="360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723900</xdr:colOff>
      <xdr:row>37</xdr:row>
      <xdr:rowOff>142875</xdr:rowOff>
    </xdr:from>
    <xdr:to>
      <xdr:col>17</xdr:col>
      <xdr:colOff>723900</xdr:colOff>
      <xdr:row>45</xdr:row>
      <xdr:rowOff>0</xdr:rowOff>
    </xdr:to>
    <xdr:graphicFrame macro="">
      <xdr:nvGraphicFramePr>
        <xdr:cNvPr id="3601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0</xdr:row>
      <xdr:rowOff>0</xdr:rowOff>
    </xdr:from>
    <xdr:to>
      <xdr:col>17</xdr:col>
      <xdr:colOff>723900</xdr:colOff>
      <xdr:row>45</xdr:row>
      <xdr:rowOff>0</xdr:rowOff>
    </xdr:to>
    <xdr:sp macro="" textlink="">
      <xdr:nvSpPr>
        <xdr:cNvPr id="36019" name="Rectangle 7"/>
        <xdr:cNvSpPr>
          <a:spLocks noChangeArrowheads="1"/>
        </xdr:cNvSpPr>
      </xdr:nvSpPr>
      <xdr:spPr bwMode="auto">
        <a:xfrm>
          <a:off x="0" y="0"/>
          <a:ext cx="13192125" cy="11049000"/>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xdr:row>
      <xdr:rowOff>219075</xdr:rowOff>
    </xdr:from>
    <xdr:to>
      <xdr:col>17</xdr:col>
      <xdr:colOff>723900</xdr:colOff>
      <xdr:row>44</xdr:row>
      <xdr:rowOff>238125</xdr:rowOff>
    </xdr:to>
    <xdr:sp macro="" textlink="">
      <xdr:nvSpPr>
        <xdr:cNvPr id="36020" name="Rectangle 9"/>
        <xdr:cNvSpPr>
          <a:spLocks noChangeArrowheads="1"/>
        </xdr:cNvSpPr>
      </xdr:nvSpPr>
      <xdr:spPr bwMode="auto">
        <a:xfrm>
          <a:off x="0" y="1133475"/>
          <a:ext cx="13192125" cy="9906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723900</xdr:colOff>
      <xdr:row>57</xdr:row>
      <xdr:rowOff>152400</xdr:rowOff>
    </xdr:to>
    <xdr:sp macro="" textlink="">
      <xdr:nvSpPr>
        <xdr:cNvPr id="36922" name="Rectangle 11"/>
        <xdr:cNvSpPr>
          <a:spLocks noChangeArrowheads="1"/>
        </xdr:cNvSpPr>
      </xdr:nvSpPr>
      <xdr:spPr bwMode="auto">
        <a:xfrm>
          <a:off x="0" y="0"/>
          <a:ext cx="12858750" cy="1088707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18</xdr:col>
      <xdr:colOff>0</xdr:colOff>
      <xdr:row>57</xdr:row>
      <xdr:rowOff>152400</xdr:rowOff>
    </xdr:to>
    <xdr:sp macro="" textlink="">
      <xdr:nvSpPr>
        <xdr:cNvPr id="36923" name="Rectangle 12"/>
        <xdr:cNvSpPr>
          <a:spLocks noChangeArrowheads="1"/>
        </xdr:cNvSpPr>
      </xdr:nvSpPr>
      <xdr:spPr bwMode="auto">
        <a:xfrm>
          <a:off x="0" y="0"/>
          <a:ext cx="12858750" cy="10887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xdr:row>
      <xdr:rowOff>0</xdr:rowOff>
    </xdr:from>
    <xdr:to>
      <xdr:col>18</xdr:col>
      <xdr:colOff>0</xdr:colOff>
      <xdr:row>57</xdr:row>
      <xdr:rowOff>152400</xdr:rowOff>
    </xdr:to>
    <xdr:sp macro="" textlink="">
      <xdr:nvSpPr>
        <xdr:cNvPr id="36924" name="Rectangle 13"/>
        <xdr:cNvSpPr>
          <a:spLocks noChangeArrowheads="1"/>
        </xdr:cNvSpPr>
      </xdr:nvSpPr>
      <xdr:spPr bwMode="auto">
        <a:xfrm>
          <a:off x="0" y="1066800"/>
          <a:ext cx="12858750" cy="98202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142875</xdr:colOff>
      <xdr:row>162</xdr:row>
      <xdr:rowOff>0</xdr:rowOff>
    </xdr:from>
    <xdr:to>
      <xdr:col>11</xdr:col>
      <xdr:colOff>438150</xdr:colOff>
      <xdr:row>162</xdr:row>
      <xdr:rowOff>0</xdr:rowOff>
    </xdr:to>
    <xdr:sp macro="" textlink="">
      <xdr:nvSpPr>
        <xdr:cNvPr id="2" name="Text 49"/>
        <xdr:cNvSpPr txBox="1">
          <a:spLocks noChangeArrowheads="1"/>
        </xdr:cNvSpPr>
      </xdr:nvSpPr>
      <xdr:spPr bwMode="auto">
        <a:xfrm>
          <a:off x="7124700" y="26308050"/>
          <a:ext cx="2952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Helv"/>
            </a:rPr>
            <a:t>Diff</a:t>
          </a:r>
        </a:p>
      </xdr:txBody>
    </xdr:sp>
    <xdr:clientData/>
  </xdr:twoCellAnchor>
  <xdr:twoCellAnchor>
    <xdr:from>
      <xdr:col>36</xdr:col>
      <xdr:colOff>647700</xdr:colOff>
      <xdr:row>81</xdr:row>
      <xdr:rowOff>0</xdr:rowOff>
    </xdr:from>
    <xdr:to>
      <xdr:col>37</xdr:col>
      <xdr:colOff>38100</xdr:colOff>
      <xdr:row>81</xdr:row>
      <xdr:rowOff>0</xdr:rowOff>
    </xdr:to>
    <xdr:sp macro="" textlink="">
      <xdr:nvSpPr>
        <xdr:cNvPr id="3" name="Text 55"/>
        <xdr:cNvSpPr txBox="1">
          <a:spLocks noChangeArrowheads="1"/>
        </xdr:cNvSpPr>
      </xdr:nvSpPr>
      <xdr:spPr bwMode="auto">
        <a:xfrm>
          <a:off x="24774525" y="13192125"/>
          <a:ext cx="3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Helv"/>
            </a:rPr>
            <a:t>Diff</a:t>
          </a:r>
        </a:p>
      </xdr:txBody>
    </xdr:sp>
    <xdr:clientData/>
  </xdr:twoCellAnchor>
  <xdr:twoCellAnchor>
    <xdr:from>
      <xdr:col>26</xdr:col>
      <xdr:colOff>76200</xdr:colOff>
      <xdr:row>113</xdr:row>
      <xdr:rowOff>38100</xdr:rowOff>
    </xdr:from>
    <xdr:to>
      <xdr:col>35</xdr:col>
      <xdr:colOff>95250</xdr:colOff>
      <xdr:row>126</xdr:row>
      <xdr:rowOff>104775</xdr:rowOff>
    </xdr:to>
    <xdr:graphicFrame macro="">
      <xdr:nvGraphicFramePr>
        <xdr:cNvPr id="101489" name="Chart 1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66675</xdr:colOff>
      <xdr:row>127</xdr:row>
      <xdr:rowOff>66675</xdr:rowOff>
    </xdr:from>
    <xdr:to>
      <xdr:col>35</xdr:col>
      <xdr:colOff>85725</xdr:colOff>
      <xdr:row>140</xdr:row>
      <xdr:rowOff>85725</xdr:rowOff>
    </xdr:to>
    <xdr:graphicFrame macro="">
      <xdr:nvGraphicFramePr>
        <xdr:cNvPr id="101490" name="Chart 1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43</xdr:col>
      <xdr:colOff>647700</xdr:colOff>
      <xdr:row>132</xdr:row>
      <xdr:rowOff>0</xdr:rowOff>
    </xdr:from>
    <xdr:to>
      <xdr:col>44</xdr:col>
      <xdr:colOff>38100</xdr:colOff>
      <xdr:row>132</xdr:row>
      <xdr:rowOff>0</xdr:rowOff>
    </xdr:to>
    <xdr:sp macro="" textlink="">
      <xdr:nvSpPr>
        <xdr:cNvPr id="6" name="Text 55"/>
        <xdr:cNvSpPr txBox="1">
          <a:spLocks noChangeArrowheads="1"/>
        </xdr:cNvSpPr>
      </xdr:nvSpPr>
      <xdr:spPr bwMode="auto">
        <a:xfrm>
          <a:off x="29041725" y="21450300"/>
          <a:ext cx="3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Helv"/>
            </a:rPr>
            <a:t>Diff</a:t>
          </a:r>
        </a:p>
      </xdr:txBody>
    </xdr:sp>
    <xdr:clientData/>
  </xdr:twoCellAnchor>
  <xdr:twoCellAnchor>
    <xdr:from>
      <xdr:col>31</xdr:col>
      <xdr:colOff>19050</xdr:colOff>
      <xdr:row>93</xdr:row>
      <xdr:rowOff>9525</xdr:rowOff>
    </xdr:from>
    <xdr:to>
      <xdr:col>40</xdr:col>
      <xdr:colOff>504825</xdr:colOff>
      <xdr:row>108</xdr:row>
      <xdr:rowOff>47625</xdr:rowOff>
    </xdr:to>
    <xdr:graphicFrame macro="">
      <xdr:nvGraphicFramePr>
        <xdr:cNvPr id="101492" name="Chart 1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38100</xdr:colOff>
      <xdr:row>102</xdr:row>
      <xdr:rowOff>133350</xdr:rowOff>
    </xdr:from>
    <xdr:to>
      <xdr:col>40</xdr:col>
      <xdr:colOff>542925</xdr:colOff>
      <xdr:row>117</xdr:row>
      <xdr:rowOff>57150</xdr:rowOff>
    </xdr:to>
    <xdr:graphicFrame macro="">
      <xdr:nvGraphicFramePr>
        <xdr:cNvPr id="101493" name="Chart 1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47</xdr:col>
      <xdr:colOff>161925</xdr:colOff>
      <xdr:row>75</xdr:row>
      <xdr:rowOff>28575</xdr:rowOff>
    </xdr:from>
    <xdr:to>
      <xdr:col>56</xdr:col>
      <xdr:colOff>171450</xdr:colOff>
      <xdr:row>88</xdr:row>
      <xdr:rowOff>38100</xdr:rowOff>
    </xdr:to>
    <xdr:graphicFrame macro="">
      <xdr:nvGraphicFramePr>
        <xdr:cNvPr id="101494" name="Chart 1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342900</xdr:colOff>
      <xdr:row>21</xdr:row>
      <xdr:rowOff>114300</xdr:rowOff>
    </xdr:from>
    <xdr:to>
      <xdr:col>23</xdr:col>
      <xdr:colOff>133350</xdr:colOff>
      <xdr:row>36</xdr:row>
      <xdr:rowOff>57150</xdr:rowOff>
    </xdr:to>
    <xdr:graphicFrame macro="">
      <xdr:nvGraphicFramePr>
        <xdr:cNvPr id="101495" name="Chart 1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361950</xdr:colOff>
      <xdr:row>14</xdr:row>
      <xdr:rowOff>9525</xdr:rowOff>
    </xdr:from>
    <xdr:to>
      <xdr:col>29</xdr:col>
      <xdr:colOff>247650</xdr:colOff>
      <xdr:row>28</xdr:row>
      <xdr:rowOff>114300</xdr:rowOff>
    </xdr:to>
    <xdr:graphicFrame macro="">
      <xdr:nvGraphicFramePr>
        <xdr:cNvPr id="101496" name="Chart 1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142875</xdr:colOff>
      <xdr:row>162</xdr:row>
      <xdr:rowOff>0</xdr:rowOff>
    </xdr:from>
    <xdr:to>
      <xdr:col>11</xdr:col>
      <xdr:colOff>438150</xdr:colOff>
      <xdr:row>162</xdr:row>
      <xdr:rowOff>0</xdr:rowOff>
    </xdr:to>
    <xdr:sp macro="" textlink="">
      <xdr:nvSpPr>
        <xdr:cNvPr id="2" name="Text 49"/>
        <xdr:cNvSpPr txBox="1">
          <a:spLocks noChangeArrowheads="1"/>
        </xdr:cNvSpPr>
      </xdr:nvSpPr>
      <xdr:spPr bwMode="auto">
        <a:xfrm>
          <a:off x="7124700" y="26308050"/>
          <a:ext cx="2952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Helv"/>
            </a:rPr>
            <a:t>Diff</a:t>
          </a:r>
        </a:p>
      </xdr:txBody>
    </xdr:sp>
    <xdr:clientData/>
  </xdr:twoCellAnchor>
  <xdr:twoCellAnchor>
    <xdr:from>
      <xdr:col>36</xdr:col>
      <xdr:colOff>647700</xdr:colOff>
      <xdr:row>81</xdr:row>
      <xdr:rowOff>0</xdr:rowOff>
    </xdr:from>
    <xdr:to>
      <xdr:col>37</xdr:col>
      <xdr:colOff>38100</xdr:colOff>
      <xdr:row>81</xdr:row>
      <xdr:rowOff>0</xdr:rowOff>
    </xdr:to>
    <xdr:sp macro="" textlink="">
      <xdr:nvSpPr>
        <xdr:cNvPr id="3" name="Text 55"/>
        <xdr:cNvSpPr txBox="1">
          <a:spLocks noChangeArrowheads="1"/>
        </xdr:cNvSpPr>
      </xdr:nvSpPr>
      <xdr:spPr bwMode="auto">
        <a:xfrm>
          <a:off x="24774525" y="13192125"/>
          <a:ext cx="3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Helv"/>
            </a:rPr>
            <a:t>Diff</a:t>
          </a:r>
        </a:p>
      </xdr:txBody>
    </xdr:sp>
    <xdr:clientData/>
  </xdr:twoCellAnchor>
  <xdr:twoCellAnchor>
    <xdr:from>
      <xdr:col>26</xdr:col>
      <xdr:colOff>76200</xdr:colOff>
      <xdr:row>113</xdr:row>
      <xdr:rowOff>38100</xdr:rowOff>
    </xdr:from>
    <xdr:to>
      <xdr:col>35</xdr:col>
      <xdr:colOff>95250</xdr:colOff>
      <xdr:row>126</xdr:row>
      <xdr:rowOff>104775</xdr:rowOff>
    </xdr:to>
    <xdr:graphicFrame macro="">
      <xdr:nvGraphicFramePr>
        <xdr:cNvPr id="4" name="Chart 1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66675</xdr:colOff>
      <xdr:row>127</xdr:row>
      <xdr:rowOff>66675</xdr:rowOff>
    </xdr:from>
    <xdr:to>
      <xdr:col>35</xdr:col>
      <xdr:colOff>85725</xdr:colOff>
      <xdr:row>140</xdr:row>
      <xdr:rowOff>85725</xdr:rowOff>
    </xdr:to>
    <xdr:graphicFrame macro="">
      <xdr:nvGraphicFramePr>
        <xdr:cNvPr id="5" name="Chart 1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43</xdr:col>
      <xdr:colOff>647700</xdr:colOff>
      <xdr:row>132</xdr:row>
      <xdr:rowOff>0</xdr:rowOff>
    </xdr:from>
    <xdr:to>
      <xdr:col>44</xdr:col>
      <xdr:colOff>38100</xdr:colOff>
      <xdr:row>132</xdr:row>
      <xdr:rowOff>0</xdr:rowOff>
    </xdr:to>
    <xdr:sp macro="" textlink="">
      <xdr:nvSpPr>
        <xdr:cNvPr id="6" name="Text 55"/>
        <xdr:cNvSpPr txBox="1">
          <a:spLocks noChangeArrowheads="1"/>
        </xdr:cNvSpPr>
      </xdr:nvSpPr>
      <xdr:spPr bwMode="auto">
        <a:xfrm>
          <a:off x="29041725" y="21450300"/>
          <a:ext cx="3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Helv"/>
            </a:rPr>
            <a:t>Diff</a:t>
          </a:r>
        </a:p>
      </xdr:txBody>
    </xdr:sp>
    <xdr:clientData/>
  </xdr:twoCellAnchor>
  <xdr:twoCellAnchor>
    <xdr:from>
      <xdr:col>31</xdr:col>
      <xdr:colOff>19050</xdr:colOff>
      <xdr:row>93</xdr:row>
      <xdr:rowOff>9525</xdr:rowOff>
    </xdr:from>
    <xdr:to>
      <xdr:col>40</xdr:col>
      <xdr:colOff>504825</xdr:colOff>
      <xdr:row>108</xdr:row>
      <xdr:rowOff>47625</xdr:rowOff>
    </xdr:to>
    <xdr:graphicFrame macro="">
      <xdr:nvGraphicFramePr>
        <xdr:cNvPr id="7" name="Chart 1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38100</xdr:colOff>
      <xdr:row>102</xdr:row>
      <xdr:rowOff>133350</xdr:rowOff>
    </xdr:from>
    <xdr:to>
      <xdr:col>40</xdr:col>
      <xdr:colOff>542925</xdr:colOff>
      <xdr:row>117</xdr:row>
      <xdr:rowOff>57150</xdr:rowOff>
    </xdr:to>
    <xdr:graphicFrame macro="">
      <xdr:nvGraphicFramePr>
        <xdr:cNvPr id="8" name="Chart 1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47</xdr:col>
      <xdr:colOff>161925</xdr:colOff>
      <xdr:row>75</xdr:row>
      <xdr:rowOff>28575</xdr:rowOff>
    </xdr:from>
    <xdr:to>
      <xdr:col>56</xdr:col>
      <xdr:colOff>171450</xdr:colOff>
      <xdr:row>88</xdr:row>
      <xdr:rowOff>38100</xdr:rowOff>
    </xdr:to>
    <xdr:graphicFrame macro="">
      <xdr:nvGraphicFramePr>
        <xdr:cNvPr id="9" name="Chart 1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342900</xdr:colOff>
      <xdr:row>21</xdr:row>
      <xdr:rowOff>114300</xdr:rowOff>
    </xdr:from>
    <xdr:to>
      <xdr:col>23</xdr:col>
      <xdr:colOff>133350</xdr:colOff>
      <xdr:row>36</xdr:row>
      <xdr:rowOff>57150</xdr:rowOff>
    </xdr:to>
    <xdr:graphicFrame macro="">
      <xdr:nvGraphicFramePr>
        <xdr:cNvPr id="10" name="Chart 1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361950</xdr:colOff>
      <xdr:row>14</xdr:row>
      <xdr:rowOff>9525</xdr:rowOff>
    </xdr:from>
    <xdr:to>
      <xdr:col>29</xdr:col>
      <xdr:colOff>247650</xdr:colOff>
      <xdr:row>28</xdr:row>
      <xdr:rowOff>114300</xdr:rowOff>
    </xdr:to>
    <xdr:graphicFrame macro="">
      <xdr:nvGraphicFramePr>
        <xdr:cNvPr id="11" name="Chart 1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152400</xdr:colOff>
          <xdr:row>12</xdr:row>
          <xdr:rowOff>38100</xdr:rowOff>
        </xdr:from>
        <xdr:to>
          <xdr:col>1</xdr:col>
          <xdr:colOff>609600</xdr:colOff>
          <xdr:row>14</xdr:row>
          <xdr:rowOff>85725</xdr:rowOff>
        </xdr:to>
        <xdr:sp macro="" textlink="">
          <xdr:nvSpPr>
            <xdr:cNvPr id="92173" name="Button 13" hidden="1">
              <a:extLst>
                <a:ext uri="{63B3BB69-23CF-44E3-9099-C40C66FF867C}">
                  <a14:compatExt spid="_x0000_s92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Felix Titling"/>
                </a:rPr>
                <a:t>Add Cpk</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1</xdr:col>
      <xdr:colOff>0</xdr:colOff>
      <xdr:row>38</xdr:row>
      <xdr:rowOff>0</xdr:rowOff>
    </xdr:from>
    <xdr:to>
      <xdr:col>19</xdr:col>
      <xdr:colOff>19050</xdr:colOff>
      <xdr:row>77</xdr:row>
      <xdr:rowOff>152400</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0.38042</cdr:x>
      <cdr:y>0.00754</cdr:y>
    </cdr:from>
    <cdr:to>
      <cdr:x>0.39451</cdr:x>
      <cdr:y>0.02872</cdr:y>
    </cdr:to>
    <cdr:sp macro="" textlink="">
      <cdr:nvSpPr>
        <cdr:cNvPr id="17409" name="SourceData" hidden="1"/>
        <cdr:cNvSpPr txBox="1">
          <a:spLocks xmlns:a="http://schemas.openxmlformats.org/drawingml/2006/main" noChangeArrowheads="1"/>
        </cdr:cNvSpPr>
      </cdr:nvSpPr>
      <cdr:spPr bwMode="auto">
        <a:xfrm xmlns:a="http://schemas.openxmlformats.org/drawingml/2006/main">
          <a:off x="3083179" y="50800"/>
          <a:ext cx="114014" cy="13372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625" b="0" i="0" u="none" strike="noStrike" baseline="0">
              <a:solidFill>
                <a:srgbClr val="000000"/>
              </a:solidFill>
              <a:latin typeface="Arial"/>
              <a:cs typeface="Arial"/>
            </a:rPr>
            <a:t>Sheet3</a:t>
          </a:r>
        </a:p>
      </cdr:txBody>
    </cdr:sp>
  </cdr:relSizeAnchor>
  <cdr:relSizeAnchor xmlns:cdr="http://schemas.openxmlformats.org/drawingml/2006/chartDrawing">
    <cdr:from>
      <cdr:x>0.40044</cdr:x>
      <cdr:y>0.00754</cdr:y>
    </cdr:from>
    <cdr:to>
      <cdr:x>0.41699</cdr:x>
      <cdr:y>0.02872</cdr:y>
    </cdr:to>
    <cdr:sp macro="" textlink="">
      <cdr:nvSpPr>
        <cdr:cNvPr id="17410" name="ChartType" hidden="1"/>
        <cdr:cNvSpPr txBox="1">
          <a:spLocks xmlns:a="http://schemas.openxmlformats.org/drawingml/2006/main" noChangeArrowheads="1"/>
        </cdr:cNvSpPr>
      </cdr:nvSpPr>
      <cdr:spPr bwMode="auto">
        <a:xfrm xmlns:a="http://schemas.openxmlformats.org/drawingml/2006/main">
          <a:off x="3245199" y="50800"/>
          <a:ext cx="134017" cy="13372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625" b="0" i="0" u="none" strike="noStrike" baseline="0">
              <a:solidFill>
                <a:srgbClr val="000000"/>
              </a:solidFill>
              <a:latin typeface="Arial"/>
              <a:cs typeface="Arial"/>
            </a:rPr>
            <a:t>Histogram</a:t>
          </a:r>
        </a:p>
      </cdr:txBody>
    </cdr:sp>
  </cdr:relSizeAnchor>
</c:userShapes>
</file>

<file path=xl/drawings/drawing18.xml><?xml version="1.0" encoding="utf-8"?>
<xdr:wsDr xmlns:xdr="http://schemas.openxmlformats.org/drawingml/2006/spreadsheetDrawing" xmlns:a="http://schemas.openxmlformats.org/drawingml/2006/main">
  <xdr:twoCellAnchor editAs="oneCell">
    <xdr:from>
      <xdr:col>8</xdr:col>
      <xdr:colOff>131974</xdr:colOff>
      <xdr:row>0</xdr:row>
      <xdr:rowOff>34428</xdr:rowOff>
    </xdr:from>
    <xdr:to>
      <xdr:col>8</xdr:col>
      <xdr:colOff>824569</xdr:colOff>
      <xdr:row>0</xdr:row>
      <xdr:rowOff>158253</xdr:rowOff>
    </xdr:to>
    <xdr:pic>
      <xdr:nvPicPr>
        <xdr:cNvPr id="186" name="Picture 248"/>
        <xdr:cNvPicPr>
          <a:picLocks noChangeAspect="1" noChangeArrowheads="1"/>
        </xdr:cNvPicPr>
      </xdr:nvPicPr>
      <xdr:blipFill>
        <a:blip xmlns:r="http://schemas.openxmlformats.org/officeDocument/2006/relationships" r:embed="rId1" cstate="print"/>
        <a:srcRect/>
        <a:stretch>
          <a:fillRect/>
        </a:stretch>
      </xdr:blipFill>
      <xdr:spPr bwMode="auto">
        <a:xfrm>
          <a:off x="8237749" y="34428"/>
          <a:ext cx="1197420" cy="27622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110</xdr:row>
          <xdr:rowOff>0</xdr:rowOff>
        </xdr:from>
        <xdr:to>
          <xdr:col>3</xdr:col>
          <xdr:colOff>0</xdr:colOff>
          <xdr:row>111</xdr:row>
          <xdr:rowOff>0</xdr:rowOff>
        </xdr:to>
        <xdr:sp macro="" textlink="">
          <xdr:nvSpPr>
            <xdr:cNvPr id="95413" name="Check Box 181" hidden="1">
              <a:extLst>
                <a:ext uri="{63B3BB69-23CF-44E3-9099-C40C66FF867C}">
                  <a14:compatExt spid="_x0000_s95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111</xdr:row>
          <xdr:rowOff>171450</xdr:rowOff>
        </xdr:from>
        <xdr:to>
          <xdr:col>3</xdr:col>
          <xdr:colOff>0</xdr:colOff>
          <xdr:row>113</xdr:row>
          <xdr:rowOff>0</xdr:rowOff>
        </xdr:to>
        <xdr:sp macro="" textlink="">
          <xdr:nvSpPr>
            <xdr:cNvPr id="95414" name="Check Box 182" hidden="1">
              <a:extLst>
                <a:ext uri="{63B3BB69-23CF-44E3-9099-C40C66FF867C}">
                  <a14:compatExt spid="_x0000_s95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111</xdr:row>
          <xdr:rowOff>0</xdr:rowOff>
        </xdr:from>
        <xdr:to>
          <xdr:col>3</xdr:col>
          <xdr:colOff>0</xdr:colOff>
          <xdr:row>111</xdr:row>
          <xdr:rowOff>171450</xdr:rowOff>
        </xdr:to>
        <xdr:sp macro="" textlink="">
          <xdr:nvSpPr>
            <xdr:cNvPr id="95415" name="Check Box 183" hidden="1">
              <a:extLst>
                <a:ext uri="{63B3BB69-23CF-44E3-9099-C40C66FF867C}">
                  <a14:compatExt spid="_x0000_s95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59</xdr:row>
          <xdr:rowOff>9525</xdr:rowOff>
        </xdr:from>
        <xdr:to>
          <xdr:col>4</xdr:col>
          <xdr:colOff>742950</xdr:colOff>
          <xdr:row>60</xdr:row>
          <xdr:rowOff>0</xdr:rowOff>
        </xdr:to>
        <xdr:sp macro="" textlink="">
          <xdr:nvSpPr>
            <xdr:cNvPr id="95416" name="Check Box 184" hidden="1">
              <a:extLst>
                <a:ext uri="{63B3BB69-23CF-44E3-9099-C40C66FF867C}">
                  <a14:compatExt spid="_x0000_s95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53</xdr:row>
          <xdr:rowOff>9525</xdr:rowOff>
        </xdr:from>
        <xdr:to>
          <xdr:col>4</xdr:col>
          <xdr:colOff>742950</xdr:colOff>
          <xdr:row>53</xdr:row>
          <xdr:rowOff>161925</xdr:rowOff>
        </xdr:to>
        <xdr:sp macro="" textlink="">
          <xdr:nvSpPr>
            <xdr:cNvPr id="95417" name="Check Box 185" hidden="1">
              <a:extLst>
                <a:ext uri="{63B3BB69-23CF-44E3-9099-C40C66FF867C}">
                  <a14:compatExt spid="_x0000_s95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52</xdr:row>
          <xdr:rowOff>28575</xdr:rowOff>
        </xdr:from>
        <xdr:to>
          <xdr:col>4</xdr:col>
          <xdr:colOff>742950</xdr:colOff>
          <xdr:row>53</xdr:row>
          <xdr:rowOff>0</xdr:rowOff>
        </xdr:to>
        <xdr:sp macro="" textlink="">
          <xdr:nvSpPr>
            <xdr:cNvPr id="95418" name="Check Box 186" hidden="1">
              <a:extLst>
                <a:ext uri="{63B3BB69-23CF-44E3-9099-C40C66FF867C}">
                  <a14:compatExt spid="_x0000_s95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56</xdr:row>
          <xdr:rowOff>104775</xdr:rowOff>
        </xdr:from>
        <xdr:to>
          <xdr:col>4</xdr:col>
          <xdr:colOff>742950</xdr:colOff>
          <xdr:row>58</xdr:row>
          <xdr:rowOff>0</xdr:rowOff>
        </xdr:to>
        <xdr:sp macro="" textlink="">
          <xdr:nvSpPr>
            <xdr:cNvPr id="95419" name="Check Box 187" hidden="1">
              <a:extLst>
                <a:ext uri="{63B3BB69-23CF-44E3-9099-C40C66FF867C}">
                  <a14:compatExt spid="_x0000_s95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56</xdr:row>
          <xdr:rowOff>28575</xdr:rowOff>
        </xdr:from>
        <xdr:to>
          <xdr:col>4</xdr:col>
          <xdr:colOff>742950</xdr:colOff>
          <xdr:row>57</xdr:row>
          <xdr:rowOff>0</xdr:rowOff>
        </xdr:to>
        <xdr:sp macro="" textlink="">
          <xdr:nvSpPr>
            <xdr:cNvPr id="95420" name="Check Box 188" hidden="1">
              <a:extLst>
                <a:ext uri="{63B3BB69-23CF-44E3-9099-C40C66FF867C}">
                  <a14:compatExt spid="_x0000_s95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59</xdr:row>
          <xdr:rowOff>114300</xdr:rowOff>
        </xdr:from>
        <xdr:to>
          <xdr:col>4</xdr:col>
          <xdr:colOff>762000</xdr:colOff>
          <xdr:row>61</xdr:row>
          <xdr:rowOff>0</xdr:rowOff>
        </xdr:to>
        <xdr:sp macro="" textlink="">
          <xdr:nvSpPr>
            <xdr:cNvPr id="95421" name="Check Box 189" hidden="1">
              <a:extLst>
                <a:ext uri="{63B3BB69-23CF-44E3-9099-C40C66FF867C}">
                  <a14:compatExt spid="_x0000_s95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54</xdr:row>
          <xdr:rowOff>9525</xdr:rowOff>
        </xdr:from>
        <xdr:to>
          <xdr:col>4</xdr:col>
          <xdr:colOff>742950</xdr:colOff>
          <xdr:row>55</xdr:row>
          <xdr:rowOff>0</xdr:rowOff>
        </xdr:to>
        <xdr:sp macro="" textlink="">
          <xdr:nvSpPr>
            <xdr:cNvPr id="95422" name="Check Box 190" hidden="1">
              <a:extLst>
                <a:ext uri="{63B3BB69-23CF-44E3-9099-C40C66FF867C}">
                  <a14:compatExt spid="_x0000_s95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55</xdr:row>
          <xdr:rowOff>9525</xdr:rowOff>
        </xdr:from>
        <xdr:to>
          <xdr:col>4</xdr:col>
          <xdr:colOff>742950</xdr:colOff>
          <xdr:row>56</xdr:row>
          <xdr:rowOff>0</xdr:rowOff>
        </xdr:to>
        <xdr:sp macro="" textlink="">
          <xdr:nvSpPr>
            <xdr:cNvPr id="95423" name="Check Box 191" hidden="1">
              <a:extLst>
                <a:ext uri="{63B3BB69-23CF-44E3-9099-C40C66FF867C}">
                  <a14:compatExt spid="_x0000_s95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57</xdr:row>
          <xdr:rowOff>266700</xdr:rowOff>
        </xdr:from>
        <xdr:to>
          <xdr:col>4</xdr:col>
          <xdr:colOff>762000</xdr:colOff>
          <xdr:row>59</xdr:row>
          <xdr:rowOff>0</xdr:rowOff>
        </xdr:to>
        <xdr:sp macro="" textlink="">
          <xdr:nvSpPr>
            <xdr:cNvPr id="95424" name="Check Box 192" hidden="1">
              <a:extLst>
                <a:ext uri="{63B3BB69-23CF-44E3-9099-C40C66FF867C}">
                  <a14:compatExt spid="_x0000_s95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63</xdr:row>
          <xdr:rowOff>47625</xdr:rowOff>
        </xdr:from>
        <xdr:to>
          <xdr:col>4</xdr:col>
          <xdr:colOff>762000</xdr:colOff>
          <xdr:row>63</xdr:row>
          <xdr:rowOff>161925</xdr:rowOff>
        </xdr:to>
        <xdr:sp macro="" textlink="">
          <xdr:nvSpPr>
            <xdr:cNvPr id="95425" name="Check Box 193" hidden="1">
              <a:extLst>
                <a:ext uri="{63B3BB69-23CF-44E3-9099-C40C66FF867C}">
                  <a14:compatExt spid="_x0000_s95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64</xdr:row>
          <xdr:rowOff>47625</xdr:rowOff>
        </xdr:from>
        <xdr:to>
          <xdr:col>4</xdr:col>
          <xdr:colOff>762000</xdr:colOff>
          <xdr:row>65</xdr:row>
          <xdr:rowOff>0</xdr:rowOff>
        </xdr:to>
        <xdr:sp macro="" textlink="">
          <xdr:nvSpPr>
            <xdr:cNvPr id="95426" name="Check Box 194" hidden="1">
              <a:extLst>
                <a:ext uri="{63B3BB69-23CF-44E3-9099-C40C66FF867C}">
                  <a14:compatExt spid="_x0000_s95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66</xdr:row>
          <xdr:rowOff>47625</xdr:rowOff>
        </xdr:from>
        <xdr:to>
          <xdr:col>4</xdr:col>
          <xdr:colOff>762000</xdr:colOff>
          <xdr:row>67</xdr:row>
          <xdr:rowOff>0</xdr:rowOff>
        </xdr:to>
        <xdr:sp macro="" textlink="">
          <xdr:nvSpPr>
            <xdr:cNvPr id="95427" name="Check Box 195" hidden="1">
              <a:extLst>
                <a:ext uri="{63B3BB69-23CF-44E3-9099-C40C66FF867C}">
                  <a14:compatExt spid="_x0000_s95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61</xdr:row>
          <xdr:rowOff>47625</xdr:rowOff>
        </xdr:from>
        <xdr:to>
          <xdr:col>4</xdr:col>
          <xdr:colOff>762000</xdr:colOff>
          <xdr:row>62</xdr:row>
          <xdr:rowOff>0</xdr:rowOff>
        </xdr:to>
        <xdr:sp macro="" textlink="">
          <xdr:nvSpPr>
            <xdr:cNvPr id="95428" name="Check Box 196" hidden="1">
              <a:extLst>
                <a:ext uri="{63B3BB69-23CF-44E3-9099-C40C66FF867C}">
                  <a14:compatExt spid="_x0000_s95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59</xdr:row>
          <xdr:rowOff>66675</xdr:rowOff>
        </xdr:from>
        <xdr:to>
          <xdr:col>5</xdr:col>
          <xdr:colOff>609600</xdr:colOff>
          <xdr:row>60</xdr:row>
          <xdr:rowOff>0</xdr:rowOff>
        </xdr:to>
        <xdr:sp macro="" textlink="">
          <xdr:nvSpPr>
            <xdr:cNvPr id="95429" name="Check Box 197" hidden="1">
              <a:extLst>
                <a:ext uri="{63B3BB69-23CF-44E3-9099-C40C66FF867C}">
                  <a14:compatExt spid="_x0000_s95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53</xdr:row>
          <xdr:rowOff>66675</xdr:rowOff>
        </xdr:from>
        <xdr:to>
          <xdr:col>5</xdr:col>
          <xdr:colOff>609600</xdr:colOff>
          <xdr:row>53</xdr:row>
          <xdr:rowOff>161925</xdr:rowOff>
        </xdr:to>
        <xdr:sp macro="" textlink="">
          <xdr:nvSpPr>
            <xdr:cNvPr id="95430" name="Check Box 198" hidden="1">
              <a:extLst>
                <a:ext uri="{63B3BB69-23CF-44E3-9099-C40C66FF867C}">
                  <a14:compatExt spid="_x0000_s95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52</xdr:row>
          <xdr:rowOff>76200</xdr:rowOff>
        </xdr:from>
        <xdr:to>
          <xdr:col>5</xdr:col>
          <xdr:colOff>609600</xdr:colOff>
          <xdr:row>53</xdr:row>
          <xdr:rowOff>0</xdr:rowOff>
        </xdr:to>
        <xdr:sp macro="" textlink="">
          <xdr:nvSpPr>
            <xdr:cNvPr id="95431" name="Check Box 199" hidden="1">
              <a:extLst>
                <a:ext uri="{63B3BB69-23CF-44E3-9099-C40C66FF867C}">
                  <a14:compatExt spid="_x0000_s95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57</xdr:row>
          <xdr:rowOff>76200</xdr:rowOff>
        </xdr:from>
        <xdr:to>
          <xdr:col>5</xdr:col>
          <xdr:colOff>609600</xdr:colOff>
          <xdr:row>58</xdr:row>
          <xdr:rowOff>0</xdr:rowOff>
        </xdr:to>
        <xdr:sp macro="" textlink="">
          <xdr:nvSpPr>
            <xdr:cNvPr id="95432" name="Check Box 200" hidden="1">
              <a:extLst>
                <a:ext uri="{63B3BB69-23CF-44E3-9099-C40C66FF867C}">
                  <a14:compatExt spid="_x0000_s95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56</xdr:row>
          <xdr:rowOff>76200</xdr:rowOff>
        </xdr:from>
        <xdr:to>
          <xdr:col>5</xdr:col>
          <xdr:colOff>609600</xdr:colOff>
          <xdr:row>57</xdr:row>
          <xdr:rowOff>0</xdr:rowOff>
        </xdr:to>
        <xdr:sp macro="" textlink="">
          <xdr:nvSpPr>
            <xdr:cNvPr id="95433" name="Check Box 201" hidden="1">
              <a:extLst>
                <a:ext uri="{63B3BB69-23CF-44E3-9099-C40C66FF867C}">
                  <a14:compatExt spid="_x0000_s95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60</xdr:row>
          <xdr:rowOff>85725</xdr:rowOff>
        </xdr:from>
        <xdr:to>
          <xdr:col>5</xdr:col>
          <xdr:colOff>609600</xdr:colOff>
          <xdr:row>61</xdr:row>
          <xdr:rowOff>0</xdr:rowOff>
        </xdr:to>
        <xdr:sp macro="" textlink="">
          <xdr:nvSpPr>
            <xdr:cNvPr id="95434" name="Check Box 202" hidden="1">
              <a:extLst>
                <a:ext uri="{63B3BB69-23CF-44E3-9099-C40C66FF867C}">
                  <a14:compatExt spid="_x0000_s95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54</xdr:row>
          <xdr:rowOff>66675</xdr:rowOff>
        </xdr:from>
        <xdr:to>
          <xdr:col>5</xdr:col>
          <xdr:colOff>609600</xdr:colOff>
          <xdr:row>55</xdr:row>
          <xdr:rowOff>0</xdr:rowOff>
        </xdr:to>
        <xdr:sp macro="" textlink="">
          <xdr:nvSpPr>
            <xdr:cNvPr id="95435" name="Check Box 203" hidden="1">
              <a:extLst>
                <a:ext uri="{63B3BB69-23CF-44E3-9099-C40C66FF867C}">
                  <a14:compatExt spid="_x0000_s95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55</xdr:row>
          <xdr:rowOff>66675</xdr:rowOff>
        </xdr:from>
        <xdr:to>
          <xdr:col>5</xdr:col>
          <xdr:colOff>609600</xdr:colOff>
          <xdr:row>56</xdr:row>
          <xdr:rowOff>0</xdr:rowOff>
        </xdr:to>
        <xdr:sp macro="" textlink="">
          <xdr:nvSpPr>
            <xdr:cNvPr id="95436" name="Check Box 204" hidden="1">
              <a:extLst>
                <a:ext uri="{63B3BB69-23CF-44E3-9099-C40C66FF867C}">
                  <a14:compatExt spid="_x0000_s95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58</xdr:row>
          <xdr:rowOff>76200</xdr:rowOff>
        </xdr:from>
        <xdr:to>
          <xdr:col>5</xdr:col>
          <xdr:colOff>609600</xdr:colOff>
          <xdr:row>59</xdr:row>
          <xdr:rowOff>0</xdr:rowOff>
        </xdr:to>
        <xdr:sp macro="" textlink="">
          <xdr:nvSpPr>
            <xdr:cNvPr id="95437" name="Check Box 205" hidden="1">
              <a:extLst>
                <a:ext uri="{63B3BB69-23CF-44E3-9099-C40C66FF867C}">
                  <a14:compatExt spid="_x0000_s95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63</xdr:row>
          <xdr:rowOff>85725</xdr:rowOff>
        </xdr:from>
        <xdr:to>
          <xdr:col>5</xdr:col>
          <xdr:colOff>609600</xdr:colOff>
          <xdr:row>63</xdr:row>
          <xdr:rowOff>161925</xdr:rowOff>
        </xdr:to>
        <xdr:sp macro="" textlink="">
          <xdr:nvSpPr>
            <xdr:cNvPr id="95438" name="Check Box 206" hidden="1">
              <a:extLst>
                <a:ext uri="{63B3BB69-23CF-44E3-9099-C40C66FF867C}">
                  <a14:compatExt spid="_x0000_s95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64</xdr:row>
          <xdr:rowOff>85725</xdr:rowOff>
        </xdr:from>
        <xdr:to>
          <xdr:col>5</xdr:col>
          <xdr:colOff>609600</xdr:colOff>
          <xdr:row>65</xdr:row>
          <xdr:rowOff>0</xdr:rowOff>
        </xdr:to>
        <xdr:sp macro="" textlink="">
          <xdr:nvSpPr>
            <xdr:cNvPr id="95439" name="Check Box 207" hidden="1">
              <a:extLst>
                <a:ext uri="{63B3BB69-23CF-44E3-9099-C40C66FF867C}">
                  <a14:compatExt spid="_x0000_s95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66</xdr:row>
          <xdr:rowOff>85725</xdr:rowOff>
        </xdr:from>
        <xdr:to>
          <xdr:col>5</xdr:col>
          <xdr:colOff>609600</xdr:colOff>
          <xdr:row>67</xdr:row>
          <xdr:rowOff>0</xdr:rowOff>
        </xdr:to>
        <xdr:sp macro="" textlink="">
          <xdr:nvSpPr>
            <xdr:cNvPr id="95440" name="Check Box 208" hidden="1">
              <a:extLst>
                <a:ext uri="{63B3BB69-23CF-44E3-9099-C40C66FF867C}">
                  <a14:compatExt spid="_x0000_s95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61</xdr:row>
          <xdr:rowOff>85725</xdr:rowOff>
        </xdr:from>
        <xdr:to>
          <xdr:col>5</xdr:col>
          <xdr:colOff>609600</xdr:colOff>
          <xdr:row>62</xdr:row>
          <xdr:rowOff>0</xdr:rowOff>
        </xdr:to>
        <xdr:sp macro="" textlink="">
          <xdr:nvSpPr>
            <xdr:cNvPr id="95441" name="Check Box 209" hidden="1">
              <a:extLst>
                <a:ext uri="{63B3BB69-23CF-44E3-9099-C40C66FF867C}">
                  <a14:compatExt spid="_x0000_s95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59</xdr:row>
          <xdr:rowOff>66675</xdr:rowOff>
        </xdr:from>
        <xdr:to>
          <xdr:col>6</xdr:col>
          <xdr:colOff>609600</xdr:colOff>
          <xdr:row>60</xdr:row>
          <xdr:rowOff>0</xdr:rowOff>
        </xdr:to>
        <xdr:sp macro="" textlink="">
          <xdr:nvSpPr>
            <xdr:cNvPr id="95442" name="Check Box 210" hidden="1">
              <a:extLst>
                <a:ext uri="{63B3BB69-23CF-44E3-9099-C40C66FF867C}">
                  <a14:compatExt spid="_x0000_s95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53</xdr:row>
          <xdr:rowOff>66675</xdr:rowOff>
        </xdr:from>
        <xdr:to>
          <xdr:col>6</xdr:col>
          <xdr:colOff>609600</xdr:colOff>
          <xdr:row>53</xdr:row>
          <xdr:rowOff>161925</xdr:rowOff>
        </xdr:to>
        <xdr:sp macro="" textlink="">
          <xdr:nvSpPr>
            <xdr:cNvPr id="95443" name="Check Box 211" hidden="1">
              <a:extLst>
                <a:ext uri="{63B3BB69-23CF-44E3-9099-C40C66FF867C}">
                  <a14:compatExt spid="_x0000_s95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52</xdr:row>
          <xdr:rowOff>76200</xdr:rowOff>
        </xdr:from>
        <xdr:to>
          <xdr:col>6</xdr:col>
          <xdr:colOff>609600</xdr:colOff>
          <xdr:row>53</xdr:row>
          <xdr:rowOff>0</xdr:rowOff>
        </xdr:to>
        <xdr:sp macro="" textlink="">
          <xdr:nvSpPr>
            <xdr:cNvPr id="95444" name="Check Box 212" hidden="1">
              <a:extLst>
                <a:ext uri="{63B3BB69-23CF-44E3-9099-C40C66FF867C}">
                  <a14:compatExt spid="_x0000_s95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57</xdr:row>
          <xdr:rowOff>76200</xdr:rowOff>
        </xdr:from>
        <xdr:to>
          <xdr:col>6</xdr:col>
          <xdr:colOff>609600</xdr:colOff>
          <xdr:row>58</xdr:row>
          <xdr:rowOff>0</xdr:rowOff>
        </xdr:to>
        <xdr:sp macro="" textlink="">
          <xdr:nvSpPr>
            <xdr:cNvPr id="95445" name="Check Box 213" hidden="1">
              <a:extLst>
                <a:ext uri="{63B3BB69-23CF-44E3-9099-C40C66FF867C}">
                  <a14:compatExt spid="_x0000_s95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56</xdr:row>
          <xdr:rowOff>76200</xdr:rowOff>
        </xdr:from>
        <xdr:to>
          <xdr:col>6</xdr:col>
          <xdr:colOff>609600</xdr:colOff>
          <xdr:row>57</xdr:row>
          <xdr:rowOff>0</xdr:rowOff>
        </xdr:to>
        <xdr:sp macro="" textlink="">
          <xdr:nvSpPr>
            <xdr:cNvPr id="95446" name="Check Box 214" hidden="1">
              <a:extLst>
                <a:ext uri="{63B3BB69-23CF-44E3-9099-C40C66FF867C}">
                  <a14:compatExt spid="_x0000_s95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60</xdr:row>
          <xdr:rowOff>85725</xdr:rowOff>
        </xdr:from>
        <xdr:to>
          <xdr:col>6</xdr:col>
          <xdr:colOff>609600</xdr:colOff>
          <xdr:row>61</xdr:row>
          <xdr:rowOff>0</xdr:rowOff>
        </xdr:to>
        <xdr:sp macro="" textlink="">
          <xdr:nvSpPr>
            <xdr:cNvPr id="95447" name="Check Box 215" hidden="1">
              <a:extLst>
                <a:ext uri="{63B3BB69-23CF-44E3-9099-C40C66FF867C}">
                  <a14:compatExt spid="_x0000_s95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54</xdr:row>
          <xdr:rowOff>66675</xdr:rowOff>
        </xdr:from>
        <xdr:to>
          <xdr:col>6</xdr:col>
          <xdr:colOff>609600</xdr:colOff>
          <xdr:row>55</xdr:row>
          <xdr:rowOff>0</xdr:rowOff>
        </xdr:to>
        <xdr:sp macro="" textlink="">
          <xdr:nvSpPr>
            <xdr:cNvPr id="95448" name="Check Box 216" hidden="1">
              <a:extLst>
                <a:ext uri="{63B3BB69-23CF-44E3-9099-C40C66FF867C}">
                  <a14:compatExt spid="_x0000_s95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55</xdr:row>
          <xdr:rowOff>66675</xdr:rowOff>
        </xdr:from>
        <xdr:to>
          <xdr:col>6</xdr:col>
          <xdr:colOff>609600</xdr:colOff>
          <xdr:row>56</xdr:row>
          <xdr:rowOff>0</xdr:rowOff>
        </xdr:to>
        <xdr:sp macro="" textlink="">
          <xdr:nvSpPr>
            <xdr:cNvPr id="95449" name="Check Box 217" hidden="1">
              <a:extLst>
                <a:ext uri="{63B3BB69-23CF-44E3-9099-C40C66FF867C}">
                  <a14:compatExt spid="_x0000_s95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58</xdr:row>
          <xdr:rowOff>76200</xdr:rowOff>
        </xdr:from>
        <xdr:to>
          <xdr:col>6</xdr:col>
          <xdr:colOff>609600</xdr:colOff>
          <xdr:row>59</xdr:row>
          <xdr:rowOff>0</xdr:rowOff>
        </xdr:to>
        <xdr:sp macro="" textlink="">
          <xdr:nvSpPr>
            <xdr:cNvPr id="95450" name="Check Box 218" hidden="1">
              <a:extLst>
                <a:ext uri="{63B3BB69-23CF-44E3-9099-C40C66FF867C}">
                  <a14:compatExt spid="_x0000_s95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63</xdr:row>
          <xdr:rowOff>85725</xdr:rowOff>
        </xdr:from>
        <xdr:to>
          <xdr:col>6</xdr:col>
          <xdr:colOff>609600</xdr:colOff>
          <xdr:row>63</xdr:row>
          <xdr:rowOff>161925</xdr:rowOff>
        </xdr:to>
        <xdr:sp macro="" textlink="">
          <xdr:nvSpPr>
            <xdr:cNvPr id="95451" name="Check Box 219" hidden="1">
              <a:extLst>
                <a:ext uri="{63B3BB69-23CF-44E3-9099-C40C66FF867C}">
                  <a14:compatExt spid="_x0000_s95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64</xdr:row>
          <xdr:rowOff>85725</xdr:rowOff>
        </xdr:from>
        <xdr:to>
          <xdr:col>6</xdr:col>
          <xdr:colOff>609600</xdr:colOff>
          <xdr:row>65</xdr:row>
          <xdr:rowOff>0</xdr:rowOff>
        </xdr:to>
        <xdr:sp macro="" textlink="">
          <xdr:nvSpPr>
            <xdr:cNvPr id="95452" name="Check Box 220" hidden="1">
              <a:extLst>
                <a:ext uri="{63B3BB69-23CF-44E3-9099-C40C66FF867C}">
                  <a14:compatExt spid="_x0000_s95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66</xdr:row>
          <xdr:rowOff>85725</xdr:rowOff>
        </xdr:from>
        <xdr:to>
          <xdr:col>6</xdr:col>
          <xdr:colOff>609600</xdr:colOff>
          <xdr:row>67</xdr:row>
          <xdr:rowOff>0</xdr:rowOff>
        </xdr:to>
        <xdr:sp macro="" textlink="">
          <xdr:nvSpPr>
            <xdr:cNvPr id="95453" name="Check Box 221" hidden="1">
              <a:extLst>
                <a:ext uri="{63B3BB69-23CF-44E3-9099-C40C66FF867C}">
                  <a14:compatExt spid="_x0000_s95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61</xdr:row>
          <xdr:rowOff>85725</xdr:rowOff>
        </xdr:from>
        <xdr:to>
          <xdr:col>6</xdr:col>
          <xdr:colOff>609600</xdr:colOff>
          <xdr:row>62</xdr:row>
          <xdr:rowOff>0</xdr:rowOff>
        </xdr:to>
        <xdr:sp macro="" textlink="">
          <xdr:nvSpPr>
            <xdr:cNvPr id="95454" name="Check Box 222" hidden="1">
              <a:extLst>
                <a:ext uri="{63B3BB69-23CF-44E3-9099-C40C66FF867C}">
                  <a14:compatExt spid="_x0000_s95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65</xdr:row>
          <xdr:rowOff>28575</xdr:rowOff>
        </xdr:from>
        <xdr:to>
          <xdr:col>4</xdr:col>
          <xdr:colOff>762000</xdr:colOff>
          <xdr:row>66</xdr:row>
          <xdr:rowOff>0</xdr:rowOff>
        </xdr:to>
        <xdr:sp macro="" textlink="">
          <xdr:nvSpPr>
            <xdr:cNvPr id="95455" name="Check Box 223" hidden="1">
              <a:extLst>
                <a:ext uri="{63B3BB69-23CF-44E3-9099-C40C66FF867C}">
                  <a14:compatExt spid="_x0000_s95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65</xdr:row>
          <xdr:rowOff>76200</xdr:rowOff>
        </xdr:from>
        <xdr:to>
          <xdr:col>5</xdr:col>
          <xdr:colOff>609600</xdr:colOff>
          <xdr:row>66</xdr:row>
          <xdr:rowOff>0</xdr:rowOff>
        </xdr:to>
        <xdr:sp macro="" textlink="">
          <xdr:nvSpPr>
            <xdr:cNvPr id="95456" name="Check Box 224" hidden="1">
              <a:extLst>
                <a:ext uri="{63B3BB69-23CF-44E3-9099-C40C66FF867C}">
                  <a14:compatExt spid="_x0000_s95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65</xdr:row>
          <xdr:rowOff>76200</xdr:rowOff>
        </xdr:from>
        <xdr:to>
          <xdr:col>6</xdr:col>
          <xdr:colOff>609600</xdr:colOff>
          <xdr:row>66</xdr:row>
          <xdr:rowOff>0</xdr:rowOff>
        </xdr:to>
        <xdr:sp macro="" textlink="">
          <xdr:nvSpPr>
            <xdr:cNvPr id="95457" name="Check Box 225" hidden="1">
              <a:extLst>
                <a:ext uri="{63B3BB69-23CF-44E3-9099-C40C66FF867C}">
                  <a14:compatExt spid="_x0000_s95457"/>
                </a:ext>
              </a:extLst>
            </xdr:cNvPr>
            <xdr:cNvSpPr/>
          </xdr:nvSpPr>
          <xdr:spPr>
            <a:xfrm>
              <a:off x="0" y="0"/>
              <a:ext cx="0" cy="0"/>
            </a:xfrm>
            <a:prstGeom prst="rect">
              <a:avLst/>
            </a:prstGeom>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3</xdr:col>
      <xdr:colOff>0</xdr:colOff>
      <xdr:row>11</xdr:row>
      <xdr:rowOff>0</xdr:rowOff>
    </xdr:from>
    <xdr:to>
      <xdr:col>3</xdr:col>
      <xdr:colOff>0</xdr:colOff>
      <xdr:row>11</xdr:row>
      <xdr:rowOff>0</xdr:rowOff>
    </xdr:to>
    <xdr:sp macro="" textlink="">
      <xdr:nvSpPr>
        <xdr:cNvPr id="53759" name="AutoShape 1"/>
        <xdr:cNvSpPr>
          <a:spLocks noChangeArrowheads="1"/>
        </xdr:cNvSpPr>
      </xdr:nvSpPr>
      <xdr:spPr bwMode="auto">
        <a:xfrm>
          <a:off x="5305425" y="18383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11</xdr:row>
      <xdr:rowOff>0</xdr:rowOff>
    </xdr:from>
    <xdr:to>
      <xdr:col>3</xdr:col>
      <xdr:colOff>0</xdr:colOff>
      <xdr:row>11</xdr:row>
      <xdr:rowOff>0</xdr:rowOff>
    </xdr:to>
    <xdr:sp macro="" textlink="">
      <xdr:nvSpPr>
        <xdr:cNvPr id="53760" name="AutoShape 2"/>
        <xdr:cNvSpPr>
          <a:spLocks noChangeArrowheads="1"/>
        </xdr:cNvSpPr>
      </xdr:nvSpPr>
      <xdr:spPr bwMode="auto">
        <a:xfrm>
          <a:off x="5305425" y="18383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11</xdr:row>
      <xdr:rowOff>0</xdr:rowOff>
    </xdr:from>
    <xdr:to>
      <xdr:col>3</xdr:col>
      <xdr:colOff>0</xdr:colOff>
      <xdr:row>11</xdr:row>
      <xdr:rowOff>0</xdr:rowOff>
    </xdr:to>
    <xdr:sp macro="" textlink="">
      <xdr:nvSpPr>
        <xdr:cNvPr id="53761" name="AutoShape 3"/>
        <xdr:cNvSpPr>
          <a:spLocks noChangeArrowheads="1"/>
        </xdr:cNvSpPr>
      </xdr:nvSpPr>
      <xdr:spPr bwMode="auto">
        <a:xfrm>
          <a:off x="5305425" y="18383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11</xdr:row>
      <xdr:rowOff>0</xdr:rowOff>
    </xdr:from>
    <xdr:to>
      <xdr:col>3</xdr:col>
      <xdr:colOff>0</xdr:colOff>
      <xdr:row>11</xdr:row>
      <xdr:rowOff>0</xdr:rowOff>
    </xdr:to>
    <xdr:sp macro="" textlink="">
      <xdr:nvSpPr>
        <xdr:cNvPr id="53762" name="AutoShape 4"/>
        <xdr:cNvSpPr>
          <a:spLocks noChangeArrowheads="1"/>
        </xdr:cNvSpPr>
      </xdr:nvSpPr>
      <xdr:spPr bwMode="auto">
        <a:xfrm>
          <a:off x="5305425" y="18383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11</xdr:row>
      <xdr:rowOff>0</xdr:rowOff>
    </xdr:from>
    <xdr:to>
      <xdr:col>3</xdr:col>
      <xdr:colOff>0</xdr:colOff>
      <xdr:row>11</xdr:row>
      <xdr:rowOff>0</xdr:rowOff>
    </xdr:to>
    <xdr:sp macro="" textlink="">
      <xdr:nvSpPr>
        <xdr:cNvPr id="53763" name="AutoShape 5"/>
        <xdr:cNvSpPr>
          <a:spLocks noChangeArrowheads="1"/>
        </xdr:cNvSpPr>
      </xdr:nvSpPr>
      <xdr:spPr bwMode="auto">
        <a:xfrm>
          <a:off x="5305425" y="18383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11</xdr:row>
      <xdr:rowOff>0</xdr:rowOff>
    </xdr:from>
    <xdr:to>
      <xdr:col>3</xdr:col>
      <xdr:colOff>0</xdr:colOff>
      <xdr:row>11</xdr:row>
      <xdr:rowOff>0</xdr:rowOff>
    </xdr:to>
    <xdr:sp macro="" textlink="">
      <xdr:nvSpPr>
        <xdr:cNvPr id="53764" name="AutoShape 6"/>
        <xdr:cNvSpPr>
          <a:spLocks noChangeArrowheads="1"/>
        </xdr:cNvSpPr>
      </xdr:nvSpPr>
      <xdr:spPr bwMode="auto">
        <a:xfrm>
          <a:off x="5305425" y="18383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11</xdr:row>
      <xdr:rowOff>0</xdr:rowOff>
    </xdr:from>
    <xdr:to>
      <xdr:col>3</xdr:col>
      <xdr:colOff>0</xdr:colOff>
      <xdr:row>11</xdr:row>
      <xdr:rowOff>0</xdr:rowOff>
    </xdr:to>
    <xdr:sp macro="" textlink="">
      <xdr:nvSpPr>
        <xdr:cNvPr id="53765" name="AutoShape 7"/>
        <xdr:cNvSpPr>
          <a:spLocks noChangeArrowheads="1"/>
        </xdr:cNvSpPr>
      </xdr:nvSpPr>
      <xdr:spPr bwMode="auto">
        <a:xfrm>
          <a:off x="5305425" y="18383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11</xdr:row>
      <xdr:rowOff>0</xdr:rowOff>
    </xdr:from>
    <xdr:to>
      <xdr:col>3</xdr:col>
      <xdr:colOff>0</xdr:colOff>
      <xdr:row>11</xdr:row>
      <xdr:rowOff>0</xdr:rowOff>
    </xdr:to>
    <xdr:sp macro="" textlink="">
      <xdr:nvSpPr>
        <xdr:cNvPr id="53766" name="AutoShape 8"/>
        <xdr:cNvSpPr>
          <a:spLocks noChangeArrowheads="1"/>
        </xdr:cNvSpPr>
      </xdr:nvSpPr>
      <xdr:spPr bwMode="auto">
        <a:xfrm>
          <a:off x="5305425" y="18383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11</xdr:row>
      <xdr:rowOff>0</xdr:rowOff>
    </xdr:from>
    <xdr:to>
      <xdr:col>3</xdr:col>
      <xdr:colOff>0</xdr:colOff>
      <xdr:row>11</xdr:row>
      <xdr:rowOff>0</xdr:rowOff>
    </xdr:to>
    <xdr:sp macro="" textlink="">
      <xdr:nvSpPr>
        <xdr:cNvPr id="53767" name="AutoShape 9"/>
        <xdr:cNvSpPr>
          <a:spLocks noChangeArrowheads="1"/>
        </xdr:cNvSpPr>
      </xdr:nvSpPr>
      <xdr:spPr bwMode="auto">
        <a:xfrm>
          <a:off x="5305425" y="18383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11</xdr:row>
      <xdr:rowOff>0</xdr:rowOff>
    </xdr:from>
    <xdr:to>
      <xdr:col>3</xdr:col>
      <xdr:colOff>0</xdr:colOff>
      <xdr:row>11</xdr:row>
      <xdr:rowOff>0</xdr:rowOff>
    </xdr:to>
    <xdr:sp macro="" textlink="">
      <xdr:nvSpPr>
        <xdr:cNvPr id="53768" name="AutoShape 10"/>
        <xdr:cNvSpPr>
          <a:spLocks noChangeArrowheads="1"/>
        </xdr:cNvSpPr>
      </xdr:nvSpPr>
      <xdr:spPr bwMode="auto">
        <a:xfrm>
          <a:off x="5305425" y="18383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22</xdr:row>
      <xdr:rowOff>0</xdr:rowOff>
    </xdr:from>
    <xdr:to>
      <xdr:col>3</xdr:col>
      <xdr:colOff>0</xdr:colOff>
      <xdr:row>22</xdr:row>
      <xdr:rowOff>0</xdr:rowOff>
    </xdr:to>
    <xdr:sp macro="" textlink="">
      <xdr:nvSpPr>
        <xdr:cNvPr id="53769" name="AutoShape 11"/>
        <xdr:cNvSpPr>
          <a:spLocks noChangeArrowheads="1"/>
        </xdr:cNvSpPr>
      </xdr:nvSpPr>
      <xdr:spPr bwMode="auto">
        <a:xfrm>
          <a:off x="5305425" y="39719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22</xdr:row>
      <xdr:rowOff>0</xdr:rowOff>
    </xdr:from>
    <xdr:to>
      <xdr:col>3</xdr:col>
      <xdr:colOff>0</xdr:colOff>
      <xdr:row>22</xdr:row>
      <xdr:rowOff>0</xdr:rowOff>
    </xdr:to>
    <xdr:sp macro="" textlink="">
      <xdr:nvSpPr>
        <xdr:cNvPr id="53770" name="AutoShape 12"/>
        <xdr:cNvSpPr>
          <a:spLocks noChangeArrowheads="1"/>
        </xdr:cNvSpPr>
      </xdr:nvSpPr>
      <xdr:spPr bwMode="auto">
        <a:xfrm>
          <a:off x="5305425" y="39719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22</xdr:row>
      <xdr:rowOff>0</xdr:rowOff>
    </xdr:from>
    <xdr:to>
      <xdr:col>3</xdr:col>
      <xdr:colOff>0</xdr:colOff>
      <xdr:row>22</xdr:row>
      <xdr:rowOff>0</xdr:rowOff>
    </xdr:to>
    <xdr:sp macro="" textlink="">
      <xdr:nvSpPr>
        <xdr:cNvPr id="53771" name="AutoShape 13"/>
        <xdr:cNvSpPr>
          <a:spLocks noChangeArrowheads="1"/>
        </xdr:cNvSpPr>
      </xdr:nvSpPr>
      <xdr:spPr bwMode="auto">
        <a:xfrm>
          <a:off x="5305425" y="39719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22</xdr:row>
      <xdr:rowOff>0</xdr:rowOff>
    </xdr:from>
    <xdr:to>
      <xdr:col>3</xdr:col>
      <xdr:colOff>0</xdr:colOff>
      <xdr:row>22</xdr:row>
      <xdr:rowOff>0</xdr:rowOff>
    </xdr:to>
    <xdr:sp macro="" textlink="">
      <xdr:nvSpPr>
        <xdr:cNvPr id="53772" name="AutoShape 14"/>
        <xdr:cNvSpPr>
          <a:spLocks noChangeArrowheads="1"/>
        </xdr:cNvSpPr>
      </xdr:nvSpPr>
      <xdr:spPr bwMode="auto">
        <a:xfrm>
          <a:off x="5305425" y="39719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22</xdr:row>
      <xdr:rowOff>0</xdr:rowOff>
    </xdr:from>
    <xdr:to>
      <xdr:col>3</xdr:col>
      <xdr:colOff>0</xdr:colOff>
      <xdr:row>22</xdr:row>
      <xdr:rowOff>0</xdr:rowOff>
    </xdr:to>
    <xdr:sp macro="" textlink="">
      <xdr:nvSpPr>
        <xdr:cNvPr id="53773" name="AutoShape 15"/>
        <xdr:cNvSpPr>
          <a:spLocks noChangeArrowheads="1"/>
        </xdr:cNvSpPr>
      </xdr:nvSpPr>
      <xdr:spPr bwMode="auto">
        <a:xfrm>
          <a:off x="5305425" y="39719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22</xdr:row>
      <xdr:rowOff>0</xdr:rowOff>
    </xdr:from>
    <xdr:to>
      <xdr:col>3</xdr:col>
      <xdr:colOff>0</xdr:colOff>
      <xdr:row>22</xdr:row>
      <xdr:rowOff>0</xdr:rowOff>
    </xdr:to>
    <xdr:sp macro="" textlink="">
      <xdr:nvSpPr>
        <xdr:cNvPr id="53774" name="AutoShape 16"/>
        <xdr:cNvSpPr>
          <a:spLocks noChangeArrowheads="1"/>
        </xdr:cNvSpPr>
      </xdr:nvSpPr>
      <xdr:spPr bwMode="auto">
        <a:xfrm>
          <a:off x="5305425" y="39719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22</xdr:row>
      <xdr:rowOff>0</xdr:rowOff>
    </xdr:from>
    <xdr:to>
      <xdr:col>3</xdr:col>
      <xdr:colOff>0</xdr:colOff>
      <xdr:row>22</xdr:row>
      <xdr:rowOff>0</xdr:rowOff>
    </xdr:to>
    <xdr:sp macro="" textlink="">
      <xdr:nvSpPr>
        <xdr:cNvPr id="53775" name="AutoShape 17"/>
        <xdr:cNvSpPr>
          <a:spLocks noChangeArrowheads="1"/>
        </xdr:cNvSpPr>
      </xdr:nvSpPr>
      <xdr:spPr bwMode="auto">
        <a:xfrm>
          <a:off x="5305425" y="39719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22</xdr:row>
      <xdr:rowOff>0</xdr:rowOff>
    </xdr:from>
    <xdr:to>
      <xdr:col>3</xdr:col>
      <xdr:colOff>0</xdr:colOff>
      <xdr:row>22</xdr:row>
      <xdr:rowOff>0</xdr:rowOff>
    </xdr:to>
    <xdr:sp macro="" textlink="">
      <xdr:nvSpPr>
        <xdr:cNvPr id="53776" name="AutoShape 18"/>
        <xdr:cNvSpPr>
          <a:spLocks noChangeArrowheads="1"/>
        </xdr:cNvSpPr>
      </xdr:nvSpPr>
      <xdr:spPr bwMode="auto">
        <a:xfrm>
          <a:off x="5305425" y="39719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22</xdr:row>
      <xdr:rowOff>0</xdr:rowOff>
    </xdr:from>
    <xdr:to>
      <xdr:col>3</xdr:col>
      <xdr:colOff>0</xdr:colOff>
      <xdr:row>22</xdr:row>
      <xdr:rowOff>0</xdr:rowOff>
    </xdr:to>
    <xdr:sp macro="" textlink="">
      <xdr:nvSpPr>
        <xdr:cNvPr id="53777" name="AutoShape 19"/>
        <xdr:cNvSpPr>
          <a:spLocks noChangeArrowheads="1"/>
        </xdr:cNvSpPr>
      </xdr:nvSpPr>
      <xdr:spPr bwMode="auto">
        <a:xfrm>
          <a:off x="5305425" y="39719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22</xdr:row>
      <xdr:rowOff>0</xdr:rowOff>
    </xdr:from>
    <xdr:to>
      <xdr:col>3</xdr:col>
      <xdr:colOff>0</xdr:colOff>
      <xdr:row>22</xdr:row>
      <xdr:rowOff>0</xdr:rowOff>
    </xdr:to>
    <xdr:sp macro="" textlink="">
      <xdr:nvSpPr>
        <xdr:cNvPr id="53778" name="AutoShape 20"/>
        <xdr:cNvSpPr>
          <a:spLocks noChangeArrowheads="1"/>
        </xdr:cNvSpPr>
      </xdr:nvSpPr>
      <xdr:spPr bwMode="auto">
        <a:xfrm>
          <a:off x="5305425" y="39719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19</xdr:row>
      <xdr:rowOff>0</xdr:rowOff>
    </xdr:from>
    <xdr:to>
      <xdr:col>3</xdr:col>
      <xdr:colOff>0</xdr:colOff>
      <xdr:row>19</xdr:row>
      <xdr:rowOff>0</xdr:rowOff>
    </xdr:to>
    <xdr:sp macro="" textlink="">
      <xdr:nvSpPr>
        <xdr:cNvPr id="53779" name="AutoShape 21"/>
        <xdr:cNvSpPr>
          <a:spLocks noChangeArrowheads="1"/>
        </xdr:cNvSpPr>
      </xdr:nvSpPr>
      <xdr:spPr bwMode="auto">
        <a:xfrm>
          <a:off x="5305425" y="34766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19</xdr:row>
      <xdr:rowOff>0</xdr:rowOff>
    </xdr:from>
    <xdr:to>
      <xdr:col>3</xdr:col>
      <xdr:colOff>0</xdr:colOff>
      <xdr:row>19</xdr:row>
      <xdr:rowOff>0</xdr:rowOff>
    </xdr:to>
    <xdr:sp macro="" textlink="">
      <xdr:nvSpPr>
        <xdr:cNvPr id="53780" name="AutoShape 22"/>
        <xdr:cNvSpPr>
          <a:spLocks noChangeArrowheads="1"/>
        </xdr:cNvSpPr>
      </xdr:nvSpPr>
      <xdr:spPr bwMode="auto">
        <a:xfrm>
          <a:off x="5305425" y="34766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19</xdr:row>
      <xdr:rowOff>0</xdr:rowOff>
    </xdr:from>
    <xdr:to>
      <xdr:col>3</xdr:col>
      <xdr:colOff>0</xdr:colOff>
      <xdr:row>19</xdr:row>
      <xdr:rowOff>0</xdr:rowOff>
    </xdr:to>
    <xdr:sp macro="" textlink="">
      <xdr:nvSpPr>
        <xdr:cNvPr id="53781" name="AutoShape 23"/>
        <xdr:cNvSpPr>
          <a:spLocks noChangeArrowheads="1"/>
        </xdr:cNvSpPr>
      </xdr:nvSpPr>
      <xdr:spPr bwMode="auto">
        <a:xfrm>
          <a:off x="5305425" y="34766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19</xdr:row>
      <xdr:rowOff>0</xdr:rowOff>
    </xdr:from>
    <xdr:to>
      <xdr:col>3</xdr:col>
      <xdr:colOff>0</xdr:colOff>
      <xdr:row>19</xdr:row>
      <xdr:rowOff>0</xdr:rowOff>
    </xdr:to>
    <xdr:sp macro="" textlink="">
      <xdr:nvSpPr>
        <xdr:cNvPr id="53782" name="AutoShape 24"/>
        <xdr:cNvSpPr>
          <a:spLocks noChangeArrowheads="1"/>
        </xdr:cNvSpPr>
      </xdr:nvSpPr>
      <xdr:spPr bwMode="auto">
        <a:xfrm>
          <a:off x="5305425" y="34766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19</xdr:row>
      <xdr:rowOff>0</xdr:rowOff>
    </xdr:from>
    <xdr:to>
      <xdr:col>3</xdr:col>
      <xdr:colOff>0</xdr:colOff>
      <xdr:row>19</xdr:row>
      <xdr:rowOff>0</xdr:rowOff>
    </xdr:to>
    <xdr:sp macro="" textlink="">
      <xdr:nvSpPr>
        <xdr:cNvPr id="53783" name="AutoShape 25"/>
        <xdr:cNvSpPr>
          <a:spLocks noChangeArrowheads="1"/>
        </xdr:cNvSpPr>
      </xdr:nvSpPr>
      <xdr:spPr bwMode="auto">
        <a:xfrm>
          <a:off x="5305425" y="34766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19</xdr:row>
      <xdr:rowOff>0</xdr:rowOff>
    </xdr:from>
    <xdr:to>
      <xdr:col>3</xdr:col>
      <xdr:colOff>0</xdr:colOff>
      <xdr:row>19</xdr:row>
      <xdr:rowOff>0</xdr:rowOff>
    </xdr:to>
    <xdr:sp macro="" textlink="">
      <xdr:nvSpPr>
        <xdr:cNvPr id="53784" name="AutoShape 26"/>
        <xdr:cNvSpPr>
          <a:spLocks noChangeArrowheads="1"/>
        </xdr:cNvSpPr>
      </xdr:nvSpPr>
      <xdr:spPr bwMode="auto">
        <a:xfrm>
          <a:off x="5305425" y="34766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19</xdr:row>
      <xdr:rowOff>0</xdr:rowOff>
    </xdr:from>
    <xdr:to>
      <xdr:col>3</xdr:col>
      <xdr:colOff>0</xdr:colOff>
      <xdr:row>19</xdr:row>
      <xdr:rowOff>0</xdr:rowOff>
    </xdr:to>
    <xdr:sp macro="" textlink="">
      <xdr:nvSpPr>
        <xdr:cNvPr id="53785" name="AutoShape 27"/>
        <xdr:cNvSpPr>
          <a:spLocks noChangeArrowheads="1"/>
        </xdr:cNvSpPr>
      </xdr:nvSpPr>
      <xdr:spPr bwMode="auto">
        <a:xfrm>
          <a:off x="5305425" y="34766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19</xdr:row>
      <xdr:rowOff>0</xdr:rowOff>
    </xdr:from>
    <xdr:to>
      <xdr:col>3</xdr:col>
      <xdr:colOff>0</xdr:colOff>
      <xdr:row>19</xdr:row>
      <xdr:rowOff>0</xdr:rowOff>
    </xdr:to>
    <xdr:sp macro="" textlink="">
      <xdr:nvSpPr>
        <xdr:cNvPr id="53786" name="AutoShape 28"/>
        <xdr:cNvSpPr>
          <a:spLocks noChangeArrowheads="1"/>
        </xdr:cNvSpPr>
      </xdr:nvSpPr>
      <xdr:spPr bwMode="auto">
        <a:xfrm>
          <a:off x="5305425" y="34766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19</xdr:row>
      <xdr:rowOff>0</xdr:rowOff>
    </xdr:from>
    <xdr:to>
      <xdr:col>3</xdr:col>
      <xdr:colOff>0</xdr:colOff>
      <xdr:row>19</xdr:row>
      <xdr:rowOff>0</xdr:rowOff>
    </xdr:to>
    <xdr:sp macro="" textlink="">
      <xdr:nvSpPr>
        <xdr:cNvPr id="53787" name="AutoShape 29"/>
        <xdr:cNvSpPr>
          <a:spLocks noChangeArrowheads="1"/>
        </xdr:cNvSpPr>
      </xdr:nvSpPr>
      <xdr:spPr bwMode="auto">
        <a:xfrm>
          <a:off x="5305425" y="3476625"/>
          <a:ext cx="0" cy="0"/>
        </a:xfrm>
        <a:prstGeom prst="triangle">
          <a:avLst>
            <a:gd name="adj" fmla="val 48648"/>
          </a:avLst>
        </a:prstGeom>
        <a:solidFill>
          <a:srgbClr val="FFFFFF"/>
        </a:solidFill>
        <a:ln w="9525">
          <a:solidFill>
            <a:srgbClr val="000000"/>
          </a:solidFill>
          <a:miter lim="800000"/>
          <a:headEnd/>
          <a:tailEnd/>
        </a:ln>
      </xdr:spPr>
    </xdr:sp>
    <xdr:clientData/>
  </xdr:twoCellAnchor>
  <xdr:twoCellAnchor>
    <xdr:from>
      <xdr:col>3</xdr:col>
      <xdr:colOff>0</xdr:colOff>
      <xdr:row>19</xdr:row>
      <xdr:rowOff>0</xdr:rowOff>
    </xdr:from>
    <xdr:to>
      <xdr:col>3</xdr:col>
      <xdr:colOff>0</xdr:colOff>
      <xdr:row>19</xdr:row>
      <xdr:rowOff>0</xdr:rowOff>
    </xdr:to>
    <xdr:sp macro="" textlink="">
      <xdr:nvSpPr>
        <xdr:cNvPr id="53788" name="AutoShape 30"/>
        <xdr:cNvSpPr>
          <a:spLocks noChangeArrowheads="1"/>
        </xdr:cNvSpPr>
      </xdr:nvSpPr>
      <xdr:spPr bwMode="auto">
        <a:xfrm>
          <a:off x="5305425" y="3476625"/>
          <a:ext cx="0" cy="0"/>
        </a:xfrm>
        <a:prstGeom prst="triangle">
          <a:avLst>
            <a:gd name="adj" fmla="val 48648"/>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1428750</xdr:colOff>
      <xdr:row>74</xdr:row>
      <xdr:rowOff>57150</xdr:rowOff>
    </xdr:from>
    <xdr:to>
      <xdr:col>2</xdr:col>
      <xdr:colOff>1657350</xdr:colOff>
      <xdr:row>74</xdr:row>
      <xdr:rowOff>102869</xdr:rowOff>
    </xdr:to>
    <xdr:sp macro="" textlink="">
      <xdr:nvSpPr>
        <xdr:cNvPr id="2" name="Right Arrow 1"/>
        <xdr:cNvSpPr/>
      </xdr:nvSpPr>
      <xdr:spPr>
        <a:xfrm>
          <a:off x="1790700" y="14077950"/>
          <a:ext cx="228600" cy="45719"/>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xdr:col>
      <xdr:colOff>638175</xdr:colOff>
      <xdr:row>21</xdr:row>
      <xdr:rowOff>171450</xdr:rowOff>
    </xdr:from>
    <xdr:to>
      <xdr:col>10</xdr:col>
      <xdr:colOff>1028700</xdr:colOff>
      <xdr:row>21</xdr:row>
      <xdr:rowOff>171450</xdr:rowOff>
    </xdr:to>
    <xdr:cxnSp macro="">
      <xdr:nvCxnSpPr>
        <xdr:cNvPr id="3" name="Straight Connector 2"/>
        <xdr:cNvCxnSpPr/>
      </xdr:nvCxnSpPr>
      <xdr:spPr>
        <a:xfrm>
          <a:off x="5162550" y="3829050"/>
          <a:ext cx="3971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142875</xdr:colOff>
      <xdr:row>1</xdr:row>
      <xdr:rowOff>47625</xdr:rowOff>
    </xdr:from>
    <xdr:to>
      <xdr:col>10</xdr:col>
      <xdr:colOff>1339033</xdr:colOff>
      <xdr:row>1</xdr:row>
      <xdr:rowOff>323850</xdr:rowOff>
    </xdr:to>
    <xdr:pic>
      <xdr:nvPicPr>
        <xdr:cNvPr id="4" name="Picture 248"/>
        <xdr:cNvPicPr>
          <a:picLocks noChangeAspect="1" noChangeArrowheads="1"/>
        </xdr:cNvPicPr>
      </xdr:nvPicPr>
      <xdr:blipFill>
        <a:blip xmlns:r="http://schemas.openxmlformats.org/officeDocument/2006/relationships" r:embed="rId1" cstate="print"/>
        <a:srcRect/>
        <a:stretch>
          <a:fillRect/>
        </a:stretch>
      </xdr:blipFill>
      <xdr:spPr bwMode="auto">
        <a:xfrm>
          <a:off x="8248650" y="209550"/>
          <a:ext cx="1196158" cy="27622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438150</xdr:colOff>
          <xdr:row>17</xdr:row>
          <xdr:rowOff>0</xdr:rowOff>
        </xdr:to>
        <xdr:sp macro="" textlink="">
          <xdr:nvSpPr>
            <xdr:cNvPr id="97281" name="Option Button 1" hidden="1">
              <a:extLst>
                <a:ext uri="{63B3BB69-23CF-44E3-9099-C40C66FF867C}">
                  <a14:compatExt spid="_x0000_s972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Initial Submission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390525</xdr:colOff>
          <xdr:row>18</xdr:row>
          <xdr:rowOff>0</xdr:rowOff>
        </xdr:to>
        <xdr:sp macro="" textlink="">
          <xdr:nvSpPr>
            <xdr:cNvPr id="97282" name="Option Button 2" hidden="1">
              <a:extLst>
                <a:ext uri="{63B3BB69-23CF-44E3-9099-C40C66FF867C}">
                  <a14:compatExt spid="_x0000_s972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Engineering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542925</xdr:colOff>
          <xdr:row>19</xdr:row>
          <xdr:rowOff>0</xdr:rowOff>
        </xdr:to>
        <xdr:sp macro="" textlink="">
          <xdr:nvSpPr>
            <xdr:cNvPr id="97283" name="Option Button 3" hidden="1">
              <a:extLst>
                <a:ext uri="{63B3BB69-23CF-44E3-9099-C40C66FF867C}">
                  <a14:compatExt spid="_x0000_s972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Tooling: Transfer, Replacement, Refurbishment, Additional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4</xdr:col>
          <xdr:colOff>419100</xdr:colOff>
          <xdr:row>20</xdr:row>
          <xdr:rowOff>0</xdr:rowOff>
        </xdr:to>
        <xdr:sp macro="" textlink="">
          <xdr:nvSpPr>
            <xdr:cNvPr id="97284" name="Option Button 4" hidden="1">
              <a:extLst>
                <a:ext uri="{63B3BB69-23CF-44E3-9099-C40C66FF867C}">
                  <a14:compatExt spid="_x0000_s972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Correction of Discrepancy / Corrective action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4</xdr:col>
          <xdr:colOff>419100</xdr:colOff>
          <xdr:row>22</xdr:row>
          <xdr:rowOff>0</xdr:rowOff>
        </xdr:to>
        <xdr:sp macro="" textlink="">
          <xdr:nvSpPr>
            <xdr:cNvPr id="97285" name="Option Button 5" hidden="1">
              <a:extLst>
                <a:ext uri="{63B3BB69-23CF-44E3-9099-C40C66FF867C}">
                  <a14:compatExt spid="_x0000_s972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Tooling inactive &gt; 1 year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542925</xdr:colOff>
          <xdr:row>21</xdr:row>
          <xdr:rowOff>0</xdr:rowOff>
        </xdr:to>
        <xdr:sp macro="" textlink="">
          <xdr:nvSpPr>
            <xdr:cNvPr id="97286" name="Option Button 6" hidden="1">
              <a:extLst>
                <a:ext uri="{63B3BB69-23CF-44E3-9099-C40C66FF867C}">
                  <a14:compatExt spid="_x0000_s972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Change of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16</xdr:row>
          <xdr:rowOff>0</xdr:rowOff>
        </xdr:from>
        <xdr:to>
          <xdr:col>9</xdr:col>
          <xdr:colOff>1057275</xdr:colOff>
          <xdr:row>17</xdr:row>
          <xdr:rowOff>0</xdr:rowOff>
        </xdr:to>
        <xdr:sp macro="" textlink="">
          <xdr:nvSpPr>
            <xdr:cNvPr id="97287" name="Option Button 7" hidden="1">
              <a:extLst>
                <a:ext uri="{63B3BB69-23CF-44E3-9099-C40C66FF867C}">
                  <a14:compatExt spid="_x0000_s972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Sub-supplier / material source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17</xdr:row>
          <xdr:rowOff>0</xdr:rowOff>
        </xdr:from>
        <xdr:to>
          <xdr:col>9</xdr:col>
          <xdr:colOff>1057275</xdr:colOff>
          <xdr:row>18</xdr:row>
          <xdr:rowOff>0</xdr:rowOff>
        </xdr:to>
        <xdr:sp macro="" textlink="">
          <xdr:nvSpPr>
            <xdr:cNvPr id="97288" name="Option Button 8" hidden="1">
              <a:extLst>
                <a:ext uri="{63B3BB69-23CF-44E3-9099-C40C66FF867C}">
                  <a14:compatExt spid="_x0000_s972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Change to process / 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18</xdr:row>
          <xdr:rowOff>0</xdr:rowOff>
        </xdr:from>
        <xdr:to>
          <xdr:col>9</xdr:col>
          <xdr:colOff>609600</xdr:colOff>
          <xdr:row>19</xdr:row>
          <xdr:rowOff>0</xdr:rowOff>
        </xdr:to>
        <xdr:sp macro="" textlink="">
          <xdr:nvSpPr>
            <xdr:cNvPr id="97289" name="Option Button 9" hidden="1">
              <a:extLst>
                <a:ext uri="{63B3BB69-23CF-44E3-9099-C40C66FF867C}">
                  <a14:compatExt spid="_x0000_s97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Parts produced at additional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19</xdr:row>
          <xdr:rowOff>19050</xdr:rowOff>
        </xdr:from>
        <xdr:to>
          <xdr:col>9</xdr:col>
          <xdr:colOff>1076325</xdr:colOff>
          <xdr:row>20</xdr:row>
          <xdr:rowOff>19050</xdr:rowOff>
        </xdr:to>
        <xdr:sp macro="" textlink="">
          <xdr:nvSpPr>
            <xdr:cNvPr id="97290" name="Option Button 10" hidden="1">
              <a:extLst>
                <a:ext uri="{63B3BB69-23CF-44E3-9099-C40C66FF867C}">
                  <a14:compatExt spid="_x0000_s97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Manufacturing site, layout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20</xdr:row>
          <xdr:rowOff>9525</xdr:rowOff>
        </xdr:from>
        <xdr:to>
          <xdr:col>9</xdr:col>
          <xdr:colOff>1085850</xdr:colOff>
          <xdr:row>21</xdr:row>
          <xdr:rowOff>9525</xdr:rowOff>
        </xdr:to>
        <xdr:sp macro="" textlink="">
          <xdr:nvSpPr>
            <xdr:cNvPr id="97291" name="Option Button 11" hidden="1">
              <a:extLst>
                <a:ext uri="{63B3BB69-23CF-44E3-9099-C40C66FF867C}">
                  <a14:compatExt spid="_x0000_s97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Other, please specify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32</xdr:row>
          <xdr:rowOff>0</xdr:rowOff>
        </xdr:from>
        <xdr:to>
          <xdr:col>4</xdr:col>
          <xdr:colOff>561975</xdr:colOff>
          <xdr:row>33</xdr:row>
          <xdr:rowOff>19050</xdr:rowOff>
        </xdr:to>
        <xdr:sp macro="" textlink="">
          <xdr:nvSpPr>
            <xdr:cNvPr id="97292" name="Check Box 12" hidden="1">
              <a:extLst>
                <a:ext uri="{63B3BB69-23CF-44E3-9099-C40C66FF867C}">
                  <a14:compatExt spid="_x0000_s97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27</xdr:row>
          <xdr:rowOff>0</xdr:rowOff>
        </xdr:from>
        <xdr:to>
          <xdr:col>4</xdr:col>
          <xdr:colOff>561975</xdr:colOff>
          <xdr:row>28</xdr:row>
          <xdr:rowOff>19050</xdr:rowOff>
        </xdr:to>
        <xdr:sp macro="" textlink="">
          <xdr:nvSpPr>
            <xdr:cNvPr id="97293" name="Check Box 13" hidden="1">
              <a:extLst>
                <a:ext uri="{63B3BB69-23CF-44E3-9099-C40C66FF867C}">
                  <a14:compatExt spid="_x0000_s97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30</xdr:row>
          <xdr:rowOff>95250</xdr:rowOff>
        </xdr:from>
        <xdr:to>
          <xdr:col>4</xdr:col>
          <xdr:colOff>561975</xdr:colOff>
          <xdr:row>30</xdr:row>
          <xdr:rowOff>314325</xdr:rowOff>
        </xdr:to>
        <xdr:sp macro="" textlink="">
          <xdr:nvSpPr>
            <xdr:cNvPr id="97294" name="Check Box 14" hidden="1">
              <a:extLst>
                <a:ext uri="{63B3BB69-23CF-44E3-9099-C40C66FF867C}">
                  <a14:compatExt spid="_x0000_s97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28</xdr:row>
          <xdr:rowOff>180975</xdr:rowOff>
        </xdr:from>
        <xdr:to>
          <xdr:col>4</xdr:col>
          <xdr:colOff>561975</xdr:colOff>
          <xdr:row>30</xdr:row>
          <xdr:rowOff>0</xdr:rowOff>
        </xdr:to>
        <xdr:sp macro="" textlink="">
          <xdr:nvSpPr>
            <xdr:cNvPr id="97295" name="Check Box 15" hidden="1">
              <a:extLst>
                <a:ext uri="{63B3BB69-23CF-44E3-9099-C40C66FF867C}">
                  <a14:compatExt spid="_x0000_s97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32</xdr:row>
          <xdr:rowOff>190500</xdr:rowOff>
        </xdr:from>
        <xdr:to>
          <xdr:col>4</xdr:col>
          <xdr:colOff>561975</xdr:colOff>
          <xdr:row>34</xdr:row>
          <xdr:rowOff>9525</xdr:rowOff>
        </xdr:to>
        <xdr:sp macro="" textlink="">
          <xdr:nvSpPr>
            <xdr:cNvPr id="97296" name="Check Box 16" hidden="1">
              <a:extLst>
                <a:ext uri="{63B3BB69-23CF-44E3-9099-C40C66FF867C}">
                  <a14:compatExt spid="_x0000_s97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33</xdr:row>
          <xdr:rowOff>180975</xdr:rowOff>
        </xdr:from>
        <xdr:to>
          <xdr:col>4</xdr:col>
          <xdr:colOff>561975</xdr:colOff>
          <xdr:row>35</xdr:row>
          <xdr:rowOff>0</xdr:rowOff>
        </xdr:to>
        <xdr:sp macro="" textlink="">
          <xdr:nvSpPr>
            <xdr:cNvPr id="97297" name="Check Box 17" hidden="1">
              <a:extLst>
                <a:ext uri="{63B3BB69-23CF-44E3-9099-C40C66FF867C}">
                  <a14:compatExt spid="_x0000_s97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34</xdr:row>
          <xdr:rowOff>190500</xdr:rowOff>
        </xdr:from>
        <xdr:to>
          <xdr:col>4</xdr:col>
          <xdr:colOff>561975</xdr:colOff>
          <xdr:row>36</xdr:row>
          <xdr:rowOff>9525</xdr:rowOff>
        </xdr:to>
        <xdr:sp macro="" textlink="">
          <xdr:nvSpPr>
            <xdr:cNvPr id="97298" name="Check Box 18" hidden="1">
              <a:extLst>
                <a:ext uri="{63B3BB69-23CF-44E3-9099-C40C66FF867C}">
                  <a14:compatExt spid="_x0000_s97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35</xdr:row>
          <xdr:rowOff>190500</xdr:rowOff>
        </xdr:from>
        <xdr:to>
          <xdr:col>4</xdr:col>
          <xdr:colOff>561975</xdr:colOff>
          <xdr:row>37</xdr:row>
          <xdr:rowOff>9525</xdr:rowOff>
        </xdr:to>
        <xdr:sp macro="" textlink="">
          <xdr:nvSpPr>
            <xdr:cNvPr id="97299" name="Check Box 19" hidden="1">
              <a:extLst>
                <a:ext uri="{63B3BB69-23CF-44E3-9099-C40C66FF867C}">
                  <a14:compatExt spid="_x0000_s97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42</xdr:row>
          <xdr:rowOff>190500</xdr:rowOff>
        </xdr:from>
        <xdr:to>
          <xdr:col>4</xdr:col>
          <xdr:colOff>561975</xdr:colOff>
          <xdr:row>44</xdr:row>
          <xdr:rowOff>9525</xdr:rowOff>
        </xdr:to>
        <xdr:sp macro="" textlink="">
          <xdr:nvSpPr>
            <xdr:cNvPr id="97300" name="Check Box 20" hidden="1">
              <a:extLst>
                <a:ext uri="{63B3BB69-23CF-44E3-9099-C40C66FF867C}">
                  <a14:compatExt spid="_x0000_s97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38</xdr:row>
          <xdr:rowOff>381000</xdr:rowOff>
        </xdr:from>
        <xdr:to>
          <xdr:col>4</xdr:col>
          <xdr:colOff>561975</xdr:colOff>
          <xdr:row>40</xdr:row>
          <xdr:rowOff>0</xdr:rowOff>
        </xdr:to>
        <xdr:sp macro="" textlink="">
          <xdr:nvSpPr>
            <xdr:cNvPr id="97301" name="Check Box 21" hidden="1">
              <a:extLst>
                <a:ext uri="{63B3BB69-23CF-44E3-9099-C40C66FF867C}">
                  <a14:compatExt spid="_x0000_s97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38</xdr:row>
          <xdr:rowOff>85725</xdr:rowOff>
        </xdr:from>
        <xdr:to>
          <xdr:col>4</xdr:col>
          <xdr:colOff>561975</xdr:colOff>
          <xdr:row>38</xdr:row>
          <xdr:rowOff>304800</xdr:rowOff>
        </xdr:to>
        <xdr:sp macro="" textlink="">
          <xdr:nvSpPr>
            <xdr:cNvPr id="97302" name="Check Box 22" hidden="1">
              <a:extLst>
                <a:ext uri="{63B3BB69-23CF-44E3-9099-C40C66FF867C}">
                  <a14:compatExt spid="_x0000_s97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36</xdr:row>
          <xdr:rowOff>190500</xdr:rowOff>
        </xdr:from>
        <xdr:to>
          <xdr:col>4</xdr:col>
          <xdr:colOff>561975</xdr:colOff>
          <xdr:row>38</xdr:row>
          <xdr:rowOff>9525</xdr:rowOff>
        </xdr:to>
        <xdr:sp macro="" textlink="">
          <xdr:nvSpPr>
            <xdr:cNvPr id="97303" name="Check Box 23" hidden="1">
              <a:extLst>
                <a:ext uri="{63B3BB69-23CF-44E3-9099-C40C66FF867C}">
                  <a14:compatExt spid="_x0000_s97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43</xdr:row>
          <xdr:rowOff>190500</xdr:rowOff>
        </xdr:from>
        <xdr:to>
          <xdr:col>4</xdr:col>
          <xdr:colOff>561975</xdr:colOff>
          <xdr:row>45</xdr:row>
          <xdr:rowOff>9525</xdr:rowOff>
        </xdr:to>
        <xdr:sp macro="" textlink="">
          <xdr:nvSpPr>
            <xdr:cNvPr id="97304" name="Check Box 24" hidden="1">
              <a:extLst>
                <a:ext uri="{63B3BB69-23CF-44E3-9099-C40C66FF867C}">
                  <a14:compatExt spid="_x0000_s97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45</xdr:row>
          <xdr:rowOff>180975</xdr:rowOff>
        </xdr:from>
        <xdr:to>
          <xdr:col>4</xdr:col>
          <xdr:colOff>561975</xdr:colOff>
          <xdr:row>47</xdr:row>
          <xdr:rowOff>0</xdr:rowOff>
        </xdr:to>
        <xdr:sp macro="" textlink="">
          <xdr:nvSpPr>
            <xdr:cNvPr id="97305" name="Check Box 25" hidden="1">
              <a:extLst>
                <a:ext uri="{63B3BB69-23CF-44E3-9099-C40C66FF867C}">
                  <a14:compatExt spid="_x0000_s97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46</xdr:row>
          <xdr:rowOff>190500</xdr:rowOff>
        </xdr:from>
        <xdr:to>
          <xdr:col>4</xdr:col>
          <xdr:colOff>561975</xdr:colOff>
          <xdr:row>48</xdr:row>
          <xdr:rowOff>9525</xdr:rowOff>
        </xdr:to>
        <xdr:sp macro="" textlink="">
          <xdr:nvSpPr>
            <xdr:cNvPr id="97306" name="Check Box 26" hidden="1">
              <a:extLst>
                <a:ext uri="{63B3BB69-23CF-44E3-9099-C40C66FF867C}">
                  <a14:compatExt spid="_x0000_s97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50</xdr:row>
          <xdr:rowOff>57150</xdr:rowOff>
        </xdr:from>
        <xdr:to>
          <xdr:col>4</xdr:col>
          <xdr:colOff>561975</xdr:colOff>
          <xdr:row>50</xdr:row>
          <xdr:rowOff>276225</xdr:rowOff>
        </xdr:to>
        <xdr:sp macro="" textlink="">
          <xdr:nvSpPr>
            <xdr:cNvPr id="97307" name="Check Box 27" hidden="1">
              <a:extLst>
                <a:ext uri="{63B3BB69-23CF-44E3-9099-C40C66FF867C}">
                  <a14:compatExt spid="_x0000_s97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44</xdr:row>
          <xdr:rowOff>190500</xdr:rowOff>
        </xdr:from>
        <xdr:to>
          <xdr:col>4</xdr:col>
          <xdr:colOff>561975</xdr:colOff>
          <xdr:row>46</xdr:row>
          <xdr:rowOff>9525</xdr:rowOff>
        </xdr:to>
        <xdr:sp macro="" textlink="">
          <xdr:nvSpPr>
            <xdr:cNvPr id="97308" name="Check Box 28" hidden="1">
              <a:extLst>
                <a:ext uri="{63B3BB69-23CF-44E3-9099-C40C66FF867C}">
                  <a14:compatExt spid="_x0000_s97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28</xdr:row>
          <xdr:rowOff>0</xdr:rowOff>
        </xdr:from>
        <xdr:to>
          <xdr:col>4</xdr:col>
          <xdr:colOff>561975</xdr:colOff>
          <xdr:row>29</xdr:row>
          <xdr:rowOff>19050</xdr:rowOff>
        </xdr:to>
        <xdr:sp macro="" textlink="">
          <xdr:nvSpPr>
            <xdr:cNvPr id="97309" name="Check Box 29" hidden="1">
              <a:extLst>
                <a:ext uri="{63B3BB69-23CF-44E3-9099-C40C66FF867C}">
                  <a14:compatExt spid="_x0000_s97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53</xdr:row>
          <xdr:rowOff>47625</xdr:rowOff>
        </xdr:from>
        <xdr:to>
          <xdr:col>9</xdr:col>
          <xdr:colOff>895350</xdr:colOff>
          <xdr:row>54</xdr:row>
          <xdr:rowOff>104775</xdr:rowOff>
        </xdr:to>
        <xdr:sp macro="" textlink="">
          <xdr:nvSpPr>
            <xdr:cNvPr id="97310" name="Check Box 30" hidden="1">
              <a:extLst>
                <a:ext uri="{63B3BB69-23CF-44E3-9099-C40C66FF867C}">
                  <a14:compatExt spid="_x0000_s97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53</xdr:row>
          <xdr:rowOff>47625</xdr:rowOff>
        </xdr:from>
        <xdr:to>
          <xdr:col>10</xdr:col>
          <xdr:colOff>847725</xdr:colOff>
          <xdr:row>54</xdr:row>
          <xdr:rowOff>104775</xdr:rowOff>
        </xdr:to>
        <xdr:sp macro="" textlink="">
          <xdr:nvSpPr>
            <xdr:cNvPr id="97311" name="Check Box 31" hidden="1">
              <a:extLst>
                <a:ext uri="{63B3BB69-23CF-44E3-9099-C40C66FF867C}">
                  <a14:compatExt spid="_x0000_s97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55</xdr:row>
          <xdr:rowOff>9525</xdr:rowOff>
        </xdr:from>
        <xdr:to>
          <xdr:col>9</xdr:col>
          <xdr:colOff>895350</xdr:colOff>
          <xdr:row>55</xdr:row>
          <xdr:rowOff>219075</xdr:rowOff>
        </xdr:to>
        <xdr:sp macro="" textlink="">
          <xdr:nvSpPr>
            <xdr:cNvPr id="97312" name="Check Box 32" hidden="1">
              <a:extLst>
                <a:ext uri="{63B3BB69-23CF-44E3-9099-C40C66FF867C}">
                  <a14:compatExt spid="_x0000_s973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55</xdr:row>
          <xdr:rowOff>19050</xdr:rowOff>
        </xdr:from>
        <xdr:to>
          <xdr:col>10</xdr:col>
          <xdr:colOff>847725</xdr:colOff>
          <xdr:row>55</xdr:row>
          <xdr:rowOff>228600</xdr:rowOff>
        </xdr:to>
        <xdr:sp macro="" textlink="">
          <xdr:nvSpPr>
            <xdr:cNvPr id="97313" name="Check Box 33" hidden="1">
              <a:extLst>
                <a:ext uri="{63B3BB69-23CF-44E3-9099-C40C66FF867C}">
                  <a14:compatExt spid="_x0000_s97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857250</xdr:colOff>
          <xdr:row>55</xdr:row>
          <xdr:rowOff>19050</xdr:rowOff>
        </xdr:from>
        <xdr:to>
          <xdr:col>12</xdr:col>
          <xdr:colOff>0</xdr:colOff>
          <xdr:row>55</xdr:row>
          <xdr:rowOff>228600</xdr:rowOff>
        </xdr:to>
        <xdr:sp macro="" textlink="">
          <xdr:nvSpPr>
            <xdr:cNvPr id="97314" name="Check Box 34" hidden="1">
              <a:extLst>
                <a:ext uri="{63B3BB69-23CF-44E3-9099-C40C66FF867C}">
                  <a14:compatExt spid="_x0000_s97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58</xdr:row>
          <xdr:rowOff>38100</xdr:rowOff>
        </xdr:from>
        <xdr:to>
          <xdr:col>4</xdr:col>
          <xdr:colOff>409575</xdr:colOff>
          <xdr:row>58</xdr:row>
          <xdr:rowOff>257175</xdr:rowOff>
        </xdr:to>
        <xdr:sp macro="" textlink="">
          <xdr:nvSpPr>
            <xdr:cNvPr id="97315" name="Check Box 35" hidden="1">
              <a:extLst>
                <a:ext uri="{63B3BB69-23CF-44E3-9099-C40C66FF867C}">
                  <a14:compatExt spid="_x0000_s97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58</xdr:row>
          <xdr:rowOff>28575</xdr:rowOff>
        </xdr:from>
        <xdr:to>
          <xdr:col>6</xdr:col>
          <xdr:colOff>419100</xdr:colOff>
          <xdr:row>58</xdr:row>
          <xdr:rowOff>247650</xdr:rowOff>
        </xdr:to>
        <xdr:sp macro="" textlink="">
          <xdr:nvSpPr>
            <xdr:cNvPr id="97316" name="Check Box 36" hidden="1">
              <a:extLst>
                <a:ext uri="{63B3BB69-23CF-44E3-9099-C40C66FF867C}">
                  <a14:compatExt spid="_x0000_s97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58</xdr:row>
          <xdr:rowOff>38100</xdr:rowOff>
        </xdr:from>
        <xdr:to>
          <xdr:col>8</xdr:col>
          <xdr:colOff>390525</xdr:colOff>
          <xdr:row>58</xdr:row>
          <xdr:rowOff>257175</xdr:rowOff>
        </xdr:to>
        <xdr:sp macro="" textlink="">
          <xdr:nvSpPr>
            <xdr:cNvPr id="97317" name="Check Box 37" hidden="1">
              <a:extLst>
                <a:ext uri="{63B3BB69-23CF-44E3-9099-C40C66FF867C}">
                  <a14:compatExt spid="_x0000_s97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58</xdr:row>
          <xdr:rowOff>47625</xdr:rowOff>
        </xdr:from>
        <xdr:to>
          <xdr:col>10</xdr:col>
          <xdr:colOff>333375</xdr:colOff>
          <xdr:row>58</xdr:row>
          <xdr:rowOff>266700</xdr:rowOff>
        </xdr:to>
        <xdr:sp macro="" textlink="">
          <xdr:nvSpPr>
            <xdr:cNvPr id="97318" name="Check Box 38" hidden="1">
              <a:extLst>
                <a:ext uri="{63B3BB69-23CF-44E3-9099-C40C66FF867C}">
                  <a14:compatExt spid="_x0000_s97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59</xdr:row>
          <xdr:rowOff>9525</xdr:rowOff>
        </xdr:from>
        <xdr:to>
          <xdr:col>8</xdr:col>
          <xdr:colOff>133350</xdr:colOff>
          <xdr:row>59</xdr:row>
          <xdr:rowOff>219075</xdr:rowOff>
        </xdr:to>
        <xdr:sp macro="" textlink="">
          <xdr:nvSpPr>
            <xdr:cNvPr id="97319" name="Check Box 39" hidden="1">
              <a:extLst>
                <a:ext uri="{63B3BB69-23CF-44E3-9099-C40C66FF867C}">
                  <a14:compatExt spid="_x0000_s973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59</xdr:row>
          <xdr:rowOff>9525</xdr:rowOff>
        </xdr:from>
        <xdr:to>
          <xdr:col>8</xdr:col>
          <xdr:colOff>914400</xdr:colOff>
          <xdr:row>59</xdr:row>
          <xdr:rowOff>219075</xdr:rowOff>
        </xdr:to>
        <xdr:sp macro="" textlink="">
          <xdr:nvSpPr>
            <xdr:cNvPr id="97320" name="Check Box 40" hidden="1">
              <a:extLst>
                <a:ext uri="{63B3BB69-23CF-44E3-9099-C40C66FF867C}">
                  <a14:compatExt spid="_x0000_s973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72</xdr:row>
          <xdr:rowOff>0</xdr:rowOff>
        </xdr:from>
        <xdr:to>
          <xdr:col>2</xdr:col>
          <xdr:colOff>457200</xdr:colOff>
          <xdr:row>73</xdr:row>
          <xdr:rowOff>28575</xdr:rowOff>
        </xdr:to>
        <xdr:sp macro="" textlink="">
          <xdr:nvSpPr>
            <xdr:cNvPr id="97321" name="Check Box 41" hidden="1">
              <a:extLst>
                <a:ext uri="{63B3BB69-23CF-44E3-9099-C40C66FF867C}">
                  <a14:compatExt spid="_x0000_s97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74</xdr:row>
          <xdr:rowOff>0</xdr:rowOff>
        </xdr:from>
        <xdr:to>
          <xdr:col>2</xdr:col>
          <xdr:colOff>457200</xdr:colOff>
          <xdr:row>75</xdr:row>
          <xdr:rowOff>28575</xdr:rowOff>
        </xdr:to>
        <xdr:sp macro="" textlink="">
          <xdr:nvSpPr>
            <xdr:cNvPr id="97322" name="Check Box 42" hidden="1">
              <a:extLst>
                <a:ext uri="{63B3BB69-23CF-44E3-9099-C40C66FF867C}">
                  <a14:compatExt spid="_x0000_s97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76</xdr:row>
          <xdr:rowOff>0</xdr:rowOff>
        </xdr:from>
        <xdr:to>
          <xdr:col>2</xdr:col>
          <xdr:colOff>457200</xdr:colOff>
          <xdr:row>77</xdr:row>
          <xdr:rowOff>28575</xdr:rowOff>
        </xdr:to>
        <xdr:sp macro="" textlink="">
          <xdr:nvSpPr>
            <xdr:cNvPr id="97323" name="Check Box 43" hidden="1">
              <a:extLst>
                <a:ext uri="{63B3BB69-23CF-44E3-9099-C40C66FF867C}">
                  <a14:compatExt spid="_x0000_s97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0</xdr:rowOff>
        </xdr:from>
        <xdr:to>
          <xdr:col>3</xdr:col>
          <xdr:colOff>304800</xdr:colOff>
          <xdr:row>75</xdr:row>
          <xdr:rowOff>28575</xdr:rowOff>
        </xdr:to>
        <xdr:sp macro="" textlink="">
          <xdr:nvSpPr>
            <xdr:cNvPr id="97324" name="Check Box 44" hidden="1">
              <a:extLst>
                <a:ext uri="{63B3BB69-23CF-44E3-9099-C40C66FF867C}">
                  <a14:compatExt spid="_x0000_s97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73</xdr:row>
          <xdr:rowOff>28575</xdr:rowOff>
        </xdr:from>
        <xdr:to>
          <xdr:col>6</xdr:col>
          <xdr:colOff>9525</xdr:colOff>
          <xdr:row>75</xdr:row>
          <xdr:rowOff>9525</xdr:rowOff>
        </xdr:to>
        <xdr:sp macro="" textlink="">
          <xdr:nvSpPr>
            <xdr:cNvPr id="97325" name="Check Box 45" hidden="1">
              <a:extLst>
                <a:ext uri="{63B3BB69-23CF-44E3-9099-C40C66FF867C}">
                  <a14:compatExt spid="_x0000_s97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73</xdr:row>
          <xdr:rowOff>28575</xdr:rowOff>
        </xdr:from>
        <xdr:to>
          <xdr:col>9</xdr:col>
          <xdr:colOff>304800</xdr:colOff>
          <xdr:row>75</xdr:row>
          <xdr:rowOff>9525</xdr:rowOff>
        </xdr:to>
        <xdr:sp macro="" textlink="">
          <xdr:nvSpPr>
            <xdr:cNvPr id="97326" name="Check Box 46" hidden="1">
              <a:extLst>
                <a:ext uri="{63B3BB69-23CF-44E3-9099-C40C66FF867C}">
                  <a14:compatExt spid="_x0000_s97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47</xdr:row>
          <xdr:rowOff>190500</xdr:rowOff>
        </xdr:from>
        <xdr:to>
          <xdr:col>4</xdr:col>
          <xdr:colOff>561975</xdr:colOff>
          <xdr:row>49</xdr:row>
          <xdr:rowOff>9525</xdr:rowOff>
        </xdr:to>
        <xdr:sp macro="" textlink="">
          <xdr:nvSpPr>
            <xdr:cNvPr id="97327" name="Check Box 47" hidden="1">
              <a:extLst>
                <a:ext uri="{63B3BB69-23CF-44E3-9099-C40C66FF867C}">
                  <a14:compatExt spid="_x0000_s97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31</xdr:row>
          <xdr:rowOff>0</xdr:rowOff>
        </xdr:from>
        <xdr:to>
          <xdr:col>4</xdr:col>
          <xdr:colOff>561975</xdr:colOff>
          <xdr:row>32</xdr:row>
          <xdr:rowOff>19050</xdr:rowOff>
        </xdr:to>
        <xdr:sp macro="" textlink="">
          <xdr:nvSpPr>
            <xdr:cNvPr id="97328" name="Check Box 48" hidden="1">
              <a:extLst>
                <a:ext uri="{63B3BB69-23CF-44E3-9099-C40C66FF867C}">
                  <a14:compatExt spid="_x0000_s97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48</xdr:row>
          <xdr:rowOff>180975</xdr:rowOff>
        </xdr:from>
        <xdr:to>
          <xdr:col>4</xdr:col>
          <xdr:colOff>561975</xdr:colOff>
          <xdr:row>50</xdr:row>
          <xdr:rowOff>0</xdr:rowOff>
        </xdr:to>
        <xdr:sp macro="" textlink="">
          <xdr:nvSpPr>
            <xdr:cNvPr id="97329" name="Check Box 49" hidden="1">
              <a:extLst>
                <a:ext uri="{63B3BB69-23CF-44E3-9099-C40C66FF867C}">
                  <a14:compatExt spid="_x0000_s97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40</xdr:row>
          <xdr:rowOff>180975</xdr:rowOff>
        </xdr:from>
        <xdr:to>
          <xdr:col>4</xdr:col>
          <xdr:colOff>561975</xdr:colOff>
          <xdr:row>42</xdr:row>
          <xdr:rowOff>0</xdr:rowOff>
        </xdr:to>
        <xdr:sp macro="" textlink="">
          <xdr:nvSpPr>
            <xdr:cNvPr id="97330" name="Check Box 50" hidden="1">
              <a:extLst>
                <a:ext uri="{63B3BB69-23CF-44E3-9099-C40C66FF867C}">
                  <a14:compatExt spid="_x0000_s97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590550</xdr:colOff>
          <xdr:row>6</xdr:row>
          <xdr:rowOff>171450</xdr:rowOff>
        </xdr:from>
        <xdr:to>
          <xdr:col>10</xdr:col>
          <xdr:colOff>1009650</xdr:colOff>
          <xdr:row>8</xdr:row>
          <xdr:rowOff>9525</xdr:rowOff>
        </xdr:to>
        <xdr:sp macro="" textlink="">
          <xdr:nvSpPr>
            <xdr:cNvPr id="97331" name="Check Box 51" hidden="1">
              <a:extLst>
                <a:ext uri="{63B3BB69-23CF-44E3-9099-C40C66FF867C}">
                  <a14:compatExt spid="_x0000_s973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1047750</xdr:colOff>
          <xdr:row>6</xdr:row>
          <xdr:rowOff>171450</xdr:rowOff>
        </xdr:from>
        <xdr:to>
          <xdr:col>10</xdr:col>
          <xdr:colOff>1466850</xdr:colOff>
          <xdr:row>8</xdr:row>
          <xdr:rowOff>9525</xdr:rowOff>
        </xdr:to>
        <xdr:sp macro="" textlink="">
          <xdr:nvSpPr>
            <xdr:cNvPr id="97332" name="Check Box 52" hidden="1">
              <a:extLst>
                <a:ext uri="{63B3BB69-23CF-44E3-9099-C40C66FF867C}">
                  <a14:compatExt spid="_x0000_s973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41</xdr:row>
          <xdr:rowOff>190500</xdr:rowOff>
        </xdr:from>
        <xdr:to>
          <xdr:col>4</xdr:col>
          <xdr:colOff>561975</xdr:colOff>
          <xdr:row>43</xdr:row>
          <xdr:rowOff>9525</xdr:rowOff>
        </xdr:to>
        <xdr:sp macro="" textlink="">
          <xdr:nvSpPr>
            <xdr:cNvPr id="97333" name="Check Box 53" hidden="1">
              <a:extLst>
                <a:ext uri="{63B3BB69-23CF-44E3-9099-C40C66FF867C}">
                  <a14:compatExt spid="_x0000_s9733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514350</xdr:colOff>
          <xdr:row>3</xdr:row>
          <xdr:rowOff>104775</xdr:rowOff>
        </xdr:from>
        <xdr:to>
          <xdr:col>6</xdr:col>
          <xdr:colOff>266700</xdr:colOff>
          <xdr:row>5</xdr:row>
          <xdr:rowOff>57150</xdr:rowOff>
        </xdr:to>
        <xdr:sp macro="" textlink="">
          <xdr:nvSpPr>
            <xdr:cNvPr id="25601" name="Check Box 1" hidden="1">
              <a:extLst>
                <a:ext uri="{63B3BB69-23CF-44E3-9099-C40C66FF867C}">
                  <a14:compatExt spid="_x0000_s256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Drawing of supplier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4</xdr:row>
          <xdr:rowOff>95250</xdr:rowOff>
        </xdr:from>
        <xdr:to>
          <xdr:col>6</xdr:col>
          <xdr:colOff>266700</xdr:colOff>
          <xdr:row>6</xdr:row>
          <xdr:rowOff>47625</xdr:rowOff>
        </xdr:to>
        <xdr:sp macro="" textlink="">
          <xdr:nvSpPr>
            <xdr:cNvPr id="25602" name="Check Box 2" hidden="1">
              <a:extLst>
                <a:ext uri="{63B3BB69-23CF-44E3-9099-C40C66FF867C}">
                  <a14:compatExt spid="_x0000_s256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Tahoma"/>
                  <a:ea typeface="Tahoma"/>
                  <a:cs typeface="Tahoma"/>
                </a:rPr>
                <a:t>Drawing of Philips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1</xdr:col>
      <xdr:colOff>988218</xdr:colOff>
      <xdr:row>3</xdr:row>
      <xdr:rowOff>5747</xdr:rowOff>
    </xdr:to>
    <xdr:pic>
      <xdr:nvPicPr>
        <xdr:cNvPr id="2" name="Picture 1"/>
        <xdr:cNvPicPr>
          <a:picLocks noChangeAspect="1" noChangeArrowheads="1"/>
        </xdr:cNvPicPr>
      </xdr:nvPicPr>
      <xdr:blipFill rotWithShape="1">
        <a:blip xmlns:r="http://schemas.openxmlformats.org/officeDocument/2006/relationships" r:embed="rId1" cstate="print"/>
        <a:srcRect t="1" b="38214"/>
        <a:stretch/>
      </xdr:blipFill>
      <xdr:spPr bwMode="auto">
        <a:xfrm>
          <a:off x="0" y="452437"/>
          <a:ext cx="2155031" cy="261937"/>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171450</xdr:colOff>
      <xdr:row>9</xdr:row>
      <xdr:rowOff>95250</xdr:rowOff>
    </xdr:from>
    <xdr:to>
      <xdr:col>3</xdr:col>
      <xdr:colOff>304800</xdr:colOff>
      <xdr:row>9</xdr:row>
      <xdr:rowOff>171450</xdr:rowOff>
    </xdr:to>
    <xdr:sp macro="" textlink="">
      <xdr:nvSpPr>
        <xdr:cNvPr id="29974" name="AutoShape 3"/>
        <xdr:cNvSpPr>
          <a:spLocks noChangeAspect="1" noChangeArrowheads="1"/>
        </xdr:cNvSpPr>
      </xdr:nvSpPr>
      <xdr:spPr bwMode="auto">
        <a:xfrm>
          <a:off x="7153275" y="2505075"/>
          <a:ext cx="133350" cy="76200"/>
        </a:xfrm>
        <a:prstGeom prst="diamond">
          <a:avLst/>
        </a:prstGeom>
        <a:solidFill>
          <a:srgbClr val="FFFFFF"/>
        </a:solidFill>
        <a:ln w="9525">
          <a:solidFill>
            <a:srgbClr val="000000"/>
          </a:solidFill>
          <a:miter lim="800000"/>
          <a:headEnd/>
          <a:tailEnd/>
        </a:ln>
      </xdr:spPr>
    </xdr:sp>
    <xdr:clientData/>
  </xdr:twoCellAnchor>
  <xdr:twoCellAnchor editAs="oneCell">
    <xdr:from>
      <xdr:col>5</xdr:col>
      <xdr:colOff>95250</xdr:colOff>
      <xdr:row>9</xdr:row>
      <xdr:rowOff>104775</xdr:rowOff>
    </xdr:from>
    <xdr:to>
      <xdr:col>5</xdr:col>
      <xdr:colOff>228600</xdr:colOff>
      <xdr:row>9</xdr:row>
      <xdr:rowOff>161925</xdr:rowOff>
    </xdr:to>
    <xdr:sp macro="" textlink="">
      <xdr:nvSpPr>
        <xdr:cNvPr id="29975" name="AutoShape 4"/>
        <xdr:cNvSpPr>
          <a:spLocks noChangeAspect="1" noChangeArrowheads="1"/>
        </xdr:cNvSpPr>
      </xdr:nvSpPr>
      <xdr:spPr bwMode="auto">
        <a:xfrm>
          <a:off x="8239125" y="2352675"/>
          <a:ext cx="133350" cy="57150"/>
        </a:xfrm>
        <a:prstGeom prst="triangle">
          <a:avLst>
            <a:gd name="adj" fmla="val 50000"/>
          </a:avLst>
        </a:prstGeom>
        <a:solidFill>
          <a:srgbClr val="FFFFFF"/>
        </a:solidFill>
        <a:ln w="9525">
          <a:solidFill>
            <a:srgbClr val="000000"/>
          </a:solidFill>
          <a:miter lim="800000"/>
          <a:headEnd/>
          <a:tailEnd/>
        </a:ln>
      </xdr:spPr>
    </xdr:sp>
    <xdr:clientData/>
  </xdr:twoCellAnchor>
  <xdr:twoCellAnchor editAs="oneCell">
    <xdr:from>
      <xdr:col>4</xdr:col>
      <xdr:colOff>152400</xdr:colOff>
      <xdr:row>9</xdr:row>
      <xdr:rowOff>85725</xdr:rowOff>
    </xdr:from>
    <xdr:to>
      <xdr:col>4</xdr:col>
      <xdr:colOff>285750</xdr:colOff>
      <xdr:row>9</xdr:row>
      <xdr:rowOff>171450</xdr:rowOff>
    </xdr:to>
    <xdr:sp macro="" textlink="">
      <xdr:nvSpPr>
        <xdr:cNvPr id="29976" name="Oval 6"/>
        <xdr:cNvSpPr>
          <a:spLocks noChangeAspect="1" noChangeArrowheads="1"/>
        </xdr:cNvSpPr>
      </xdr:nvSpPr>
      <xdr:spPr bwMode="auto">
        <a:xfrm>
          <a:off x="7715250" y="2333625"/>
          <a:ext cx="133350" cy="85725"/>
        </a:xfrm>
        <a:prstGeom prst="ellipse">
          <a:avLst/>
        </a:prstGeom>
        <a:solidFill>
          <a:srgbClr val="FFFFFF"/>
        </a:solidFill>
        <a:ln w="9525">
          <a:solidFill>
            <a:srgbClr val="000000"/>
          </a:solidFill>
          <a:round/>
          <a:headEnd/>
          <a:tailEnd/>
        </a:ln>
      </xdr:spPr>
    </xdr:sp>
    <xdr:clientData/>
  </xdr:twoCellAnchor>
  <xdr:twoCellAnchor editAs="oneCell">
    <xdr:from>
      <xdr:col>7</xdr:col>
      <xdr:colOff>114300</xdr:colOff>
      <xdr:row>9</xdr:row>
      <xdr:rowOff>104775</xdr:rowOff>
    </xdr:from>
    <xdr:to>
      <xdr:col>7</xdr:col>
      <xdr:colOff>257175</xdr:colOff>
      <xdr:row>9</xdr:row>
      <xdr:rowOff>161925</xdr:rowOff>
    </xdr:to>
    <xdr:sp macro="" textlink="">
      <xdr:nvSpPr>
        <xdr:cNvPr id="29977" name="AutoShape 7"/>
        <xdr:cNvSpPr>
          <a:spLocks noChangeAspect="1" noChangeArrowheads="1"/>
        </xdr:cNvSpPr>
      </xdr:nvSpPr>
      <xdr:spPr bwMode="auto">
        <a:xfrm>
          <a:off x="9420225" y="2352675"/>
          <a:ext cx="142875" cy="57150"/>
        </a:xfrm>
        <a:prstGeom prst="pentagon">
          <a:avLst/>
        </a:prstGeom>
        <a:solidFill>
          <a:srgbClr val="FFFF00"/>
        </a:solidFill>
        <a:ln w="9525">
          <a:solidFill>
            <a:srgbClr val="000000"/>
          </a:solidFill>
          <a:miter lim="800000"/>
          <a:headEnd/>
          <a:tailEnd type="none" w="sm" len="med"/>
        </a:ln>
      </xdr:spPr>
    </xdr:sp>
    <xdr:clientData/>
  </xdr:twoCellAnchor>
  <xdr:twoCellAnchor editAs="oneCell">
    <xdr:from>
      <xdr:col>8</xdr:col>
      <xdr:colOff>152400</xdr:colOff>
      <xdr:row>9</xdr:row>
      <xdr:rowOff>85725</xdr:rowOff>
    </xdr:from>
    <xdr:to>
      <xdr:col>8</xdr:col>
      <xdr:colOff>285750</xdr:colOff>
      <xdr:row>9</xdr:row>
      <xdr:rowOff>161925</xdr:rowOff>
    </xdr:to>
    <xdr:sp macro="" textlink="">
      <xdr:nvSpPr>
        <xdr:cNvPr id="29978" name="AutoShape 8"/>
        <xdr:cNvSpPr>
          <a:spLocks noChangeAspect="1" noChangeArrowheads="1"/>
        </xdr:cNvSpPr>
      </xdr:nvSpPr>
      <xdr:spPr bwMode="auto">
        <a:xfrm>
          <a:off x="10039350" y="2333625"/>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twoCellAnchor>
  <xdr:twoCellAnchor editAs="oneCell">
    <xdr:from>
      <xdr:col>6</xdr:col>
      <xdr:colOff>116416</xdr:colOff>
      <xdr:row>9</xdr:row>
      <xdr:rowOff>90149</xdr:rowOff>
    </xdr:from>
    <xdr:to>
      <xdr:col>6</xdr:col>
      <xdr:colOff>249766</xdr:colOff>
      <xdr:row>9</xdr:row>
      <xdr:rowOff>167709</xdr:rowOff>
    </xdr:to>
    <xdr:sp macro="" textlink="">
      <xdr:nvSpPr>
        <xdr:cNvPr id="7" name="Text Box 9"/>
        <xdr:cNvSpPr txBox="1">
          <a:spLocks noChangeAspect="1" noChangeArrowheads="1"/>
        </xdr:cNvSpPr>
      </xdr:nvSpPr>
      <xdr:spPr bwMode="auto">
        <a:xfrm>
          <a:off x="8841316" y="2595224"/>
          <a:ext cx="133350" cy="13335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twoCellAnchor>
  <xdr:twoCellAnchor editAs="oneCell">
    <xdr:from>
      <xdr:col>0</xdr:col>
      <xdr:colOff>1702</xdr:colOff>
      <xdr:row>2</xdr:row>
      <xdr:rowOff>20411</xdr:rowOff>
    </xdr:from>
    <xdr:to>
      <xdr:col>1</xdr:col>
      <xdr:colOff>510892</xdr:colOff>
      <xdr:row>3</xdr:row>
      <xdr:rowOff>136071</xdr:rowOff>
    </xdr:to>
    <xdr:pic>
      <xdr:nvPicPr>
        <xdr:cNvPr id="8" name="Picture 1"/>
        <xdr:cNvPicPr>
          <a:picLocks noChangeAspect="1" noChangeArrowheads="1"/>
        </xdr:cNvPicPr>
      </xdr:nvPicPr>
      <xdr:blipFill rotWithShape="1">
        <a:blip xmlns:r="http://schemas.openxmlformats.org/officeDocument/2006/relationships" r:embed="rId1" cstate="print"/>
        <a:srcRect t="1" b="46045"/>
        <a:stretch/>
      </xdr:blipFill>
      <xdr:spPr bwMode="auto">
        <a:xfrm>
          <a:off x="1702" y="483054"/>
          <a:ext cx="2060404" cy="278946"/>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oneCellAnchor>
    <xdr:from>
      <xdr:col>3</xdr:col>
      <xdr:colOff>171450</xdr:colOff>
      <xdr:row>10</xdr:row>
      <xdr:rowOff>95250</xdr:rowOff>
    </xdr:from>
    <xdr:ext cx="133350" cy="76200"/>
    <xdr:sp macro="" textlink="">
      <xdr:nvSpPr>
        <xdr:cNvPr id="9" name="AutoShape 3"/>
        <xdr:cNvSpPr>
          <a:spLocks noChangeAspect="1" noChangeArrowheads="1"/>
        </xdr:cNvSpPr>
      </xdr:nvSpPr>
      <xdr:spPr bwMode="auto">
        <a:xfrm>
          <a:off x="7153275" y="25050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10</xdr:row>
      <xdr:rowOff>104775</xdr:rowOff>
    </xdr:from>
    <xdr:ext cx="133350" cy="57150"/>
    <xdr:sp macro="" textlink="">
      <xdr:nvSpPr>
        <xdr:cNvPr id="10" name="AutoShape 4"/>
        <xdr:cNvSpPr>
          <a:spLocks noChangeAspect="1" noChangeArrowheads="1"/>
        </xdr:cNvSpPr>
      </xdr:nvSpPr>
      <xdr:spPr bwMode="auto">
        <a:xfrm>
          <a:off x="8239125" y="25146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10</xdr:row>
      <xdr:rowOff>85725</xdr:rowOff>
    </xdr:from>
    <xdr:ext cx="133350" cy="85725"/>
    <xdr:sp macro="" textlink="">
      <xdr:nvSpPr>
        <xdr:cNvPr id="11" name="Oval 6"/>
        <xdr:cNvSpPr>
          <a:spLocks noChangeAspect="1" noChangeArrowheads="1"/>
        </xdr:cNvSpPr>
      </xdr:nvSpPr>
      <xdr:spPr bwMode="auto">
        <a:xfrm>
          <a:off x="7715250" y="24955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10</xdr:row>
      <xdr:rowOff>104775</xdr:rowOff>
    </xdr:from>
    <xdr:ext cx="142875" cy="57150"/>
    <xdr:sp macro="" textlink="">
      <xdr:nvSpPr>
        <xdr:cNvPr id="12" name="AutoShape 7"/>
        <xdr:cNvSpPr>
          <a:spLocks noChangeAspect="1" noChangeArrowheads="1"/>
        </xdr:cNvSpPr>
      </xdr:nvSpPr>
      <xdr:spPr bwMode="auto">
        <a:xfrm>
          <a:off x="9420225" y="25146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10</xdr:row>
      <xdr:rowOff>85725</xdr:rowOff>
    </xdr:from>
    <xdr:ext cx="133350" cy="76200"/>
    <xdr:sp macro="" textlink="">
      <xdr:nvSpPr>
        <xdr:cNvPr id="13" name="AutoShape 8"/>
        <xdr:cNvSpPr>
          <a:spLocks noChangeAspect="1" noChangeArrowheads="1"/>
        </xdr:cNvSpPr>
      </xdr:nvSpPr>
      <xdr:spPr bwMode="auto">
        <a:xfrm>
          <a:off x="10039350" y="24955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10</xdr:row>
      <xdr:rowOff>90149</xdr:rowOff>
    </xdr:from>
    <xdr:ext cx="133350" cy="77560"/>
    <xdr:sp macro="" textlink="">
      <xdr:nvSpPr>
        <xdr:cNvPr id="14" name="Text Box 9"/>
        <xdr:cNvSpPr txBox="1">
          <a:spLocks noChangeAspect="1" noChangeArrowheads="1"/>
        </xdr:cNvSpPr>
      </xdr:nvSpPr>
      <xdr:spPr bwMode="auto">
        <a:xfrm>
          <a:off x="8841316" y="24999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11</xdr:row>
      <xdr:rowOff>95250</xdr:rowOff>
    </xdr:from>
    <xdr:ext cx="133350" cy="76200"/>
    <xdr:sp macro="" textlink="">
      <xdr:nvSpPr>
        <xdr:cNvPr id="15" name="AutoShape 3"/>
        <xdr:cNvSpPr>
          <a:spLocks noChangeAspect="1" noChangeArrowheads="1"/>
        </xdr:cNvSpPr>
      </xdr:nvSpPr>
      <xdr:spPr bwMode="auto">
        <a:xfrm>
          <a:off x="7153275" y="25050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11</xdr:row>
      <xdr:rowOff>104775</xdr:rowOff>
    </xdr:from>
    <xdr:ext cx="133350" cy="57150"/>
    <xdr:sp macro="" textlink="">
      <xdr:nvSpPr>
        <xdr:cNvPr id="16" name="AutoShape 4"/>
        <xdr:cNvSpPr>
          <a:spLocks noChangeAspect="1" noChangeArrowheads="1"/>
        </xdr:cNvSpPr>
      </xdr:nvSpPr>
      <xdr:spPr bwMode="auto">
        <a:xfrm>
          <a:off x="8239125" y="25146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11</xdr:row>
      <xdr:rowOff>85725</xdr:rowOff>
    </xdr:from>
    <xdr:ext cx="133350" cy="85725"/>
    <xdr:sp macro="" textlink="">
      <xdr:nvSpPr>
        <xdr:cNvPr id="17" name="Oval 6"/>
        <xdr:cNvSpPr>
          <a:spLocks noChangeAspect="1" noChangeArrowheads="1"/>
        </xdr:cNvSpPr>
      </xdr:nvSpPr>
      <xdr:spPr bwMode="auto">
        <a:xfrm>
          <a:off x="7715250" y="24955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11</xdr:row>
      <xdr:rowOff>104775</xdr:rowOff>
    </xdr:from>
    <xdr:ext cx="142875" cy="57150"/>
    <xdr:sp macro="" textlink="">
      <xdr:nvSpPr>
        <xdr:cNvPr id="18" name="AutoShape 7"/>
        <xdr:cNvSpPr>
          <a:spLocks noChangeAspect="1" noChangeArrowheads="1"/>
        </xdr:cNvSpPr>
      </xdr:nvSpPr>
      <xdr:spPr bwMode="auto">
        <a:xfrm>
          <a:off x="9420225" y="25146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11</xdr:row>
      <xdr:rowOff>85725</xdr:rowOff>
    </xdr:from>
    <xdr:ext cx="133350" cy="76200"/>
    <xdr:sp macro="" textlink="">
      <xdr:nvSpPr>
        <xdr:cNvPr id="19" name="AutoShape 8"/>
        <xdr:cNvSpPr>
          <a:spLocks noChangeAspect="1" noChangeArrowheads="1"/>
        </xdr:cNvSpPr>
      </xdr:nvSpPr>
      <xdr:spPr bwMode="auto">
        <a:xfrm>
          <a:off x="10039350" y="24955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11</xdr:row>
      <xdr:rowOff>90149</xdr:rowOff>
    </xdr:from>
    <xdr:ext cx="133350" cy="77560"/>
    <xdr:sp macro="" textlink="">
      <xdr:nvSpPr>
        <xdr:cNvPr id="20" name="Text Box 9"/>
        <xdr:cNvSpPr txBox="1">
          <a:spLocks noChangeAspect="1" noChangeArrowheads="1"/>
        </xdr:cNvSpPr>
      </xdr:nvSpPr>
      <xdr:spPr bwMode="auto">
        <a:xfrm>
          <a:off x="8841316" y="24999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12</xdr:row>
      <xdr:rowOff>95250</xdr:rowOff>
    </xdr:from>
    <xdr:ext cx="133350" cy="76200"/>
    <xdr:sp macro="" textlink="">
      <xdr:nvSpPr>
        <xdr:cNvPr id="21" name="AutoShape 3"/>
        <xdr:cNvSpPr>
          <a:spLocks noChangeAspect="1" noChangeArrowheads="1"/>
        </xdr:cNvSpPr>
      </xdr:nvSpPr>
      <xdr:spPr bwMode="auto">
        <a:xfrm>
          <a:off x="7153275" y="25050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12</xdr:row>
      <xdr:rowOff>104775</xdr:rowOff>
    </xdr:from>
    <xdr:ext cx="133350" cy="57150"/>
    <xdr:sp macro="" textlink="">
      <xdr:nvSpPr>
        <xdr:cNvPr id="22" name="AutoShape 4"/>
        <xdr:cNvSpPr>
          <a:spLocks noChangeAspect="1" noChangeArrowheads="1"/>
        </xdr:cNvSpPr>
      </xdr:nvSpPr>
      <xdr:spPr bwMode="auto">
        <a:xfrm>
          <a:off x="8239125" y="25146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12</xdr:row>
      <xdr:rowOff>85725</xdr:rowOff>
    </xdr:from>
    <xdr:ext cx="133350" cy="85725"/>
    <xdr:sp macro="" textlink="">
      <xdr:nvSpPr>
        <xdr:cNvPr id="23" name="Oval 6"/>
        <xdr:cNvSpPr>
          <a:spLocks noChangeAspect="1" noChangeArrowheads="1"/>
        </xdr:cNvSpPr>
      </xdr:nvSpPr>
      <xdr:spPr bwMode="auto">
        <a:xfrm>
          <a:off x="7715250" y="24955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12</xdr:row>
      <xdr:rowOff>104775</xdr:rowOff>
    </xdr:from>
    <xdr:ext cx="142875" cy="57150"/>
    <xdr:sp macro="" textlink="">
      <xdr:nvSpPr>
        <xdr:cNvPr id="24" name="AutoShape 7"/>
        <xdr:cNvSpPr>
          <a:spLocks noChangeAspect="1" noChangeArrowheads="1"/>
        </xdr:cNvSpPr>
      </xdr:nvSpPr>
      <xdr:spPr bwMode="auto">
        <a:xfrm>
          <a:off x="9420225" y="25146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12</xdr:row>
      <xdr:rowOff>85725</xdr:rowOff>
    </xdr:from>
    <xdr:ext cx="133350" cy="76200"/>
    <xdr:sp macro="" textlink="">
      <xdr:nvSpPr>
        <xdr:cNvPr id="25" name="AutoShape 8"/>
        <xdr:cNvSpPr>
          <a:spLocks noChangeAspect="1" noChangeArrowheads="1"/>
        </xdr:cNvSpPr>
      </xdr:nvSpPr>
      <xdr:spPr bwMode="auto">
        <a:xfrm>
          <a:off x="10039350" y="24955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12</xdr:row>
      <xdr:rowOff>90149</xdr:rowOff>
    </xdr:from>
    <xdr:ext cx="133350" cy="77560"/>
    <xdr:sp macro="" textlink="">
      <xdr:nvSpPr>
        <xdr:cNvPr id="26" name="Text Box 9"/>
        <xdr:cNvSpPr txBox="1">
          <a:spLocks noChangeAspect="1" noChangeArrowheads="1"/>
        </xdr:cNvSpPr>
      </xdr:nvSpPr>
      <xdr:spPr bwMode="auto">
        <a:xfrm>
          <a:off x="8841316" y="24999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13</xdr:row>
      <xdr:rowOff>95250</xdr:rowOff>
    </xdr:from>
    <xdr:ext cx="133350" cy="76200"/>
    <xdr:sp macro="" textlink="">
      <xdr:nvSpPr>
        <xdr:cNvPr id="27" name="AutoShape 3"/>
        <xdr:cNvSpPr>
          <a:spLocks noChangeAspect="1" noChangeArrowheads="1"/>
        </xdr:cNvSpPr>
      </xdr:nvSpPr>
      <xdr:spPr bwMode="auto">
        <a:xfrm>
          <a:off x="7153275" y="25050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13</xdr:row>
      <xdr:rowOff>104775</xdr:rowOff>
    </xdr:from>
    <xdr:ext cx="133350" cy="57150"/>
    <xdr:sp macro="" textlink="">
      <xdr:nvSpPr>
        <xdr:cNvPr id="28" name="AutoShape 4"/>
        <xdr:cNvSpPr>
          <a:spLocks noChangeAspect="1" noChangeArrowheads="1"/>
        </xdr:cNvSpPr>
      </xdr:nvSpPr>
      <xdr:spPr bwMode="auto">
        <a:xfrm>
          <a:off x="8239125" y="25146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13</xdr:row>
      <xdr:rowOff>85725</xdr:rowOff>
    </xdr:from>
    <xdr:ext cx="133350" cy="85725"/>
    <xdr:sp macro="" textlink="">
      <xdr:nvSpPr>
        <xdr:cNvPr id="29" name="Oval 6"/>
        <xdr:cNvSpPr>
          <a:spLocks noChangeAspect="1" noChangeArrowheads="1"/>
        </xdr:cNvSpPr>
      </xdr:nvSpPr>
      <xdr:spPr bwMode="auto">
        <a:xfrm>
          <a:off x="7715250" y="24955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13</xdr:row>
      <xdr:rowOff>104775</xdr:rowOff>
    </xdr:from>
    <xdr:ext cx="142875" cy="57150"/>
    <xdr:sp macro="" textlink="">
      <xdr:nvSpPr>
        <xdr:cNvPr id="30" name="AutoShape 7"/>
        <xdr:cNvSpPr>
          <a:spLocks noChangeAspect="1" noChangeArrowheads="1"/>
        </xdr:cNvSpPr>
      </xdr:nvSpPr>
      <xdr:spPr bwMode="auto">
        <a:xfrm>
          <a:off x="9420225" y="25146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13</xdr:row>
      <xdr:rowOff>85725</xdr:rowOff>
    </xdr:from>
    <xdr:ext cx="133350" cy="76200"/>
    <xdr:sp macro="" textlink="">
      <xdr:nvSpPr>
        <xdr:cNvPr id="31" name="AutoShape 8"/>
        <xdr:cNvSpPr>
          <a:spLocks noChangeAspect="1" noChangeArrowheads="1"/>
        </xdr:cNvSpPr>
      </xdr:nvSpPr>
      <xdr:spPr bwMode="auto">
        <a:xfrm>
          <a:off x="10039350" y="24955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13</xdr:row>
      <xdr:rowOff>90149</xdr:rowOff>
    </xdr:from>
    <xdr:ext cx="133350" cy="77560"/>
    <xdr:sp macro="" textlink="">
      <xdr:nvSpPr>
        <xdr:cNvPr id="32" name="Text Box 9"/>
        <xdr:cNvSpPr txBox="1">
          <a:spLocks noChangeAspect="1" noChangeArrowheads="1"/>
        </xdr:cNvSpPr>
      </xdr:nvSpPr>
      <xdr:spPr bwMode="auto">
        <a:xfrm>
          <a:off x="8841316" y="24999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14</xdr:row>
      <xdr:rowOff>95250</xdr:rowOff>
    </xdr:from>
    <xdr:ext cx="133350" cy="76200"/>
    <xdr:sp macro="" textlink="">
      <xdr:nvSpPr>
        <xdr:cNvPr id="33" name="AutoShape 3"/>
        <xdr:cNvSpPr>
          <a:spLocks noChangeAspect="1" noChangeArrowheads="1"/>
        </xdr:cNvSpPr>
      </xdr:nvSpPr>
      <xdr:spPr bwMode="auto">
        <a:xfrm>
          <a:off x="7153275" y="25050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14</xdr:row>
      <xdr:rowOff>104775</xdr:rowOff>
    </xdr:from>
    <xdr:ext cx="133350" cy="57150"/>
    <xdr:sp macro="" textlink="">
      <xdr:nvSpPr>
        <xdr:cNvPr id="34" name="AutoShape 4"/>
        <xdr:cNvSpPr>
          <a:spLocks noChangeAspect="1" noChangeArrowheads="1"/>
        </xdr:cNvSpPr>
      </xdr:nvSpPr>
      <xdr:spPr bwMode="auto">
        <a:xfrm>
          <a:off x="8239125" y="25146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14</xdr:row>
      <xdr:rowOff>85725</xdr:rowOff>
    </xdr:from>
    <xdr:ext cx="133350" cy="85725"/>
    <xdr:sp macro="" textlink="">
      <xdr:nvSpPr>
        <xdr:cNvPr id="35" name="Oval 6"/>
        <xdr:cNvSpPr>
          <a:spLocks noChangeAspect="1" noChangeArrowheads="1"/>
        </xdr:cNvSpPr>
      </xdr:nvSpPr>
      <xdr:spPr bwMode="auto">
        <a:xfrm>
          <a:off x="7715250" y="24955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14</xdr:row>
      <xdr:rowOff>104775</xdr:rowOff>
    </xdr:from>
    <xdr:ext cx="142875" cy="57150"/>
    <xdr:sp macro="" textlink="">
      <xdr:nvSpPr>
        <xdr:cNvPr id="36" name="AutoShape 7"/>
        <xdr:cNvSpPr>
          <a:spLocks noChangeAspect="1" noChangeArrowheads="1"/>
        </xdr:cNvSpPr>
      </xdr:nvSpPr>
      <xdr:spPr bwMode="auto">
        <a:xfrm>
          <a:off x="9420225" y="25146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14</xdr:row>
      <xdr:rowOff>85725</xdr:rowOff>
    </xdr:from>
    <xdr:ext cx="133350" cy="76200"/>
    <xdr:sp macro="" textlink="">
      <xdr:nvSpPr>
        <xdr:cNvPr id="37" name="AutoShape 8"/>
        <xdr:cNvSpPr>
          <a:spLocks noChangeAspect="1" noChangeArrowheads="1"/>
        </xdr:cNvSpPr>
      </xdr:nvSpPr>
      <xdr:spPr bwMode="auto">
        <a:xfrm>
          <a:off x="10039350" y="24955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14</xdr:row>
      <xdr:rowOff>90149</xdr:rowOff>
    </xdr:from>
    <xdr:ext cx="133350" cy="77560"/>
    <xdr:sp macro="" textlink="">
      <xdr:nvSpPr>
        <xdr:cNvPr id="38" name="Text Box 9"/>
        <xdr:cNvSpPr txBox="1">
          <a:spLocks noChangeAspect="1" noChangeArrowheads="1"/>
        </xdr:cNvSpPr>
      </xdr:nvSpPr>
      <xdr:spPr bwMode="auto">
        <a:xfrm>
          <a:off x="8841316" y="24999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15</xdr:row>
      <xdr:rowOff>95250</xdr:rowOff>
    </xdr:from>
    <xdr:ext cx="133350" cy="76200"/>
    <xdr:sp macro="" textlink="">
      <xdr:nvSpPr>
        <xdr:cNvPr id="39" name="AutoShape 3"/>
        <xdr:cNvSpPr>
          <a:spLocks noChangeAspect="1" noChangeArrowheads="1"/>
        </xdr:cNvSpPr>
      </xdr:nvSpPr>
      <xdr:spPr bwMode="auto">
        <a:xfrm>
          <a:off x="7153275" y="25050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15</xdr:row>
      <xdr:rowOff>104775</xdr:rowOff>
    </xdr:from>
    <xdr:ext cx="133350" cy="57150"/>
    <xdr:sp macro="" textlink="">
      <xdr:nvSpPr>
        <xdr:cNvPr id="40" name="AutoShape 4"/>
        <xdr:cNvSpPr>
          <a:spLocks noChangeAspect="1" noChangeArrowheads="1"/>
        </xdr:cNvSpPr>
      </xdr:nvSpPr>
      <xdr:spPr bwMode="auto">
        <a:xfrm>
          <a:off x="8239125" y="25146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15</xdr:row>
      <xdr:rowOff>85725</xdr:rowOff>
    </xdr:from>
    <xdr:ext cx="133350" cy="85725"/>
    <xdr:sp macro="" textlink="">
      <xdr:nvSpPr>
        <xdr:cNvPr id="41" name="Oval 6"/>
        <xdr:cNvSpPr>
          <a:spLocks noChangeAspect="1" noChangeArrowheads="1"/>
        </xdr:cNvSpPr>
      </xdr:nvSpPr>
      <xdr:spPr bwMode="auto">
        <a:xfrm>
          <a:off x="7715250" y="24955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15</xdr:row>
      <xdr:rowOff>104775</xdr:rowOff>
    </xdr:from>
    <xdr:ext cx="142875" cy="57150"/>
    <xdr:sp macro="" textlink="">
      <xdr:nvSpPr>
        <xdr:cNvPr id="42" name="AutoShape 7"/>
        <xdr:cNvSpPr>
          <a:spLocks noChangeAspect="1" noChangeArrowheads="1"/>
        </xdr:cNvSpPr>
      </xdr:nvSpPr>
      <xdr:spPr bwMode="auto">
        <a:xfrm>
          <a:off x="9420225" y="25146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15</xdr:row>
      <xdr:rowOff>85725</xdr:rowOff>
    </xdr:from>
    <xdr:ext cx="133350" cy="76200"/>
    <xdr:sp macro="" textlink="">
      <xdr:nvSpPr>
        <xdr:cNvPr id="43" name="AutoShape 8"/>
        <xdr:cNvSpPr>
          <a:spLocks noChangeAspect="1" noChangeArrowheads="1"/>
        </xdr:cNvSpPr>
      </xdr:nvSpPr>
      <xdr:spPr bwMode="auto">
        <a:xfrm>
          <a:off x="10039350" y="24955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15</xdr:row>
      <xdr:rowOff>90149</xdr:rowOff>
    </xdr:from>
    <xdr:ext cx="133350" cy="77560"/>
    <xdr:sp macro="" textlink="">
      <xdr:nvSpPr>
        <xdr:cNvPr id="44" name="Text Box 9"/>
        <xdr:cNvSpPr txBox="1">
          <a:spLocks noChangeAspect="1" noChangeArrowheads="1"/>
        </xdr:cNvSpPr>
      </xdr:nvSpPr>
      <xdr:spPr bwMode="auto">
        <a:xfrm>
          <a:off x="8841316" y="24999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16</xdr:row>
      <xdr:rowOff>95250</xdr:rowOff>
    </xdr:from>
    <xdr:ext cx="133350" cy="76200"/>
    <xdr:sp macro="" textlink="">
      <xdr:nvSpPr>
        <xdr:cNvPr id="45" name="AutoShape 3"/>
        <xdr:cNvSpPr>
          <a:spLocks noChangeAspect="1" noChangeArrowheads="1"/>
        </xdr:cNvSpPr>
      </xdr:nvSpPr>
      <xdr:spPr bwMode="auto">
        <a:xfrm>
          <a:off x="7153275" y="25050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16</xdr:row>
      <xdr:rowOff>104775</xdr:rowOff>
    </xdr:from>
    <xdr:ext cx="133350" cy="57150"/>
    <xdr:sp macro="" textlink="">
      <xdr:nvSpPr>
        <xdr:cNvPr id="46" name="AutoShape 4"/>
        <xdr:cNvSpPr>
          <a:spLocks noChangeAspect="1" noChangeArrowheads="1"/>
        </xdr:cNvSpPr>
      </xdr:nvSpPr>
      <xdr:spPr bwMode="auto">
        <a:xfrm>
          <a:off x="8239125" y="25146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16</xdr:row>
      <xdr:rowOff>85725</xdr:rowOff>
    </xdr:from>
    <xdr:ext cx="133350" cy="85725"/>
    <xdr:sp macro="" textlink="">
      <xdr:nvSpPr>
        <xdr:cNvPr id="47" name="Oval 6"/>
        <xdr:cNvSpPr>
          <a:spLocks noChangeAspect="1" noChangeArrowheads="1"/>
        </xdr:cNvSpPr>
      </xdr:nvSpPr>
      <xdr:spPr bwMode="auto">
        <a:xfrm>
          <a:off x="7715250" y="24955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16</xdr:row>
      <xdr:rowOff>104775</xdr:rowOff>
    </xdr:from>
    <xdr:ext cx="142875" cy="57150"/>
    <xdr:sp macro="" textlink="">
      <xdr:nvSpPr>
        <xdr:cNvPr id="48" name="AutoShape 7"/>
        <xdr:cNvSpPr>
          <a:spLocks noChangeAspect="1" noChangeArrowheads="1"/>
        </xdr:cNvSpPr>
      </xdr:nvSpPr>
      <xdr:spPr bwMode="auto">
        <a:xfrm>
          <a:off x="9420225" y="25146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16</xdr:row>
      <xdr:rowOff>85725</xdr:rowOff>
    </xdr:from>
    <xdr:ext cx="133350" cy="76200"/>
    <xdr:sp macro="" textlink="">
      <xdr:nvSpPr>
        <xdr:cNvPr id="49" name="AutoShape 8"/>
        <xdr:cNvSpPr>
          <a:spLocks noChangeAspect="1" noChangeArrowheads="1"/>
        </xdr:cNvSpPr>
      </xdr:nvSpPr>
      <xdr:spPr bwMode="auto">
        <a:xfrm>
          <a:off x="10039350" y="24955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16</xdr:row>
      <xdr:rowOff>90149</xdr:rowOff>
    </xdr:from>
    <xdr:ext cx="133350" cy="77560"/>
    <xdr:sp macro="" textlink="">
      <xdr:nvSpPr>
        <xdr:cNvPr id="50" name="Text Box 9"/>
        <xdr:cNvSpPr txBox="1">
          <a:spLocks noChangeAspect="1" noChangeArrowheads="1"/>
        </xdr:cNvSpPr>
      </xdr:nvSpPr>
      <xdr:spPr bwMode="auto">
        <a:xfrm>
          <a:off x="8841316" y="24999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17</xdr:row>
      <xdr:rowOff>95250</xdr:rowOff>
    </xdr:from>
    <xdr:ext cx="133350" cy="76200"/>
    <xdr:sp macro="" textlink="">
      <xdr:nvSpPr>
        <xdr:cNvPr id="51" name="AutoShape 3"/>
        <xdr:cNvSpPr>
          <a:spLocks noChangeAspect="1" noChangeArrowheads="1"/>
        </xdr:cNvSpPr>
      </xdr:nvSpPr>
      <xdr:spPr bwMode="auto">
        <a:xfrm>
          <a:off x="7153275" y="2733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17</xdr:row>
      <xdr:rowOff>104775</xdr:rowOff>
    </xdr:from>
    <xdr:ext cx="133350" cy="57150"/>
    <xdr:sp macro="" textlink="">
      <xdr:nvSpPr>
        <xdr:cNvPr id="52" name="AutoShape 4"/>
        <xdr:cNvSpPr>
          <a:spLocks noChangeAspect="1" noChangeArrowheads="1"/>
        </xdr:cNvSpPr>
      </xdr:nvSpPr>
      <xdr:spPr bwMode="auto">
        <a:xfrm>
          <a:off x="8239125" y="2743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17</xdr:row>
      <xdr:rowOff>85725</xdr:rowOff>
    </xdr:from>
    <xdr:ext cx="133350" cy="85725"/>
    <xdr:sp macro="" textlink="">
      <xdr:nvSpPr>
        <xdr:cNvPr id="53" name="Oval 6"/>
        <xdr:cNvSpPr>
          <a:spLocks noChangeAspect="1" noChangeArrowheads="1"/>
        </xdr:cNvSpPr>
      </xdr:nvSpPr>
      <xdr:spPr bwMode="auto">
        <a:xfrm>
          <a:off x="7715250" y="2724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17</xdr:row>
      <xdr:rowOff>104775</xdr:rowOff>
    </xdr:from>
    <xdr:ext cx="142875" cy="57150"/>
    <xdr:sp macro="" textlink="">
      <xdr:nvSpPr>
        <xdr:cNvPr id="54" name="AutoShape 7"/>
        <xdr:cNvSpPr>
          <a:spLocks noChangeAspect="1" noChangeArrowheads="1"/>
        </xdr:cNvSpPr>
      </xdr:nvSpPr>
      <xdr:spPr bwMode="auto">
        <a:xfrm>
          <a:off x="9420225" y="2743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17</xdr:row>
      <xdr:rowOff>85725</xdr:rowOff>
    </xdr:from>
    <xdr:ext cx="133350" cy="76200"/>
    <xdr:sp macro="" textlink="">
      <xdr:nvSpPr>
        <xdr:cNvPr id="55" name="AutoShape 8"/>
        <xdr:cNvSpPr>
          <a:spLocks noChangeAspect="1" noChangeArrowheads="1"/>
        </xdr:cNvSpPr>
      </xdr:nvSpPr>
      <xdr:spPr bwMode="auto">
        <a:xfrm>
          <a:off x="10039350" y="2724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17</xdr:row>
      <xdr:rowOff>90149</xdr:rowOff>
    </xdr:from>
    <xdr:ext cx="133350" cy="77560"/>
    <xdr:sp macro="" textlink="">
      <xdr:nvSpPr>
        <xdr:cNvPr id="56" name="Text Box 9"/>
        <xdr:cNvSpPr txBox="1">
          <a:spLocks noChangeAspect="1" noChangeArrowheads="1"/>
        </xdr:cNvSpPr>
      </xdr:nvSpPr>
      <xdr:spPr bwMode="auto">
        <a:xfrm>
          <a:off x="8841316" y="2728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18</xdr:row>
      <xdr:rowOff>95250</xdr:rowOff>
    </xdr:from>
    <xdr:ext cx="133350" cy="76200"/>
    <xdr:sp macro="" textlink="">
      <xdr:nvSpPr>
        <xdr:cNvPr id="57" name="AutoShape 3"/>
        <xdr:cNvSpPr>
          <a:spLocks noChangeAspect="1" noChangeArrowheads="1"/>
        </xdr:cNvSpPr>
      </xdr:nvSpPr>
      <xdr:spPr bwMode="auto">
        <a:xfrm>
          <a:off x="7153275" y="2924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18</xdr:row>
      <xdr:rowOff>104775</xdr:rowOff>
    </xdr:from>
    <xdr:ext cx="133350" cy="57150"/>
    <xdr:sp macro="" textlink="">
      <xdr:nvSpPr>
        <xdr:cNvPr id="58" name="AutoShape 4"/>
        <xdr:cNvSpPr>
          <a:spLocks noChangeAspect="1" noChangeArrowheads="1"/>
        </xdr:cNvSpPr>
      </xdr:nvSpPr>
      <xdr:spPr bwMode="auto">
        <a:xfrm>
          <a:off x="8239125" y="2933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18</xdr:row>
      <xdr:rowOff>85725</xdr:rowOff>
    </xdr:from>
    <xdr:ext cx="133350" cy="85725"/>
    <xdr:sp macro="" textlink="">
      <xdr:nvSpPr>
        <xdr:cNvPr id="59" name="Oval 6"/>
        <xdr:cNvSpPr>
          <a:spLocks noChangeAspect="1" noChangeArrowheads="1"/>
        </xdr:cNvSpPr>
      </xdr:nvSpPr>
      <xdr:spPr bwMode="auto">
        <a:xfrm>
          <a:off x="7715250" y="2914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18</xdr:row>
      <xdr:rowOff>104775</xdr:rowOff>
    </xdr:from>
    <xdr:ext cx="142875" cy="57150"/>
    <xdr:sp macro="" textlink="">
      <xdr:nvSpPr>
        <xdr:cNvPr id="60" name="AutoShape 7"/>
        <xdr:cNvSpPr>
          <a:spLocks noChangeAspect="1" noChangeArrowheads="1"/>
        </xdr:cNvSpPr>
      </xdr:nvSpPr>
      <xdr:spPr bwMode="auto">
        <a:xfrm>
          <a:off x="9420225" y="2933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18</xdr:row>
      <xdr:rowOff>85725</xdr:rowOff>
    </xdr:from>
    <xdr:ext cx="133350" cy="76200"/>
    <xdr:sp macro="" textlink="">
      <xdr:nvSpPr>
        <xdr:cNvPr id="61" name="AutoShape 8"/>
        <xdr:cNvSpPr>
          <a:spLocks noChangeAspect="1" noChangeArrowheads="1"/>
        </xdr:cNvSpPr>
      </xdr:nvSpPr>
      <xdr:spPr bwMode="auto">
        <a:xfrm>
          <a:off x="10039350" y="2914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18</xdr:row>
      <xdr:rowOff>90149</xdr:rowOff>
    </xdr:from>
    <xdr:ext cx="133350" cy="77560"/>
    <xdr:sp macro="" textlink="">
      <xdr:nvSpPr>
        <xdr:cNvPr id="62" name="Text Box 9"/>
        <xdr:cNvSpPr txBox="1">
          <a:spLocks noChangeAspect="1" noChangeArrowheads="1"/>
        </xdr:cNvSpPr>
      </xdr:nvSpPr>
      <xdr:spPr bwMode="auto">
        <a:xfrm>
          <a:off x="8841316" y="2919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19</xdr:row>
      <xdr:rowOff>95250</xdr:rowOff>
    </xdr:from>
    <xdr:ext cx="133350" cy="76200"/>
    <xdr:sp macro="" textlink="">
      <xdr:nvSpPr>
        <xdr:cNvPr id="63" name="AutoShape 3"/>
        <xdr:cNvSpPr>
          <a:spLocks noChangeAspect="1" noChangeArrowheads="1"/>
        </xdr:cNvSpPr>
      </xdr:nvSpPr>
      <xdr:spPr bwMode="auto">
        <a:xfrm>
          <a:off x="7153275" y="3114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19</xdr:row>
      <xdr:rowOff>104775</xdr:rowOff>
    </xdr:from>
    <xdr:ext cx="133350" cy="57150"/>
    <xdr:sp macro="" textlink="">
      <xdr:nvSpPr>
        <xdr:cNvPr id="64" name="AutoShape 4"/>
        <xdr:cNvSpPr>
          <a:spLocks noChangeAspect="1" noChangeArrowheads="1"/>
        </xdr:cNvSpPr>
      </xdr:nvSpPr>
      <xdr:spPr bwMode="auto">
        <a:xfrm>
          <a:off x="8239125" y="3124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19</xdr:row>
      <xdr:rowOff>85725</xdr:rowOff>
    </xdr:from>
    <xdr:ext cx="133350" cy="85725"/>
    <xdr:sp macro="" textlink="">
      <xdr:nvSpPr>
        <xdr:cNvPr id="65" name="Oval 6"/>
        <xdr:cNvSpPr>
          <a:spLocks noChangeAspect="1" noChangeArrowheads="1"/>
        </xdr:cNvSpPr>
      </xdr:nvSpPr>
      <xdr:spPr bwMode="auto">
        <a:xfrm>
          <a:off x="7715250" y="3105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19</xdr:row>
      <xdr:rowOff>104775</xdr:rowOff>
    </xdr:from>
    <xdr:ext cx="142875" cy="57150"/>
    <xdr:sp macro="" textlink="">
      <xdr:nvSpPr>
        <xdr:cNvPr id="66" name="AutoShape 7"/>
        <xdr:cNvSpPr>
          <a:spLocks noChangeAspect="1" noChangeArrowheads="1"/>
        </xdr:cNvSpPr>
      </xdr:nvSpPr>
      <xdr:spPr bwMode="auto">
        <a:xfrm>
          <a:off x="9420225" y="3124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19</xdr:row>
      <xdr:rowOff>85725</xdr:rowOff>
    </xdr:from>
    <xdr:ext cx="133350" cy="76200"/>
    <xdr:sp macro="" textlink="">
      <xdr:nvSpPr>
        <xdr:cNvPr id="67" name="AutoShape 8"/>
        <xdr:cNvSpPr>
          <a:spLocks noChangeAspect="1" noChangeArrowheads="1"/>
        </xdr:cNvSpPr>
      </xdr:nvSpPr>
      <xdr:spPr bwMode="auto">
        <a:xfrm>
          <a:off x="10039350" y="3105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19</xdr:row>
      <xdr:rowOff>90149</xdr:rowOff>
    </xdr:from>
    <xdr:ext cx="133350" cy="77560"/>
    <xdr:sp macro="" textlink="">
      <xdr:nvSpPr>
        <xdr:cNvPr id="68" name="Text Box 9"/>
        <xdr:cNvSpPr txBox="1">
          <a:spLocks noChangeAspect="1" noChangeArrowheads="1"/>
        </xdr:cNvSpPr>
      </xdr:nvSpPr>
      <xdr:spPr bwMode="auto">
        <a:xfrm>
          <a:off x="8841316" y="3109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20</xdr:row>
      <xdr:rowOff>95250</xdr:rowOff>
    </xdr:from>
    <xdr:ext cx="133350" cy="76200"/>
    <xdr:sp macro="" textlink="">
      <xdr:nvSpPr>
        <xdr:cNvPr id="69" name="AutoShape 3"/>
        <xdr:cNvSpPr>
          <a:spLocks noChangeAspect="1" noChangeArrowheads="1"/>
        </xdr:cNvSpPr>
      </xdr:nvSpPr>
      <xdr:spPr bwMode="auto">
        <a:xfrm>
          <a:off x="7153275" y="3305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20</xdr:row>
      <xdr:rowOff>104775</xdr:rowOff>
    </xdr:from>
    <xdr:ext cx="133350" cy="57150"/>
    <xdr:sp macro="" textlink="">
      <xdr:nvSpPr>
        <xdr:cNvPr id="70" name="AutoShape 4"/>
        <xdr:cNvSpPr>
          <a:spLocks noChangeAspect="1" noChangeArrowheads="1"/>
        </xdr:cNvSpPr>
      </xdr:nvSpPr>
      <xdr:spPr bwMode="auto">
        <a:xfrm>
          <a:off x="8239125" y="3314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20</xdr:row>
      <xdr:rowOff>85725</xdr:rowOff>
    </xdr:from>
    <xdr:ext cx="133350" cy="85725"/>
    <xdr:sp macro="" textlink="">
      <xdr:nvSpPr>
        <xdr:cNvPr id="71" name="Oval 6"/>
        <xdr:cNvSpPr>
          <a:spLocks noChangeAspect="1" noChangeArrowheads="1"/>
        </xdr:cNvSpPr>
      </xdr:nvSpPr>
      <xdr:spPr bwMode="auto">
        <a:xfrm>
          <a:off x="7715250" y="3295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20</xdr:row>
      <xdr:rowOff>104775</xdr:rowOff>
    </xdr:from>
    <xdr:ext cx="142875" cy="57150"/>
    <xdr:sp macro="" textlink="">
      <xdr:nvSpPr>
        <xdr:cNvPr id="72" name="AutoShape 7"/>
        <xdr:cNvSpPr>
          <a:spLocks noChangeAspect="1" noChangeArrowheads="1"/>
        </xdr:cNvSpPr>
      </xdr:nvSpPr>
      <xdr:spPr bwMode="auto">
        <a:xfrm>
          <a:off x="9420225" y="3314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20</xdr:row>
      <xdr:rowOff>85725</xdr:rowOff>
    </xdr:from>
    <xdr:ext cx="133350" cy="76200"/>
    <xdr:sp macro="" textlink="">
      <xdr:nvSpPr>
        <xdr:cNvPr id="73" name="AutoShape 8"/>
        <xdr:cNvSpPr>
          <a:spLocks noChangeAspect="1" noChangeArrowheads="1"/>
        </xdr:cNvSpPr>
      </xdr:nvSpPr>
      <xdr:spPr bwMode="auto">
        <a:xfrm>
          <a:off x="10039350" y="3295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20</xdr:row>
      <xdr:rowOff>90149</xdr:rowOff>
    </xdr:from>
    <xdr:ext cx="133350" cy="77560"/>
    <xdr:sp macro="" textlink="">
      <xdr:nvSpPr>
        <xdr:cNvPr id="74" name="Text Box 9"/>
        <xdr:cNvSpPr txBox="1">
          <a:spLocks noChangeAspect="1" noChangeArrowheads="1"/>
        </xdr:cNvSpPr>
      </xdr:nvSpPr>
      <xdr:spPr bwMode="auto">
        <a:xfrm>
          <a:off x="8841316" y="3300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21</xdr:row>
      <xdr:rowOff>95250</xdr:rowOff>
    </xdr:from>
    <xdr:ext cx="133350" cy="76200"/>
    <xdr:sp macro="" textlink="">
      <xdr:nvSpPr>
        <xdr:cNvPr id="75" name="AutoShape 3"/>
        <xdr:cNvSpPr>
          <a:spLocks noChangeAspect="1" noChangeArrowheads="1"/>
        </xdr:cNvSpPr>
      </xdr:nvSpPr>
      <xdr:spPr bwMode="auto">
        <a:xfrm>
          <a:off x="7153275" y="3495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21</xdr:row>
      <xdr:rowOff>104775</xdr:rowOff>
    </xdr:from>
    <xdr:ext cx="133350" cy="57150"/>
    <xdr:sp macro="" textlink="">
      <xdr:nvSpPr>
        <xdr:cNvPr id="76" name="AutoShape 4"/>
        <xdr:cNvSpPr>
          <a:spLocks noChangeAspect="1" noChangeArrowheads="1"/>
        </xdr:cNvSpPr>
      </xdr:nvSpPr>
      <xdr:spPr bwMode="auto">
        <a:xfrm>
          <a:off x="8239125" y="3505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21</xdr:row>
      <xdr:rowOff>85725</xdr:rowOff>
    </xdr:from>
    <xdr:ext cx="133350" cy="85725"/>
    <xdr:sp macro="" textlink="">
      <xdr:nvSpPr>
        <xdr:cNvPr id="77" name="Oval 6"/>
        <xdr:cNvSpPr>
          <a:spLocks noChangeAspect="1" noChangeArrowheads="1"/>
        </xdr:cNvSpPr>
      </xdr:nvSpPr>
      <xdr:spPr bwMode="auto">
        <a:xfrm>
          <a:off x="7715250" y="3486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21</xdr:row>
      <xdr:rowOff>104775</xdr:rowOff>
    </xdr:from>
    <xdr:ext cx="142875" cy="57150"/>
    <xdr:sp macro="" textlink="">
      <xdr:nvSpPr>
        <xdr:cNvPr id="78" name="AutoShape 7"/>
        <xdr:cNvSpPr>
          <a:spLocks noChangeAspect="1" noChangeArrowheads="1"/>
        </xdr:cNvSpPr>
      </xdr:nvSpPr>
      <xdr:spPr bwMode="auto">
        <a:xfrm>
          <a:off x="9420225" y="3505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21</xdr:row>
      <xdr:rowOff>85725</xdr:rowOff>
    </xdr:from>
    <xdr:ext cx="133350" cy="76200"/>
    <xdr:sp macro="" textlink="">
      <xdr:nvSpPr>
        <xdr:cNvPr id="79" name="AutoShape 8"/>
        <xdr:cNvSpPr>
          <a:spLocks noChangeAspect="1" noChangeArrowheads="1"/>
        </xdr:cNvSpPr>
      </xdr:nvSpPr>
      <xdr:spPr bwMode="auto">
        <a:xfrm>
          <a:off x="10039350" y="3486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21</xdr:row>
      <xdr:rowOff>90149</xdr:rowOff>
    </xdr:from>
    <xdr:ext cx="133350" cy="77560"/>
    <xdr:sp macro="" textlink="">
      <xdr:nvSpPr>
        <xdr:cNvPr id="80" name="Text Box 9"/>
        <xdr:cNvSpPr txBox="1">
          <a:spLocks noChangeAspect="1" noChangeArrowheads="1"/>
        </xdr:cNvSpPr>
      </xdr:nvSpPr>
      <xdr:spPr bwMode="auto">
        <a:xfrm>
          <a:off x="8841316" y="3490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22</xdr:row>
      <xdr:rowOff>95250</xdr:rowOff>
    </xdr:from>
    <xdr:ext cx="133350" cy="76200"/>
    <xdr:sp macro="" textlink="">
      <xdr:nvSpPr>
        <xdr:cNvPr id="81" name="AutoShape 3"/>
        <xdr:cNvSpPr>
          <a:spLocks noChangeAspect="1" noChangeArrowheads="1"/>
        </xdr:cNvSpPr>
      </xdr:nvSpPr>
      <xdr:spPr bwMode="auto">
        <a:xfrm>
          <a:off x="7153275" y="3686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22</xdr:row>
      <xdr:rowOff>104775</xdr:rowOff>
    </xdr:from>
    <xdr:ext cx="133350" cy="57150"/>
    <xdr:sp macro="" textlink="">
      <xdr:nvSpPr>
        <xdr:cNvPr id="82" name="AutoShape 4"/>
        <xdr:cNvSpPr>
          <a:spLocks noChangeAspect="1" noChangeArrowheads="1"/>
        </xdr:cNvSpPr>
      </xdr:nvSpPr>
      <xdr:spPr bwMode="auto">
        <a:xfrm>
          <a:off x="8239125" y="3695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22</xdr:row>
      <xdr:rowOff>85725</xdr:rowOff>
    </xdr:from>
    <xdr:ext cx="133350" cy="85725"/>
    <xdr:sp macro="" textlink="">
      <xdr:nvSpPr>
        <xdr:cNvPr id="83" name="Oval 6"/>
        <xdr:cNvSpPr>
          <a:spLocks noChangeAspect="1" noChangeArrowheads="1"/>
        </xdr:cNvSpPr>
      </xdr:nvSpPr>
      <xdr:spPr bwMode="auto">
        <a:xfrm>
          <a:off x="7715250" y="3676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22</xdr:row>
      <xdr:rowOff>104775</xdr:rowOff>
    </xdr:from>
    <xdr:ext cx="142875" cy="57150"/>
    <xdr:sp macro="" textlink="">
      <xdr:nvSpPr>
        <xdr:cNvPr id="84" name="AutoShape 7"/>
        <xdr:cNvSpPr>
          <a:spLocks noChangeAspect="1" noChangeArrowheads="1"/>
        </xdr:cNvSpPr>
      </xdr:nvSpPr>
      <xdr:spPr bwMode="auto">
        <a:xfrm>
          <a:off x="9420225" y="3695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22</xdr:row>
      <xdr:rowOff>85725</xdr:rowOff>
    </xdr:from>
    <xdr:ext cx="133350" cy="76200"/>
    <xdr:sp macro="" textlink="">
      <xdr:nvSpPr>
        <xdr:cNvPr id="85" name="AutoShape 8"/>
        <xdr:cNvSpPr>
          <a:spLocks noChangeAspect="1" noChangeArrowheads="1"/>
        </xdr:cNvSpPr>
      </xdr:nvSpPr>
      <xdr:spPr bwMode="auto">
        <a:xfrm>
          <a:off x="10039350" y="3676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22</xdr:row>
      <xdr:rowOff>90149</xdr:rowOff>
    </xdr:from>
    <xdr:ext cx="133350" cy="77560"/>
    <xdr:sp macro="" textlink="">
      <xdr:nvSpPr>
        <xdr:cNvPr id="86" name="Text Box 9"/>
        <xdr:cNvSpPr txBox="1">
          <a:spLocks noChangeAspect="1" noChangeArrowheads="1"/>
        </xdr:cNvSpPr>
      </xdr:nvSpPr>
      <xdr:spPr bwMode="auto">
        <a:xfrm>
          <a:off x="8841316" y="3681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23</xdr:row>
      <xdr:rowOff>95250</xdr:rowOff>
    </xdr:from>
    <xdr:ext cx="133350" cy="76200"/>
    <xdr:sp macro="" textlink="">
      <xdr:nvSpPr>
        <xdr:cNvPr id="87" name="AutoShape 3"/>
        <xdr:cNvSpPr>
          <a:spLocks noChangeAspect="1" noChangeArrowheads="1"/>
        </xdr:cNvSpPr>
      </xdr:nvSpPr>
      <xdr:spPr bwMode="auto">
        <a:xfrm>
          <a:off x="7153275" y="25050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23</xdr:row>
      <xdr:rowOff>104775</xdr:rowOff>
    </xdr:from>
    <xdr:ext cx="133350" cy="57150"/>
    <xdr:sp macro="" textlink="">
      <xdr:nvSpPr>
        <xdr:cNvPr id="88" name="AutoShape 4"/>
        <xdr:cNvSpPr>
          <a:spLocks noChangeAspect="1" noChangeArrowheads="1"/>
        </xdr:cNvSpPr>
      </xdr:nvSpPr>
      <xdr:spPr bwMode="auto">
        <a:xfrm>
          <a:off x="8239125" y="25146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23</xdr:row>
      <xdr:rowOff>85725</xdr:rowOff>
    </xdr:from>
    <xdr:ext cx="133350" cy="85725"/>
    <xdr:sp macro="" textlink="">
      <xdr:nvSpPr>
        <xdr:cNvPr id="89" name="Oval 6"/>
        <xdr:cNvSpPr>
          <a:spLocks noChangeAspect="1" noChangeArrowheads="1"/>
        </xdr:cNvSpPr>
      </xdr:nvSpPr>
      <xdr:spPr bwMode="auto">
        <a:xfrm>
          <a:off x="7715250" y="24955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23</xdr:row>
      <xdr:rowOff>104775</xdr:rowOff>
    </xdr:from>
    <xdr:ext cx="142875" cy="57150"/>
    <xdr:sp macro="" textlink="">
      <xdr:nvSpPr>
        <xdr:cNvPr id="90" name="AutoShape 7"/>
        <xdr:cNvSpPr>
          <a:spLocks noChangeAspect="1" noChangeArrowheads="1"/>
        </xdr:cNvSpPr>
      </xdr:nvSpPr>
      <xdr:spPr bwMode="auto">
        <a:xfrm>
          <a:off x="9420225" y="25146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23</xdr:row>
      <xdr:rowOff>85725</xdr:rowOff>
    </xdr:from>
    <xdr:ext cx="133350" cy="76200"/>
    <xdr:sp macro="" textlink="">
      <xdr:nvSpPr>
        <xdr:cNvPr id="91" name="AutoShape 8"/>
        <xdr:cNvSpPr>
          <a:spLocks noChangeAspect="1" noChangeArrowheads="1"/>
        </xdr:cNvSpPr>
      </xdr:nvSpPr>
      <xdr:spPr bwMode="auto">
        <a:xfrm>
          <a:off x="10039350" y="24955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23</xdr:row>
      <xdr:rowOff>90149</xdr:rowOff>
    </xdr:from>
    <xdr:ext cx="133350" cy="77560"/>
    <xdr:sp macro="" textlink="">
      <xdr:nvSpPr>
        <xdr:cNvPr id="92" name="Text Box 9"/>
        <xdr:cNvSpPr txBox="1">
          <a:spLocks noChangeAspect="1" noChangeArrowheads="1"/>
        </xdr:cNvSpPr>
      </xdr:nvSpPr>
      <xdr:spPr bwMode="auto">
        <a:xfrm>
          <a:off x="8841316" y="24999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24</xdr:row>
      <xdr:rowOff>95250</xdr:rowOff>
    </xdr:from>
    <xdr:ext cx="133350" cy="76200"/>
    <xdr:sp macro="" textlink="">
      <xdr:nvSpPr>
        <xdr:cNvPr id="93" name="AutoShape 3"/>
        <xdr:cNvSpPr>
          <a:spLocks noChangeAspect="1" noChangeArrowheads="1"/>
        </xdr:cNvSpPr>
      </xdr:nvSpPr>
      <xdr:spPr bwMode="auto">
        <a:xfrm>
          <a:off x="7153275" y="2733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24</xdr:row>
      <xdr:rowOff>104775</xdr:rowOff>
    </xdr:from>
    <xdr:ext cx="133350" cy="57150"/>
    <xdr:sp macro="" textlink="">
      <xdr:nvSpPr>
        <xdr:cNvPr id="94" name="AutoShape 4"/>
        <xdr:cNvSpPr>
          <a:spLocks noChangeAspect="1" noChangeArrowheads="1"/>
        </xdr:cNvSpPr>
      </xdr:nvSpPr>
      <xdr:spPr bwMode="auto">
        <a:xfrm>
          <a:off x="8239125" y="2743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24</xdr:row>
      <xdr:rowOff>85725</xdr:rowOff>
    </xdr:from>
    <xdr:ext cx="133350" cy="85725"/>
    <xdr:sp macro="" textlink="">
      <xdr:nvSpPr>
        <xdr:cNvPr id="95" name="Oval 6"/>
        <xdr:cNvSpPr>
          <a:spLocks noChangeAspect="1" noChangeArrowheads="1"/>
        </xdr:cNvSpPr>
      </xdr:nvSpPr>
      <xdr:spPr bwMode="auto">
        <a:xfrm>
          <a:off x="7715250" y="2724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24</xdr:row>
      <xdr:rowOff>104775</xdr:rowOff>
    </xdr:from>
    <xdr:ext cx="142875" cy="57150"/>
    <xdr:sp macro="" textlink="">
      <xdr:nvSpPr>
        <xdr:cNvPr id="96" name="AutoShape 7"/>
        <xdr:cNvSpPr>
          <a:spLocks noChangeAspect="1" noChangeArrowheads="1"/>
        </xdr:cNvSpPr>
      </xdr:nvSpPr>
      <xdr:spPr bwMode="auto">
        <a:xfrm>
          <a:off x="9420225" y="2743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24</xdr:row>
      <xdr:rowOff>85725</xdr:rowOff>
    </xdr:from>
    <xdr:ext cx="133350" cy="76200"/>
    <xdr:sp macro="" textlink="">
      <xdr:nvSpPr>
        <xdr:cNvPr id="97" name="AutoShape 8"/>
        <xdr:cNvSpPr>
          <a:spLocks noChangeAspect="1" noChangeArrowheads="1"/>
        </xdr:cNvSpPr>
      </xdr:nvSpPr>
      <xdr:spPr bwMode="auto">
        <a:xfrm>
          <a:off x="10039350" y="2724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24</xdr:row>
      <xdr:rowOff>90149</xdr:rowOff>
    </xdr:from>
    <xdr:ext cx="133350" cy="77560"/>
    <xdr:sp macro="" textlink="">
      <xdr:nvSpPr>
        <xdr:cNvPr id="98" name="Text Box 9"/>
        <xdr:cNvSpPr txBox="1">
          <a:spLocks noChangeAspect="1" noChangeArrowheads="1"/>
        </xdr:cNvSpPr>
      </xdr:nvSpPr>
      <xdr:spPr bwMode="auto">
        <a:xfrm>
          <a:off x="8841316" y="2728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25</xdr:row>
      <xdr:rowOff>95250</xdr:rowOff>
    </xdr:from>
    <xdr:ext cx="133350" cy="76200"/>
    <xdr:sp macro="" textlink="">
      <xdr:nvSpPr>
        <xdr:cNvPr id="99" name="AutoShape 3"/>
        <xdr:cNvSpPr>
          <a:spLocks noChangeAspect="1" noChangeArrowheads="1"/>
        </xdr:cNvSpPr>
      </xdr:nvSpPr>
      <xdr:spPr bwMode="auto">
        <a:xfrm>
          <a:off x="7153275" y="2924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25</xdr:row>
      <xdr:rowOff>104775</xdr:rowOff>
    </xdr:from>
    <xdr:ext cx="133350" cy="57150"/>
    <xdr:sp macro="" textlink="">
      <xdr:nvSpPr>
        <xdr:cNvPr id="100" name="AutoShape 4"/>
        <xdr:cNvSpPr>
          <a:spLocks noChangeAspect="1" noChangeArrowheads="1"/>
        </xdr:cNvSpPr>
      </xdr:nvSpPr>
      <xdr:spPr bwMode="auto">
        <a:xfrm>
          <a:off x="8239125" y="2933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25</xdr:row>
      <xdr:rowOff>85725</xdr:rowOff>
    </xdr:from>
    <xdr:ext cx="133350" cy="85725"/>
    <xdr:sp macro="" textlink="">
      <xdr:nvSpPr>
        <xdr:cNvPr id="101" name="Oval 6"/>
        <xdr:cNvSpPr>
          <a:spLocks noChangeAspect="1" noChangeArrowheads="1"/>
        </xdr:cNvSpPr>
      </xdr:nvSpPr>
      <xdr:spPr bwMode="auto">
        <a:xfrm>
          <a:off x="7715250" y="2914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25</xdr:row>
      <xdr:rowOff>104775</xdr:rowOff>
    </xdr:from>
    <xdr:ext cx="142875" cy="57150"/>
    <xdr:sp macro="" textlink="">
      <xdr:nvSpPr>
        <xdr:cNvPr id="102" name="AutoShape 7"/>
        <xdr:cNvSpPr>
          <a:spLocks noChangeAspect="1" noChangeArrowheads="1"/>
        </xdr:cNvSpPr>
      </xdr:nvSpPr>
      <xdr:spPr bwMode="auto">
        <a:xfrm>
          <a:off x="9420225" y="2933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25</xdr:row>
      <xdr:rowOff>85725</xdr:rowOff>
    </xdr:from>
    <xdr:ext cx="133350" cy="76200"/>
    <xdr:sp macro="" textlink="">
      <xdr:nvSpPr>
        <xdr:cNvPr id="103" name="AutoShape 8"/>
        <xdr:cNvSpPr>
          <a:spLocks noChangeAspect="1" noChangeArrowheads="1"/>
        </xdr:cNvSpPr>
      </xdr:nvSpPr>
      <xdr:spPr bwMode="auto">
        <a:xfrm>
          <a:off x="10039350" y="2914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25</xdr:row>
      <xdr:rowOff>90149</xdr:rowOff>
    </xdr:from>
    <xdr:ext cx="133350" cy="77560"/>
    <xdr:sp macro="" textlink="">
      <xdr:nvSpPr>
        <xdr:cNvPr id="104" name="Text Box 9"/>
        <xdr:cNvSpPr txBox="1">
          <a:spLocks noChangeAspect="1" noChangeArrowheads="1"/>
        </xdr:cNvSpPr>
      </xdr:nvSpPr>
      <xdr:spPr bwMode="auto">
        <a:xfrm>
          <a:off x="8841316" y="2919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26</xdr:row>
      <xdr:rowOff>95250</xdr:rowOff>
    </xdr:from>
    <xdr:ext cx="133350" cy="76200"/>
    <xdr:sp macro="" textlink="">
      <xdr:nvSpPr>
        <xdr:cNvPr id="105" name="AutoShape 3"/>
        <xdr:cNvSpPr>
          <a:spLocks noChangeAspect="1" noChangeArrowheads="1"/>
        </xdr:cNvSpPr>
      </xdr:nvSpPr>
      <xdr:spPr bwMode="auto">
        <a:xfrm>
          <a:off x="7153275" y="3114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26</xdr:row>
      <xdr:rowOff>104775</xdr:rowOff>
    </xdr:from>
    <xdr:ext cx="133350" cy="57150"/>
    <xdr:sp macro="" textlink="">
      <xdr:nvSpPr>
        <xdr:cNvPr id="106" name="AutoShape 4"/>
        <xdr:cNvSpPr>
          <a:spLocks noChangeAspect="1" noChangeArrowheads="1"/>
        </xdr:cNvSpPr>
      </xdr:nvSpPr>
      <xdr:spPr bwMode="auto">
        <a:xfrm>
          <a:off x="8239125" y="3124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26</xdr:row>
      <xdr:rowOff>85725</xdr:rowOff>
    </xdr:from>
    <xdr:ext cx="133350" cy="85725"/>
    <xdr:sp macro="" textlink="">
      <xdr:nvSpPr>
        <xdr:cNvPr id="107" name="Oval 6"/>
        <xdr:cNvSpPr>
          <a:spLocks noChangeAspect="1" noChangeArrowheads="1"/>
        </xdr:cNvSpPr>
      </xdr:nvSpPr>
      <xdr:spPr bwMode="auto">
        <a:xfrm>
          <a:off x="7715250" y="3105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26</xdr:row>
      <xdr:rowOff>104775</xdr:rowOff>
    </xdr:from>
    <xdr:ext cx="142875" cy="57150"/>
    <xdr:sp macro="" textlink="">
      <xdr:nvSpPr>
        <xdr:cNvPr id="108" name="AutoShape 7"/>
        <xdr:cNvSpPr>
          <a:spLocks noChangeAspect="1" noChangeArrowheads="1"/>
        </xdr:cNvSpPr>
      </xdr:nvSpPr>
      <xdr:spPr bwMode="auto">
        <a:xfrm>
          <a:off x="9420225" y="3124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26</xdr:row>
      <xdr:rowOff>85725</xdr:rowOff>
    </xdr:from>
    <xdr:ext cx="133350" cy="76200"/>
    <xdr:sp macro="" textlink="">
      <xdr:nvSpPr>
        <xdr:cNvPr id="109" name="AutoShape 8"/>
        <xdr:cNvSpPr>
          <a:spLocks noChangeAspect="1" noChangeArrowheads="1"/>
        </xdr:cNvSpPr>
      </xdr:nvSpPr>
      <xdr:spPr bwMode="auto">
        <a:xfrm>
          <a:off x="10039350" y="3105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26</xdr:row>
      <xdr:rowOff>90149</xdr:rowOff>
    </xdr:from>
    <xdr:ext cx="133350" cy="77560"/>
    <xdr:sp macro="" textlink="">
      <xdr:nvSpPr>
        <xdr:cNvPr id="110" name="Text Box 9"/>
        <xdr:cNvSpPr txBox="1">
          <a:spLocks noChangeAspect="1" noChangeArrowheads="1"/>
        </xdr:cNvSpPr>
      </xdr:nvSpPr>
      <xdr:spPr bwMode="auto">
        <a:xfrm>
          <a:off x="8841316" y="3109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27</xdr:row>
      <xdr:rowOff>95250</xdr:rowOff>
    </xdr:from>
    <xdr:ext cx="133350" cy="76200"/>
    <xdr:sp macro="" textlink="">
      <xdr:nvSpPr>
        <xdr:cNvPr id="111" name="AutoShape 3"/>
        <xdr:cNvSpPr>
          <a:spLocks noChangeAspect="1" noChangeArrowheads="1"/>
        </xdr:cNvSpPr>
      </xdr:nvSpPr>
      <xdr:spPr bwMode="auto">
        <a:xfrm>
          <a:off x="7153275" y="3305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27</xdr:row>
      <xdr:rowOff>104775</xdr:rowOff>
    </xdr:from>
    <xdr:ext cx="133350" cy="57150"/>
    <xdr:sp macro="" textlink="">
      <xdr:nvSpPr>
        <xdr:cNvPr id="112" name="AutoShape 4"/>
        <xdr:cNvSpPr>
          <a:spLocks noChangeAspect="1" noChangeArrowheads="1"/>
        </xdr:cNvSpPr>
      </xdr:nvSpPr>
      <xdr:spPr bwMode="auto">
        <a:xfrm>
          <a:off x="8239125" y="3314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27</xdr:row>
      <xdr:rowOff>85725</xdr:rowOff>
    </xdr:from>
    <xdr:ext cx="133350" cy="85725"/>
    <xdr:sp macro="" textlink="">
      <xdr:nvSpPr>
        <xdr:cNvPr id="113" name="Oval 6"/>
        <xdr:cNvSpPr>
          <a:spLocks noChangeAspect="1" noChangeArrowheads="1"/>
        </xdr:cNvSpPr>
      </xdr:nvSpPr>
      <xdr:spPr bwMode="auto">
        <a:xfrm>
          <a:off x="7715250" y="3295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27</xdr:row>
      <xdr:rowOff>104775</xdr:rowOff>
    </xdr:from>
    <xdr:ext cx="142875" cy="57150"/>
    <xdr:sp macro="" textlink="">
      <xdr:nvSpPr>
        <xdr:cNvPr id="114" name="AutoShape 7"/>
        <xdr:cNvSpPr>
          <a:spLocks noChangeAspect="1" noChangeArrowheads="1"/>
        </xdr:cNvSpPr>
      </xdr:nvSpPr>
      <xdr:spPr bwMode="auto">
        <a:xfrm>
          <a:off x="9420225" y="3314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27</xdr:row>
      <xdr:rowOff>85725</xdr:rowOff>
    </xdr:from>
    <xdr:ext cx="133350" cy="76200"/>
    <xdr:sp macro="" textlink="">
      <xdr:nvSpPr>
        <xdr:cNvPr id="115" name="AutoShape 8"/>
        <xdr:cNvSpPr>
          <a:spLocks noChangeAspect="1" noChangeArrowheads="1"/>
        </xdr:cNvSpPr>
      </xdr:nvSpPr>
      <xdr:spPr bwMode="auto">
        <a:xfrm>
          <a:off x="10039350" y="3295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27</xdr:row>
      <xdr:rowOff>90149</xdr:rowOff>
    </xdr:from>
    <xdr:ext cx="133350" cy="77560"/>
    <xdr:sp macro="" textlink="">
      <xdr:nvSpPr>
        <xdr:cNvPr id="116" name="Text Box 9"/>
        <xdr:cNvSpPr txBox="1">
          <a:spLocks noChangeAspect="1" noChangeArrowheads="1"/>
        </xdr:cNvSpPr>
      </xdr:nvSpPr>
      <xdr:spPr bwMode="auto">
        <a:xfrm>
          <a:off x="8841316" y="3300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28</xdr:row>
      <xdr:rowOff>95250</xdr:rowOff>
    </xdr:from>
    <xdr:ext cx="133350" cy="76200"/>
    <xdr:sp macro="" textlink="">
      <xdr:nvSpPr>
        <xdr:cNvPr id="117" name="AutoShape 3"/>
        <xdr:cNvSpPr>
          <a:spLocks noChangeAspect="1" noChangeArrowheads="1"/>
        </xdr:cNvSpPr>
      </xdr:nvSpPr>
      <xdr:spPr bwMode="auto">
        <a:xfrm>
          <a:off x="7153275" y="3495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28</xdr:row>
      <xdr:rowOff>104775</xdr:rowOff>
    </xdr:from>
    <xdr:ext cx="133350" cy="57150"/>
    <xdr:sp macro="" textlink="">
      <xdr:nvSpPr>
        <xdr:cNvPr id="118" name="AutoShape 4"/>
        <xdr:cNvSpPr>
          <a:spLocks noChangeAspect="1" noChangeArrowheads="1"/>
        </xdr:cNvSpPr>
      </xdr:nvSpPr>
      <xdr:spPr bwMode="auto">
        <a:xfrm>
          <a:off x="8239125" y="3505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28</xdr:row>
      <xdr:rowOff>85725</xdr:rowOff>
    </xdr:from>
    <xdr:ext cx="133350" cy="85725"/>
    <xdr:sp macro="" textlink="">
      <xdr:nvSpPr>
        <xdr:cNvPr id="119" name="Oval 6"/>
        <xdr:cNvSpPr>
          <a:spLocks noChangeAspect="1" noChangeArrowheads="1"/>
        </xdr:cNvSpPr>
      </xdr:nvSpPr>
      <xdr:spPr bwMode="auto">
        <a:xfrm>
          <a:off x="7715250" y="3486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28</xdr:row>
      <xdr:rowOff>104775</xdr:rowOff>
    </xdr:from>
    <xdr:ext cx="142875" cy="57150"/>
    <xdr:sp macro="" textlink="">
      <xdr:nvSpPr>
        <xdr:cNvPr id="120" name="AutoShape 7"/>
        <xdr:cNvSpPr>
          <a:spLocks noChangeAspect="1" noChangeArrowheads="1"/>
        </xdr:cNvSpPr>
      </xdr:nvSpPr>
      <xdr:spPr bwMode="auto">
        <a:xfrm>
          <a:off x="9420225" y="3505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28</xdr:row>
      <xdr:rowOff>85725</xdr:rowOff>
    </xdr:from>
    <xdr:ext cx="133350" cy="76200"/>
    <xdr:sp macro="" textlink="">
      <xdr:nvSpPr>
        <xdr:cNvPr id="121" name="AutoShape 8"/>
        <xdr:cNvSpPr>
          <a:spLocks noChangeAspect="1" noChangeArrowheads="1"/>
        </xdr:cNvSpPr>
      </xdr:nvSpPr>
      <xdr:spPr bwMode="auto">
        <a:xfrm>
          <a:off x="10039350" y="3486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28</xdr:row>
      <xdr:rowOff>90149</xdr:rowOff>
    </xdr:from>
    <xdr:ext cx="133350" cy="77560"/>
    <xdr:sp macro="" textlink="">
      <xdr:nvSpPr>
        <xdr:cNvPr id="122" name="Text Box 9"/>
        <xdr:cNvSpPr txBox="1">
          <a:spLocks noChangeAspect="1" noChangeArrowheads="1"/>
        </xdr:cNvSpPr>
      </xdr:nvSpPr>
      <xdr:spPr bwMode="auto">
        <a:xfrm>
          <a:off x="8841316" y="3490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29</xdr:row>
      <xdr:rowOff>95250</xdr:rowOff>
    </xdr:from>
    <xdr:ext cx="133350" cy="76200"/>
    <xdr:sp macro="" textlink="">
      <xdr:nvSpPr>
        <xdr:cNvPr id="123" name="AutoShape 3"/>
        <xdr:cNvSpPr>
          <a:spLocks noChangeAspect="1" noChangeArrowheads="1"/>
        </xdr:cNvSpPr>
      </xdr:nvSpPr>
      <xdr:spPr bwMode="auto">
        <a:xfrm>
          <a:off x="7153275" y="3686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29</xdr:row>
      <xdr:rowOff>104775</xdr:rowOff>
    </xdr:from>
    <xdr:ext cx="133350" cy="57150"/>
    <xdr:sp macro="" textlink="">
      <xdr:nvSpPr>
        <xdr:cNvPr id="124" name="AutoShape 4"/>
        <xdr:cNvSpPr>
          <a:spLocks noChangeAspect="1" noChangeArrowheads="1"/>
        </xdr:cNvSpPr>
      </xdr:nvSpPr>
      <xdr:spPr bwMode="auto">
        <a:xfrm>
          <a:off x="8239125" y="3695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29</xdr:row>
      <xdr:rowOff>85725</xdr:rowOff>
    </xdr:from>
    <xdr:ext cx="133350" cy="85725"/>
    <xdr:sp macro="" textlink="">
      <xdr:nvSpPr>
        <xdr:cNvPr id="125" name="Oval 6"/>
        <xdr:cNvSpPr>
          <a:spLocks noChangeAspect="1" noChangeArrowheads="1"/>
        </xdr:cNvSpPr>
      </xdr:nvSpPr>
      <xdr:spPr bwMode="auto">
        <a:xfrm>
          <a:off x="7715250" y="3676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29</xdr:row>
      <xdr:rowOff>104775</xdr:rowOff>
    </xdr:from>
    <xdr:ext cx="142875" cy="57150"/>
    <xdr:sp macro="" textlink="">
      <xdr:nvSpPr>
        <xdr:cNvPr id="126" name="AutoShape 7"/>
        <xdr:cNvSpPr>
          <a:spLocks noChangeAspect="1" noChangeArrowheads="1"/>
        </xdr:cNvSpPr>
      </xdr:nvSpPr>
      <xdr:spPr bwMode="auto">
        <a:xfrm>
          <a:off x="9420225" y="3695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29</xdr:row>
      <xdr:rowOff>85725</xdr:rowOff>
    </xdr:from>
    <xdr:ext cx="133350" cy="76200"/>
    <xdr:sp macro="" textlink="">
      <xdr:nvSpPr>
        <xdr:cNvPr id="127" name="AutoShape 8"/>
        <xdr:cNvSpPr>
          <a:spLocks noChangeAspect="1" noChangeArrowheads="1"/>
        </xdr:cNvSpPr>
      </xdr:nvSpPr>
      <xdr:spPr bwMode="auto">
        <a:xfrm>
          <a:off x="10039350" y="3676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29</xdr:row>
      <xdr:rowOff>90149</xdr:rowOff>
    </xdr:from>
    <xdr:ext cx="133350" cy="77560"/>
    <xdr:sp macro="" textlink="">
      <xdr:nvSpPr>
        <xdr:cNvPr id="128" name="Text Box 9"/>
        <xdr:cNvSpPr txBox="1">
          <a:spLocks noChangeAspect="1" noChangeArrowheads="1"/>
        </xdr:cNvSpPr>
      </xdr:nvSpPr>
      <xdr:spPr bwMode="auto">
        <a:xfrm>
          <a:off x="8841316" y="3681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30</xdr:row>
      <xdr:rowOff>95250</xdr:rowOff>
    </xdr:from>
    <xdr:ext cx="133350" cy="76200"/>
    <xdr:sp macro="" textlink="">
      <xdr:nvSpPr>
        <xdr:cNvPr id="129" name="AutoShape 3"/>
        <xdr:cNvSpPr>
          <a:spLocks noChangeAspect="1" noChangeArrowheads="1"/>
        </xdr:cNvSpPr>
      </xdr:nvSpPr>
      <xdr:spPr bwMode="auto">
        <a:xfrm>
          <a:off x="7153275" y="6353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30</xdr:row>
      <xdr:rowOff>104775</xdr:rowOff>
    </xdr:from>
    <xdr:ext cx="133350" cy="57150"/>
    <xdr:sp macro="" textlink="">
      <xdr:nvSpPr>
        <xdr:cNvPr id="130" name="AutoShape 4"/>
        <xdr:cNvSpPr>
          <a:spLocks noChangeAspect="1" noChangeArrowheads="1"/>
        </xdr:cNvSpPr>
      </xdr:nvSpPr>
      <xdr:spPr bwMode="auto">
        <a:xfrm>
          <a:off x="8239125" y="6362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30</xdr:row>
      <xdr:rowOff>85725</xdr:rowOff>
    </xdr:from>
    <xdr:ext cx="133350" cy="85725"/>
    <xdr:sp macro="" textlink="">
      <xdr:nvSpPr>
        <xdr:cNvPr id="131" name="Oval 6"/>
        <xdr:cNvSpPr>
          <a:spLocks noChangeAspect="1" noChangeArrowheads="1"/>
        </xdr:cNvSpPr>
      </xdr:nvSpPr>
      <xdr:spPr bwMode="auto">
        <a:xfrm>
          <a:off x="7715250" y="6343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30</xdr:row>
      <xdr:rowOff>104775</xdr:rowOff>
    </xdr:from>
    <xdr:ext cx="142875" cy="57150"/>
    <xdr:sp macro="" textlink="">
      <xdr:nvSpPr>
        <xdr:cNvPr id="132" name="AutoShape 7"/>
        <xdr:cNvSpPr>
          <a:spLocks noChangeAspect="1" noChangeArrowheads="1"/>
        </xdr:cNvSpPr>
      </xdr:nvSpPr>
      <xdr:spPr bwMode="auto">
        <a:xfrm>
          <a:off x="9420225" y="6362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30</xdr:row>
      <xdr:rowOff>85725</xdr:rowOff>
    </xdr:from>
    <xdr:ext cx="133350" cy="76200"/>
    <xdr:sp macro="" textlink="">
      <xdr:nvSpPr>
        <xdr:cNvPr id="133" name="AutoShape 8"/>
        <xdr:cNvSpPr>
          <a:spLocks noChangeAspect="1" noChangeArrowheads="1"/>
        </xdr:cNvSpPr>
      </xdr:nvSpPr>
      <xdr:spPr bwMode="auto">
        <a:xfrm>
          <a:off x="10039350" y="6343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30</xdr:row>
      <xdr:rowOff>90149</xdr:rowOff>
    </xdr:from>
    <xdr:ext cx="133350" cy="77560"/>
    <xdr:sp macro="" textlink="">
      <xdr:nvSpPr>
        <xdr:cNvPr id="134" name="Text Box 9"/>
        <xdr:cNvSpPr txBox="1">
          <a:spLocks noChangeAspect="1" noChangeArrowheads="1"/>
        </xdr:cNvSpPr>
      </xdr:nvSpPr>
      <xdr:spPr bwMode="auto">
        <a:xfrm>
          <a:off x="8841316" y="6348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31</xdr:row>
      <xdr:rowOff>95250</xdr:rowOff>
    </xdr:from>
    <xdr:ext cx="133350" cy="76200"/>
    <xdr:sp macro="" textlink="">
      <xdr:nvSpPr>
        <xdr:cNvPr id="135" name="AutoShape 3"/>
        <xdr:cNvSpPr>
          <a:spLocks noChangeAspect="1" noChangeArrowheads="1"/>
        </xdr:cNvSpPr>
      </xdr:nvSpPr>
      <xdr:spPr bwMode="auto">
        <a:xfrm>
          <a:off x="7153275" y="6353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31</xdr:row>
      <xdr:rowOff>104775</xdr:rowOff>
    </xdr:from>
    <xdr:ext cx="133350" cy="57150"/>
    <xdr:sp macro="" textlink="">
      <xdr:nvSpPr>
        <xdr:cNvPr id="136" name="AutoShape 4"/>
        <xdr:cNvSpPr>
          <a:spLocks noChangeAspect="1" noChangeArrowheads="1"/>
        </xdr:cNvSpPr>
      </xdr:nvSpPr>
      <xdr:spPr bwMode="auto">
        <a:xfrm>
          <a:off x="8239125" y="6362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31</xdr:row>
      <xdr:rowOff>85725</xdr:rowOff>
    </xdr:from>
    <xdr:ext cx="133350" cy="85725"/>
    <xdr:sp macro="" textlink="">
      <xdr:nvSpPr>
        <xdr:cNvPr id="137" name="Oval 6"/>
        <xdr:cNvSpPr>
          <a:spLocks noChangeAspect="1" noChangeArrowheads="1"/>
        </xdr:cNvSpPr>
      </xdr:nvSpPr>
      <xdr:spPr bwMode="auto">
        <a:xfrm>
          <a:off x="7715250" y="6343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31</xdr:row>
      <xdr:rowOff>104775</xdr:rowOff>
    </xdr:from>
    <xdr:ext cx="142875" cy="57150"/>
    <xdr:sp macro="" textlink="">
      <xdr:nvSpPr>
        <xdr:cNvPr id="138" name="AutoShape 7"/>
        <xdr:cNvSpPr>
          <a:spLocks noChangeAspect="1" noChangeArrowheads="1"/>
        </xdr:cNvSpPr>
      </xdr:nvSpPr>
      <xdr:spPr bwMode="auto">
        <a:xfrm>
          <a:off x="9420225" y="6362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31</xdr:row>
      <xdr:rowOff>85725</xdr:rowOff>
    </xdr:from>
    <xdr:ext cx="133350" cy="76200"/>
    <xdr:sp macro="" textlink="">
      <xdr:nvSpPr>
        <xdr:cNvPr id="139" name="AutoShape 8"/>
        <xdr:cNvSpPr>
          <a:spLocks noChangeAspect="1" noChangeArrowheads="1"/>
        </xdr:cNvSpPr>
      </xdr:nvSpPr>
      <xdr:spPr bwMode="auto">
        <a:xfrm>
          <a:off x="10039350" y="6343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31</xdr:row>
      <xdr:rowOff>90149</xdr:rowOff>
    </xdr:from>
    <xdr:ext cx="133350" cy="77560"/>
    <xdr:sp macro="" textlink="">
      <xdr:nvSpPr>
        <xdr:cNvPr id="140" name="Text Box 9"/>
        <xdr:cNvSpPr txBox="1">
          <a:spLocks noChangeAspect="1" noChangeArrowheads="1"/>
        </xdr:cNvSpPr>
      </xdr:nvSpPr>
      <xdr:spPr bwMode="auto">
        <a:xfrm>
          <a:off x="8841316" y="6348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32</xdr:row>
      <xdr:rowOff>95250</xdr:rowOff>
    </xdr:from>
    <xdr:ext cx="133350" cy="76200"/>
    <xdr:sp macro="" textlink="">
      <xdr:nvSpPr>
        <xdr:cNvPr id="141" name="AutoShape 3"/>
        <xdr:cNvSpPr>
          <a:spLocks noChangeAspect="1" noChangeArrowheads="1"/>
        </xdr:cNvSpPr>
      </xdr:nvSpPr>
      <xdr:spPr bwMode="auto">
        <a:xfrm>
          <a:off x="7153275" y="6353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32</xdr:row>
      <xdr:rowOff>104775</xdr:rowOff>
    </xdr:from>
    <xdr:ext cx="133350" cy="57150"/>
    <xdr:sp macro="" textlink="">
      <xdr:nvSpPr>
        <xdr:cNvPr id="142" name="AutoShape 4"/>
        <xdr:cNvSpPr>
          <a:spLocks noChangeAspect="1" noChangeArrowheads="1"/>
        </xdr:cNvSpPr>
      </xdr:nvSpPr>
      <xdr:spPr bwMode="auto">
        <a:xfrm>
          <a:off x="8239125" y="6362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32</xdr:row>
      <xdr:rowOff>85725</xdr:rowOff>
    </xdr:from>
    <xdr:ext cx="133350" cy="85725"/>
    <xdr:sp macro="" textlink="">
      <xdr:nvSpPr>
        <xdr:cNvPr id="143" name="Oval 6"/>
        <xdr:cNvSpPr>
          <a:spLocks noChangeAspect="1" noChangeArrowheads="1"/>
        </xdr:cNvSpPr>
      </xdr:nvSpPr>
      <xdr:spPr bwMode="auto">
        <a:xfrm>
          <a:off x="7715250" y="6343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32</xdr:row>
      <xdr:rowOff>104775</xdr:rowOff>
    </xdr:from>
    <xdr:ext cx="142875" cy="57150"/>
    <xdr:sp macro="" textlink="">
      <xdr:nvSpPr>
        <xdr:cNvPr id="144" name="AutoShape 7"/>
        <xdr:cNvSpPr>
          <a:spLocks noChangeAspect="1" noChangeArrowheads="1"/>
        </xdr:cNvSpPr>
      </xdr:nvSpPr>
      <xdr:spPr bwMode="auto">
        <a:xfrm>
          <a:off x="9420225" y="6362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32</xdr:row>
      <xdr:rowOff>85725</xdr:rowOff>
    </xdr:from>
    <xdr:ext cx="133350" cy="76200"/>
    <xdr:sp macro="" textlink="">
      <xdr:nvSpPr>
        <xdr:cNvPr id="145" name="AutoShape 8"/>
        <xdr:cNvSpPr>
          <a:spLocks noChangeAspect="1" noChangeArrowheads="1"/>
        </xdr:cNvSpPr>
      </xdr:nvSpPr>
      <xdr:spPr bwMode="auto">
        <a:xfrm>
          <a:off x="10039350" y="6343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32</xdr:row>
      <xdr:rowOff>90149</xdr:rowOff>
    </xdr:from>
    <xdr:ext cx="133350" cy="77560"/>
    <xdr:sp macro="" textlink="">
      <xdr:nvSpPr>
        <xdr:cNvPr id="146" name="Text Box 9"/>
        <xdr:cNvSpPr txBox="1">
          <a:spLocks noChangeAspect="1" noChangeArrowheads="1"/>
        </xdr:cNvSpPr>
      </xdr:nvSpPr>
      <xdr:spPr bwMode="auto">
        <a:xfrm>
          <a:off x="8841316" y="6348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33</xdr:row>
      <xdr:rowOff>95250</xdr:rowOff>
    </xdr:from>
    <xdr:ext cx="133350" cy="76200"/>
    <xdr:sp macro="" textlink="">
      <xdr:nvSpPr>
        <xdr:cNvPr id="147" name="AutoShape 3"/>
        <xdr:cNvSpPr>
          <a:spLocks noChangeAspect="1" noChangeArrowheads="1"/>
        </xdr:cNvSpPr>
      </xdr:nvSpPr>
      <xdr:spPr bwMode="auto">
        <a:xfrm>
          <a:off x="7153275" y="6353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33</xdr:row>
      <xdr:rowOff>104775</xdr:rowOff>
    </xdr:from>
    <xdr:ext cx="133350" cy="57150"/>
    <xdr:sp macro="" textlink="">
      <xdr:nvSpPr>
        <xdr:cNvPr id="148" name="AutoShape 4"/>
        <xdr:cNvSpPr>
          <a:spLocks noChangeAspect="1" noChangeArrowheads="1"/>
        </xdr:cNvSpPr>
      </xdr:nvSpPr>
      <xdr:spPr bwMode="auto">
        <a:xfrm>
          <a:off x="8239125" y="6362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33</xdr:row>
      <xdr:rowOff>85725</xdr:rowOff>
    </xdr:from>
    <xdr:ext cx="133350" cy="85725"/>
    <xdr:sp macro="" textlink="">
      <xdr:nvSpPr>
        <xdr:cNvPr id="149" name="Oval 6"/>
        <xdr:cNvSpPr>
          <a:spLocks noChangeAspect="1" noChangeArrowheads="1"/>
        </xdr:cNvSpPr>
      </xdr:nvSpPr>
      <xdr:spPr bwMode="auto">
        <a:xfrm>
          <a:off x="7715250" y="6343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33</xdr:row>
      <xdr:rowOff>104775</xdr:rowOff>
    </xdr:from>
    <xdr:ext cx="142875" cy="57150"/>
    <xdr:sp macro="" textlink="">
      <xdr:nvSpPr>
        <xdr:cNvPr id="150" name="AutoShape 7"/>
        <xdr:cNvSpPr>
          <a:spLocks noChangeAspect="1" noChangeArrowheads="1"/>
        </xdr:cNvSpPr>
      </xdr:nvSpPr>
      <xdr:spPr bwMode="auto">
        <a:xfrm>
          <a:off x="9420225" y="6362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33</xdr:row>
      <xdr:rowOff>85725</xdr:rowOff>
    </xdr:from>
    <xdr:ext cx="133350" cy="76200"/>
    <xdr:sp macro="" textlink="">
      <xdr:nvSpPr>
        <xdr:cNvPr id="151" name="AutoShape 8"/>
        <xdr:cNvSpPr>
          <a:spLocks noChangeAspect="1" noChangeArrowheads="1"/>
        </xdr:cNvSpPr>
      </xdr:nvSpPr>
      <xdr:spPr bwMode="auto">
        <a:xfrm>
          <a:off x="10039350" y="6343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33</xdr:row>
      <xdr:rowOff>90149</xdr:rowOff>
    </xdr:from>
    <xdr:ext cx="133350" cy="77560"/>
    <xdr:sp macro="" textlink="">
      <xdr:nvSpPr>
        <xdr:cNvPr id="152" name="Text Box 9"/>
        <xdr:cNvSpPr txBox="1">
          <a:spLocks noChangeAspect="1" noChangeArrowheads="1"/>
        </xdr:cNvSpPr>
      </xdr:nvSpPr>
      <xdr:spPr bwMode="auto">
        <a:xfrm>
          <a:off x="8841316" y="6348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34</xdr:row>
      <xdr:rowOff>95250</xdr:rowOff>
    </xdr:from>
    <xdr:ext cx="133350" cy="76200"/>
    <xdr:sp macro="" textlink="">
      <xdr:nvSpPr>
        <xdr:cNvPr id="153" name="AutoShape 3"/>
        <xdr:cNvSpPr>
          <a:spLocks noChangeAspect="1" noChangeArrowheads="1"/>
        </xdr:cNvSpPr>
      </xdr:nvSpPr>
      <xdr:spPr bwMode="auto">
        <a:xfrm>
          <a:off x="7153275" y="6353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34</xdr:row>
      <xdr:rowOff>104775</xdr:rowOff>
    </xdr:from>
    <xdr:ext cx="133350" cy="57150"/>
    <xdr:sp macro="" textlink="">
      <xdr:nvSpPr>
        <xdr:cNvPr id="154" name="AutoShape 4"/>
        <xdr:cNvSpPr>
          <a:spLocks noChangeAspect="1" noChangeArrowheads="1"/>
        </xdr:cNvSpPr>
      </xdr:nvSpPr>
      <xdr:spPr bwMode="auto">
        <a:xfrm>
          <a:off x="8239125" y="6362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34</xdr:row>
      <xdr:rowOff>85725</xdr:rowOff>
    </xdr:from>
    <xdr:ext cx="133350" cy="85725"/>
    <xdr:sp macro="" textlink="">
      <xdr:nvSpPr>
        <xdr:cNvPr id="155" name="Oval 6"/>
        <xdr:cNvSpPr>
          <a:spLocks noChangeAspect="1" noChangeArrowheads="1"/>
        </xdr:cNvSpPr>
      </xdr:nvSpPr>
      <xdr:spPr bwMode="auto">
        <a:xfrm>
          <a:off x="7715250" y="6343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34</xdr:row>
      <xdr:rowOff>104775</xdr:rowOff>
    </xdr:from>
    <xdr:ext cx="142875" cy="57150"/>
    <xdr:sp macro="" textlink="">
      <xdr:nvSpPr>
        <xdr:cNvPr id="156" name="AutoShape 7"/>
        <xdr:cNvSpPr>
          <a:spLocks noChangeAspect="1" noChangeArrowheads="1"/>
        </xdr:cNvSpPr>
      </xdr:nvSpPr>
      <xdr:spPr bwMode="auto">
        <a:xfrm>
          <a:off x="9420225" y="6362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34</xdr:row>
      <xdr:rowOff>85725</xdr:rowOff>
    </xdr:from>
    <xdr:ext cx="133350" cy="76200"/>
    <xdr:sp macro="" textlink="">
      <xdr:nvSpPr>
        <xdr:cNvPr id="157" name="AutoShape 8"/>
        <xdr:cNvSpPr>
          <a:spLocks noChangeAspect="1" noChangeArrowheads="1"/>
        </xdr:cNvSpPr>
      </xdr:nvSpPr>
      <xdr:spPr bwMode="auto">
        <a:xfrm>
          <a:off x="10039350" y="6343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34</xdr:row>
      <xdr:rowOff>90149</xdr:rowOff>
    </xdr:from>
    <xdr:ext cx="133350" cy="77560"/>
    <xdr:sp macro="" textlink="">
      <xdr:nvSpPr>
        <xdr:cNvPr id="158" name="Text Box 9"/>
        <xdr:cNvSpPr txBox="1">
          <a:spLocks noChangeAspect="1" noChangeArrowheads="1"/>
        </xdr:cNvSpPr>
      </xdr:nvSpPr>
      <xdr:spPr bwMode="auto">
        <a:xfrm>
          <a:off x="8841316" y="6348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35</xdr:row>
      <xdr:rowOff>95250</xdr:rowOff>
    </xdr:from>
    <xdr:ext cx="133350" cy="76200"/>
    <xdr:sp macro="" textlink="">
      <xdr:nvSpPr>
        <xdr:cNvPr id="159" name="AutoShape 3"/>
        <xdr:cNvSpPr>
          <a:spLocks noChangeAspect="1" noChangeArrowheads="1"/>
        </xdr:cNvSpPr>
      </xdr:nvSpPr>
      <xdr:spPr bwMode="auto">
        <a:xfrm>
          <a:off x="7153275" y="6543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35</xdr:row>
      <xdr:rowOff>104775</xdr:rowOff>
    </xdr:from>
    <xdr:ext cx="133350" cy="57150"/>
    <xdr:sp macro="" textlink="">
      <xdr:nvSpPr>
        <xdr:cNvPr id="160" name="AutoShape 4"/>
        <xdr:cNvSpPr>
          <a:spLocks noChangeAspect="1" noChangeArrowheads="1"/>
        </xdr:cNvSpPr>
      </xdr:nvSpPr>
      <xdr:spPr bwMode="auto">
        <a:xfrm>
          <a:off x="8239125" y="6553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35</xdr:row>
      <xdr:rowOff>85725</xdr:rowOff>
    </xdr:from>
    <xdr:ext cx="133350" cy="85725"/>
    <xdr:sp macro="" textlink="">
      <xdr:nvSpPr>
        <xdr:cNvPr id="161" name="Oval 6"/>
        <xdr:cNvSpPr>
          <a:spLocks noChangeAspect="1" noChangeArrowheads="1"/>
        </xdr:cNvSpPr>
      </xdr:nvSpPr>
      <xdr:spPr bwMode="auto">
        <a:xfrm>
          <a:off x="7715250" y="6534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35</xdr:row>
      <xdr:rowOff>104775</xdr:rowOff>
    </xdr:from>
    <xdr:ext cx="142875" cy="57150"/>
    <xdr:sp macro="" textlink="">
      <xdr:nvSpPr>
        <xdr:cNvPr id="162" name="AutoShape 7"/>
        <xdr:cNvSpPr>
          <a:spLocks noChangeAspect="1" noChangeArrowheads="1"/>
        </xdr:cNvSpPr>
      </xdr:nvSpPr>
      <xdr:spPr bwMode="auto">
        <a:xfrm>
          <a:off x="9420225" y="6553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35</xdr:row>
      <xdr:rowOff>85725</xdr:rowOff>
    </xdr:from>
    <xdr:ext cx="133350" cy="76200"/>
    <xdr:sp macro="" textlink="">
      <xdr:nvSpPr>
        <xdr:cNvPr id="163" name="AutoShape 8"/>
        <xdr:cNvSpPr>
          <a:spLocks noChangeAspect="1" noChangeArrowheads="1"/>
        </xdr:cNvSpPr>
      </xdr:nvSpPr>
      <xdr:spPr bwMode="auto">
        <a:xfrm>
          <a:off x="10039350" y="6534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35</xdr:row>
      <xdr:rowOff>90149</xdr:rowOff>
    </xdr:from>
    <xdr:ext cx="133350" cy="77560"/>
    <xdr:sp macro="" textlink="">
      <xdr:nvSpPr>
        <xdr:cNvPr id="164" name="Text Box 9"/>
        <xdr:cNvSpPr txBox="1">
          <a:spLocks noChangeAspect="1" noChangeArrowheads="1"/>
        </xdr:cNvSpPr>
      </xdr:nvSpPr>
      <xdr:spPr bwMode="auto">
        <a:xfrm>
          <a:off x="8841316" y="6538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36</xdr:row>
      <xdr:rowOff>95250</xdr:rowOff>
    </xdr:from>
    <xdr:ext cx="133350" cy="76200"/>
    <xdr:sp macro="" textlink="">
      <xdr:nvSpPr>
        <xdr:cNvPr id="165" name="AutoShape 3"/>
        <xdr:cNvSpPr>
          <a:spLocks noChangeAspect="1" noChangeArrowheads="1"/>
        </xdr:cNvSpPr>
      </xdr:nvSpPr>
      <xdr:spPr bwMode="auto">
        <a:xfrm>
          <a:off x="7153275" y="6734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36</xdr:row>
      <xdr:rowOff>104775</xdr:rowOff>
    </xdr:from>
    <xdr:ext cx="133350" cy="57150"/>
    <xdr:sp macro="" textlink="">
      <xdr:nvSpPr>
        <xdr:cNvPr id="166" name="AutoShape 4"/>
        <xdr:cNvSpPr>
          <a:spLocks noChangeAspect="1" noChangeArrowheads="1"/>
        </xdr:cNvSpPr>
      </xdr:nvSpPr>
      <xdr:spPr bwMode="auto">
        <a:xfrm>
          <a:off x="8239125" y="6743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36</xdr:row>
      <xdr:rowOff>85725</xdr:rowOff>
    </xdr:from>
    <xdr:ext cx="133350" cy="85725"/>
    <xdr:sp macro="" textlink="">
      <xdr:nvSpPr>
        <xdr:cNvPr id="167" name="Oval 6"/>
        <xdr:cNvSpPr>
          <a:spLocks noChangeAspect="1" noChangeArrowheads="1"/>
        </xdr:cNvSpPr>
      </xdr:nvSpPr>
      <xdr:spPr bwMode="auto">
        <a:xfrm>
          <a:off x="7715250" y="6724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36</xdr:row>
      <xdr:rowOff>104775</xdr:rowOff>
    </xdr:from>
    <xdr:ext cx="142875" cy="57150"/>
    <xdr:sp macro="" textlink="">
      <xdr:nvSpPr>
        <xdr:cNvPr id="168" name="AutoShape 7"/>
        <xdr:cNvSpPr>
          <a:spLocks noChangeAspect="1" noChangeArrowheads="1"/>
        </xdr:cNvSpPr>
      </xdr:nvSpPr>
      <xdr:spPr bwMode="auto">
        <a:xfrm>
          <a:off x="9420225" y="6743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36</xdr:row>
      <xdr:rowOff>85725</xdr:rowOff>
    </xdr:from>
    <xdr:ext cx="133350" cy="76200"/>
    <xdr:sp macro="" textlink="">
      <xdr:nvSpPr>
        <xdr:cNvPr id="169" name="AutoShape 8"/>
        <xdr:cNvSpPr>
          <a:spLocks noChangeAspect="1" noChangeArrowheads="1"/>
        </xdr:cNvSpPr>
      </xdr:nvSpPr>
      <xdr:spPr bwMode="auto">
        <a:xfrm>
          <a:off x="10039350" y="6724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36</xdr:row>
      <xdr:rowOff>90149</xdr:rowOff>
    </xdr:from>
    <xdr:ext cx="133350" cy="77560"/>
    <xdr:sp macro="" textlink="">
      <xdr:nvSpPr>
        <xdr:cNvPr id="170" name="Text Box 9"/>
        <xdr:cNvSpPr txBox="1">
          <a:spLocks noChangeAspect="1" noChangeArrowheads="1"/>
        </xdr:cNvSpPr>
      </xdr:nvSpPr>
      <xdr:spPr bwMode="auto">
        <a:xfrm>
          <a:off x="8841316" y="6729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37</xdr:row>
      <xdr:rowOff>95250</xdr:rowOff>
    </xdr:from>
    <xdr:ext cx="133350" cy="76200"/>
    <xdr:sp macro="" textlink="">
      <xdr:nvSpPr>
        <xdr:cNvPr id="171" name="AutoShape 3"/>
        <xdr:cNvSpPr>
          <a:spLocks noChangeAspect="1" noChangeArrowheads="1"/>
        </xdr:cNvSpPr>
      </xdr:nvSpPr>
      <xdr:spPr bwMode="auto">
        <a:xfrm>
          <a:off x="7153275" y="6924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37</xdr:row>
      <xdr:rowOff>104775</xdr:rowOff>
    </xdr:from>
    <xdr:ext cx="133350" cy="57150"/>
    <xdr:sp macro="" textlink="">
      <xdr:nvSpPr>
        <xdr:cNvPr id="172" name="AutoShape 4"/>
        <xdr:cNvSpPr>
          <a:spLocks noChangeAspect="1" noChangeArrowheads="1"/>
        </xdr:cNvSpPr>
      </xdr:nvSpPr>
      <xdr:spPr bwMode="auto">
        <a:xfrm>
          <a:off x="8239125" y="6934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37</xdr:row>
      <xdr:rowOff>85725</xdr:rowOff>
    </xdr:from>
    <xdr:ext cx="133350" cy="85725"/>
    <xdr:sp macro="" textlink="">
      <xdr:nvSpPr>
        <xdr:cNvPr id="173" name="Oval 6"/>
        <xdr:cNvSpPr>
          <a:spLocks noChangeAspect="1" noChangeArrowheads="1"/>
        </xdr:cNvSpPr>
      </xdr:nvSpPr>
      <xdr:spPr bwMode="auto">
        <a:xfrm>
          <a:off x="7715250" y="6915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37</xdr:row>
      <xdr:rowOff>104775</xdr:rowOff>
    </xdr:from>
    <xdr:ext cx="142875" cy="57150"/>
    <xdr:sp macro="" textlink="">
      <xdr:nvSpPr>
        <xdr:cNvPr id="174" name="AutoShape 7"/>
        <xdr:cNvSpPr>
          <a:spLocks noChangeAspect="1" noChangeArrowheads="1"/>
        </xdr:cNvSpPr>
      </xdr:nvSpPr>
      <xdr:spPr bwMode="auto">
        <a:xfrm>
          <a:off x="9420225" y="6934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37</xdr:row>
      <xdr:rowOff>85725</xdr:rowOff>
    </xdr:from>
    <xdr:ext cx="133350" cy="76200"/>
    <xdr:sp macro="" textlink="">
      <xdr:nvSpPr>
        <xdr:cNvPr id="175" name="AutoShape 8"/>
        <xdr:cNvSpPr>
          <a:spLocks noChangeAspect="1" noChangeArrowheads="1"/>
        </xdr:cNvSpPr>
      </xdr:nvSpPr>
      <xdr:spPr bwMode="auto">
        <a:xfrm>
          <a:off x="10039350" y="6915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37</xdr:row>
      <xdr:rowOff>90149</xdr:rowOff>
    </xdr:from>
    <xdr:ext cx="133350" cy="77560"/>
    <xdr:sp macro="" textlink="">
      <xdr:nvSpPr>
        <xdr:cNvPr id="176" name="Text Box 9"/>
        <xdr:cNvSpPr txBox="1">
          <a:spLocks noChangeAspect="1" noChangeArrowheads="1"/>
        </xdr:cNvSpPr>
      </xdr:nvSpPr>
      <xdr:spPr bwMode="auto">
        <a:xfrm>
          <a:off x="8841316" y="6919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38</xdr:row>
      <xdr:rowOff>95250</xdr:rowOff>
    </xdr:from>
    <xdr:ext cx="133350" cy="76200"/>
    <xdr:sp macro="" textlink="">
      <xdr:nvSpPr>
        <xdr:cNvPr id="177" name="AutoShape 3"/>
        <xdr:cNvSpPr>
          <a:spLocks noChangeAspect="1" noChangeArrowheads="1"/>
        </xdr:cNvSpPr>
      </xdr:nvSpPr>
      <xdr:spPr bwMode="auto">
        <a:xfrm>
          <a:off x="7153275" y="7115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38</xdr:row>
      <xdr:rowOff>104775</xdr:rowOff>
    </xdr:from>
    <xdr:ext cx="133350" cy="57150"/>
    <xdr:sp macro="" textlink="">
      <xdr:nvSpPr>
        <xdr:cNvPr id="178" name="AutoShape 4"/>
        <xdr:cNvSpPr>
          <a:spLocks noChangeAspect="1" noChangeArrowheads="1"/>
        </xdr:cNvSpPr>
      </xdr:nvSpPr>
      <xdr:spPr bwMode="auto">
        <a:xfrm>
          <a:off x="8239125" y="7124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38</xdr:row>
      <xdr:rowOff>85725</xdr:rowOff>
    </xdr:from>
    <xdr:ext cx="133350" cy="85725"/>
    <xdr:sp macro="" textlink="">
      <xdr:nvSpPr>
        <xdr:cNvPr id="179" name="Oval 6"/>
        <xdr:cNvSpPr>
          <a:spLocks noChangeAspect="1" noChangeArrowheads="1"/>
        </xdr:cNvSpPr>
      </xdr:nvSpPr>
      <xdr:spPr bwMode="auto">
        <a:xfrm>
          <a:off x="7715250" y="7105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38</xdr:row>
      <xdr:rowOff>104775</xdr:rowOff>
    </xdr:from>
    <xdr:ext cx="142875" cy="57150"/>
    <xdr:sp macro="" textlink="">
      <xdr:nvSpPr>
        <xdr:cNvPr id="180" name="AutoShape 7"/>
        <xdr:cNvSpPr>
          <a:spLocks noChangeAspect="1" noChangeArrowheads="1"/>
        </xdr:cNvSpPr>
      </xdr:nvSpPr>
      <xdr:spPr bwMode="auto">
        <a:xfrm>
          <a:off x="9420225" y="7124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38</xdr:row>
      <xdr:rowOff>85725</xdr:rowOff>
    </xdr:from>
    <xdr:ext cx="133350" cy="76200"/>
    <xdr:sp macro="" textlink="">
      <xdr:nvSpPr>
        <xdr:cNvPr id="181" name="AutoShape 8"/>
        <xdr:cNvSpPr>
          <a:spLocks noChangeAspect="1" noChangeArrowheads="1"/>
        </xdr:cNvSpPr>
      </xdr:nvSpPr>
      <xdr:spPr bwMode="auto">
        <a:xfrm>
          <a:off x="10039350" y="7105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38</xdr:row>
      <xdr:rowOff>90149</xdr:rowOff>
    </xdr:from>
    <xdr:ext cx="133350" cy="77560"/>
    <xdr:sp macro="" textlink="">
      <xdr:nvSpPr>
        <xdr:cNvPr id="182" name="Text Box 9"/>
        <xdr:cNvSpPr txBox="1">
          <a:spLocks noChangeAspect="1" noChangeArrowheads="1"/>
        </xdr:cNvSpPr>
      </xdr:nvSpPr>
      <xdr:spPr bwMode="auto">
        <a:xfrm>
          <a:off x="8841316" y="7110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39</xdr:row>
      <xdr:rowOff>95250</xdr:rowOff>
    </xdr:from>
    <xdr:ext cx="133350" cy="76200"/>
    <xdr:sp macro="" textlink="">
      <xdr:nvSpPr>
        <xdr:cNvPr id="183"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39</xdr:row>
      <xdr:rowOff>104775</xdr:rowOff>
    </xdr:from>
    <xdr:ext cx="133350" cy="57150"/>
    <xdr:sp macro="" textlink="">
      <xdr:nvSpPr>
        <xdr:cNvPr id="184"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39</xdr:row>
      <xdr:rowOff>85725</xdr:rowOff>
    </xdr:from>
    <xdr:ext cx="133350" cy="85725"/>
    <xdr:sp macro="" textlink="">
      <xdr:nvSpPr>
        <xdr:cNvPr id="185"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39</xdr:row>
      <xdr:rowOff>104775</xdr:rowOff>
    </xdr:from>
    <xdr:ext cx="142875" cy="57150"/>
    <xdr:sp macro="" textlink="">
      <xdr:nvSpPr>
        <xdr:cNvPr id="186"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39</xdr:row>
      <xdr:rowOff>85725</xdr:rowOff>
    </xdr:from>
    <xdr:ext cx="133350" cy="76200"/>
    <xdr:sp macro="" textlink="">
      <xdr:nvSpPr>
        <xdr:cNvPr id="187"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39</xdr:row>
      <xdr:rowOff>90149</xdr:rowOff>
    </xdr:from>
    <xdr:ext cx="133350" cy="77560"/>
    <xdr:sp macro="" textlink="">
      <xdr:nvSpPr>
        <xdr:cNvPr id="188"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40</xdr:row>
      <xdr:rowOff>95250</xdr:rowOff>
    </xdr:from>
    <xdr:ext cx="133350" cy="76200"/>
    <xdr:sp macro="" textlink="">
      <xdr:nvSpPr>
        <xdr:cNvPr id="189"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40</xdr:row>
      <xdr:rowOff>104775</xdr:rowOff>
    </xdr:from>
    <xdr:ext cx="133350" cy="57150"/>
    <xdr:sp macro="" textlink="">
      <xdr:nvSpPr>
        <xdr:cNvPr id="190"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40</xdr:row>
      <xdr:rowOff>85725</xdr:rowOff>
    </xdr:from>
    <xdr:ext cx="133350" cy="85725"/>
    <xdr:sp macro="" textlink="">
      <xdr:nvSpPr>
        <xdr:cNvPr id="191"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40</xdr:row>
      <xdr:rowOff>104775</xdr:rowOff>
    </xdr:from>
    <xdr:ext cx="142875" cy="57150"/>
    <xdr:sp macro="" textlink="">
      <xdr:nvSpPr>
        <xdr:cNvPr id="192"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40</xdr:row>
      <xdr:rowOff>85725</xdr:rowOff>
    </xdr:from>
    <xdr:ext cx="133350" cy="76200"/>
    <xdr:sp macro="" textlink="">
      <xdr:nvSpPr>
        <xdr:cNvPr id="193"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40</xdr:row>
      <xdr:rowOff>90149</xdr:rowOff>
    </xdr:from>
    <xdr:ext cx="133350" cy="77560"/>
    <xdr:sp macro="" textlink="">
      <xdr:nvSpPr>
        <xdr:cNvPr id="194"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41</xdr:row>
      <xdr:rowOff>95250</xdr:rowOff>
    </xdr:from>
    <xdr:ext cx="133350" cy="76200"/>
    <xdr:sp macro="" textlink="">
      <xdr:nvSpPr>
        <xdr:cNvPr id="195"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41</xdr:row>
      <xdr:rowOff>104775</xdr:rowOff>
    </xdr:from>
    <xdr:ext cx="133350" cy="57150"/>
    <xdr:sp macro="" textlink="">
      <xdr:nvSpPr>
        <xdr:cNvPr id="196"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41</xdr:row>
      <xdr:rowOff>85725</xdr:rowOff>
    </xdr:from>
    <xdr:ext cx="133350" cy="85725"/>
    <xdr:sp macro="" textlink="">
      <xdr:nvSpPr>
        <xdr:cNvPr id="197"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41</xdr:row>
      <xdr:rowOff>104775</xdr:rowOff>
    </xdr:from>
    <xdr:ext cx="142875" cy="57150"/>
    <xdr:sp macro="" textlink="">
      <xdr:nvSpPr>
        <xdr:cNvPr id="198"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41</xdr:row>
      <xdr:rowOff>85725</xdr:rowOff>
    </xdr:from>
    <xdr:ext cx="133350" cy="76200"/>
    <xdr:sp macro="" textlink="">
      <xdr:nvSpPr>
        <xdr:cNvPr id="199"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41</xdr:row>
      <xdr:rowOff>90149</xdr:rowOff>
    </xdr:from>
    <xdr:ext cx="133350" cy="77560"/>
    <xdr:sp macro="" textlink="">
      <xdr:nvSpPr>
        <xdr:cNvPr id="200"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42</xdr:row>
      <xdr:rowOff>95250</xdr:rowOff>
    </xdr:from>
    <xdr:ext cx="133350" cy="76200"/>
    <xdr:sp macro="" textlink="">
      <xdr:nvSpPr>
        <xdr:cNvPr id="201"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42</xdr:row>
      <xdr:rowOff>104775</xdr:rowOff>
    </xdr:from>
    <xdr:ext cx="133350" cy="57150"/>
    <xdr:sp macro="" textlink="">
      <xdr:nvSpPr>
        <xdr:cNvPr id="202"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42</xdr:row>
      <xdr:rowOff>85725</xdr:rowOff>
    </xdr:from>
    <xdr:ext cx="133350" cy="85725"/>
    <xdr:sp macro="" textlink="">
      <xdr:nvSpPr>
        <xdr:cNvPr id="203"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42</xdr:row>
      <xdr:rowOff>104775</xdr:rowOff>
    </xdr:from>
    <xdr:ext cx="142875" cy="57150"/>
    <xdr:sp macro="" textlink="">
      <xdr:nvSpPr>
        <xdr:cNvPr id="204"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42</xdr:row>
      <xdr:rowOff>85725</xdr:rowOff>
    </xdr:from>
    <xdr:ext cx="133350" cy="76200"/>
    <xdr:sp macro="" textlink="">
      <xdr:nvSpPr>
        <xdr:cNvPr id="205"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42</xdr:row>
      <xdr:rowOff>90149</xdr:rowOff>
    </xdr:from>
    <xdr:ext cx="133350" cy="77560"/>
    <xdr:sp macro="" textlink="">
      <xdr:nvSpPr>
        <xdr:cNvPr id="206"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43</xdr:row>
      <xdr:rowOff>95250</xdr:rowOff>
    </xdr:from>
    <xdr:ext cx="133350" cy="76200"/>
    <xdr:sp macro="" textlink="">
      <xdr:nvSpPr>
        <xdr:cNvPr id="207"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43</xdr:row>
      <xdr:rowOff>104775</xdr:rowOff>
    </xdr:from>
    <xdr:ext cx="133350" cy="57150"/>
    <xdr:sp macro="" textlink="">
      <xdr:nvSpPr>
        <xdr:cNvPr id="208"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43</xdr:row>
      <xdr:rowOff>85725</xdr:rowOff>
    </xdr:from>
    <xdr:ext cx="133350" cy="85725"/>
    <xdr:sp macro="" textlink="">
      <xdr:nvSpPr>
        <xdr:cNvPr id="209"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43</xdr:row>
      <xdr:rowOff>104775</xdr:rowOff>
    </xdr:from>
    <xdr:ext cx="142875" cy="57150"/>
    <xdr:sp macro="" textlink="">
      <xdr:nvSpPr>
        <xdr:cNvPr id="210"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43</xdr:row>
      <xdr:rowOff>85725</xdr:rowOff>
    </xdr:from>
    <xdr:ext cx="133350" cy="76200"/>
    <xdr:sp macro="" textlink="">
      <xdr:nvSpPr>
        <xdr:cNvPr id="211"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43</xdr:row>
      <xdr:rowOff>90149</xdr:rowOff>
    </xdr:from>
    <xdr:ext cx="133350" cy="77560"/>
    <xdr:sp macro="" textlink="">
      <xdr:nvSpPr>
        <xdr:cNvPr id="212"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44</xdr:row>
      <xdr:rowOff>95250</xdr:rowOff>
    </xdr:from>
    <xdr:ext cx="133350" cy="76200"/>
    <xdr:sp macro="" textlink="">
      <xdr:nvSpPr>
        <xdr:cNvPr id="213"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44</xdr:row>
      <xdr:rowOff>104775</xdr:rowOff>
    </xdr:from>
    <xdr:ext cx="133350" cy="57150"/>
    <xdr:sp macro="" textlink="">
      <xdr:nvSpPr>
        <xdr:cNvPr id="214"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44</xdr:row>
      <xdr:rowOff>85725</xdr:rowOff>
    </xdr:from>
    <xdr:ext cx="133350" cy="85725"/>
    <xdr:sp macro="" textlink="">
      <xdr:nvSpPr>
        <xdr:cNvPr id="215"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44</xdr:row>
      <xdr:rowOff>104775</xdr:rowOff>
    </xdr:from>
    <xdr:ext cx="142875" cy="57150"/>
    <xdr:sp macro="" textlink="">
      <xdr:nvSpPr>
        <xdr:cNvPr id="216"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44</xdr:row>
      <xdr:rowOff>85725</xdr:rowOff>
    </xdr:from>
    <xdr:ext cx="133350" cy="76200"/>
    <xdr:sp macro="" textlink="">
      <xdr:nvSpPr>
        <xdr:cNvPr id="217"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44</xdr:row>
      <xdr:rowOff>90149</xdr:rowOff>
    </xdr:from>
    <xdr:ext cx="133350" cy="77560"/>
    <xdr:sp macro="" textlink="">
      <xdr:nvSpPr>
        <xdr:cNvPr id="218"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45</xdr:row>
      <xdr:rowOff>95250</xdr:rowOff>
    </xdr:from>
    <xdr:ext cx="133350" cy="76200"/>
    <xdr:sp macro="" textlink="">
      <xdr:nvSpPr>
        <xdr:cNvPr id="219"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45</xdr:row>
      <xdr:rowOff>104775</xdr:rowOff>
    </xdr:from>
    <xdr:ext cx="133350" cy="57150"/>
    <xdr:sp macro="" textlink="">
      <xdr:nvSpPr>
        <xdr:cNvPr id="220"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45</xdr:row>
      <xdr:rowOff>85725</xdr:rowOff>
    </xdr:from>
    <xdr:ext cx="133350" cy="85725"/>
    <xdr:sp macro="" textlink="">
      <xdr:nvSpPr>
        <xdr:cNvPr id="221"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45</xdr:row>
      <xdr:rowOff>104775</xdr:rowOff>
    </xdr:from>
    <xdr:ext cx="142875" cy="57150"/>
    <xdr:sp macro="" textlink="">
      <xdr:nvSpPr>
        <xdr:cNvPr id="222"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45</xdr:row>
      <xdr:rowOff>85725</xdr:rowOff>
    </xdr:from>
    <xdr:ext cx="133350" cy="76200"/>
    <xdr:sp macro="" textlink="">
      <xdr:nvSpPr>
        <xdr:cNvPr id="223"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45</xdr:row>
      <xdr:rowOff>90149</xdr:rowOff>
    </xdr:from>
    <xdr:ext cx="133350" cy="77560"/>
    <xdr:sp macro="" textlink="">
      <xdr:nvSpPr>
        <xdr:cNvPr id="224"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46</xdr:row>
      <xdr:rowOff>95250</xdr:rowOff>
    </xdr:from>
    <xdr:ext cx="133350" cy="76200"/>
    <xdr:sp macro="" textlink="">
      <xdr:nvSpPr>
        <xdr:cNvPr id="225"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46</xdr:row>
      <xdr:rowOff>104775</xdr:rowOff>
    </xdr:from>
    <xdr:ext cx="133350" cy="57150"/>
    <xdr:sp macro="" textlink="">
      <xdr:nvSpPr>
        <xdr:cNvPr id="226"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46</xdr:row>
      <xdr:rowOff>85725</xdr:rowOff>
    </xdr:from>
    <xdr:ext cx="133350" cy="85725"/>
    <xdr:sp macro="" textlink="">
      <xdr:nvSpPr>
        <xdr:cNvPr id="227"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46</xdr:row>
      <xdr:rowOff>104775</xdr:rowOff>
    </xdr:from>
    <xdr:ext cx="142875" cy="57150"/>
    <xdr:sp macro="" textlink="">
      <xdr:nvSpPr>
        <xdr:cNvPr id="228"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46</xdr:row>
      <xdr:rowOff>85725</xdr:rowOff>
    </xdr:from>
    <xdr:ext cx="133350" cy="76200"/>
    <xdr:sp macro="" textlink="">
      <xdr:nvSpPr>
        <xdr:cNvPr id="229"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46</xdr:row>
      <xdr:rowOff>90149</xdr:rowOff>
    </xdr:from>
    <xdr:ext cx="133350" cy="77560"/>
    <xdr:sp macro="" textlink="">
      <xdr:nvSpPr>
        <xdr:cNvPr id="230"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47</xdr:row>
      <xdr:rowOff>95250</xdr:rowOff>
    </xdr:from>
    <xdr:ext cx="133350" cy="76200"/>
    <xdr:sp macro="" textlink="">
      <xdr:nvSpPr>
        <xdr:cNvPr id="231"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47</xdr:row>
      <xdr:rowOff>104775</xdr:rowOff>
    </xdr:from>
    <xdr:ext cx="133350" cy="57150"/>
    <xdr:sp macro="" textlink="">
      <xdr:nvSpPr>
        <xdr:cNvPr id="232"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47</xdr:row>
      <xdr:rowOff>85725</xdr:rowOff>
    </xdr:from>
    <xdr:ext cx="133350" cy="85725"/>
    <xdr:sp macro="" textlink="">
      <xdr:nvSpPr>
        <xdr:cNvPr id="233"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47</xdr:row>
      <xdr:rowOff>104775</xdr:rowOff>
    </xdr:from>
    <xdr:ext cx="142875" cy="57150"/>
    <xdr:sp macro="" textlink="">
      <xdr:nvSpPr>
        <xdr:cNvPr id="234"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47</xdr:row>
      <xdr:rowOff>85725</xdr:rowOff>
    </xdr:from>
    <xdr:ext cx="133350" cy="76200"/>
    <xdr:sp macro="" textlink="">
      <xdr:nvSpPr>
        <xdr:cNvPr id="235"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47</xdr:row>
      <xdr:rowOff>90149</xdr:rowOff>
    </xdr:from>
    <xdr:ext cx="133350" cy="77560"/>
    <xdr:sp macro="" textlink="">
      <xdr:nvSpPr>
        <xdr:cNvPr id="236"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48</xdr:row>
      <xdr:rowOff>95250</xdr:rowOff>
    </xdr:from>
    <xdr:ext cx="133350" cy="76200"/>
    <xdr:sp macro="" textlink="">
      <xdr:nvSpPr>
        <xdr:cNvPr id="237"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48</xdr:row>
      <xdr:rowOff>104775</xdr:rowOff>
    </xdr:from>
    <xdr:ext cx="133350" cy="57150"/>
    <xdr:sp macro="" textlink="">
      <xdr:nvSpPr>
        <xdr:cNvPr id="238"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48</xdr:row>
      <xdr:rowOff>85725</xdr:rowOff>
    </xdr:from>
    <xdr:ext cx="133350" cy="85725"/>
    <xdr:sp macro="" textlink="">
      <xdr:nvSpPr>
        <xdr:cNvPr id="239"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48</xdr:row>
      <xdr:rowOff>104775</xdr:rowOff>
    </xdr:from>
    <xdr:ext cx="142875" cy="57150"/>
    <xdr:sp macro="" textlink="">
      <xdr:nvSpPr>
        <xdr:cNvPr id="240"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48</xdr:row>
      <xdr:rowOff>85725</xdr:rowOff>
    </xdr:from>
    <xdr:ext cx="133350" cy="76200"/>
    <xdr:sp macro="" textlink="">
      <xdr:nvSpPr>
        <xdr:cNvPr id="241"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48</xdr:row>
      <xdr:rowOff>90149</xdr:rowOff>
    </xdr:from>
    <xdr:ext cx="133350" cy="77560"/>
    <xdr:sp macro="" textlink="">
      <xdr:nvSpPr>
        <xdr:cNvPr id="242"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49</xdr:row>
      <xdr:rowOff>95250</xdr:rowOff>
    </xdr:from>
    <xdr:ext cx="133350" cy="76200"/>
    <xdr:sp macro="" textlink="">
      <xdr:nvSpPr>
        <xdr:cNvPr id="243"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49</xdr:row>
      <xdr:rowOff>104775</xdr:rowOff>
    </xdr:from>
    <xdr:ext cx="133350" cy="57150"/>
    <xdr:sp macro="" textlink="">
      <xdr:nvSpPr>
        <xdr:cNvPr id="244"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49</xdr:row>
      <xdr:rowOff>85725</xdr:rowOff>
    </xdr:from>
    <xdr:ext cx="133350" cy="85725"/>
    <xdr:sp macro="" textlink="">
      <xdr:nvSpPr>
        <xdr:cNvPr id="245"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49</xdr:row>
      <xdr:rowOff>104775</xdr:rowOff>
    </xdr:from>
    <xdr:ext cx="142875" cy="57150"/>
    <xdr:sp macro="" textlink="">
      <xdr:nvSpPr>
        <xdr:cNvPr id="246"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49</xdr:row>
      <xdr:rowOff>85725</xdr:rowOff>
    </xdr:from>
    <xdr:ext cx="133350" cy="76200"/>
    <xdr:sp macro="" textlink="">
      <xdr:nvSpPr>
        <xdr:cNvPr id="247"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49</xdr:row>
      <xdr:rowOff>90149</xdr:rowOff>
    </xdr:from>
    <xdr:ext cx="133350" cy="77560"/>
    <xdr:sp macro="" textlink="">
      <xdr:nvSpPr>
        <xdr:cNvPr id="248"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50</xdr:row>
      <xdr:rowOff>95250</xdr:rowOff>
    </xdr:from>
    <xdr:ext cx="133350" cy="76200"/>
    <xdr:sp macro="" textlink="">
      <xdr:nvSpPr>
        <xdr:cNvPr id="249"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50</xdr:row>
      <xdr:rowOff>104775</xdr:rowOff>
    </xdr:from>
    <xdr:ext cx="133350" cy="57150"/>
    <xdr:sp macro="" textlink="">
      <xdr:nvSpPr>
        <xdr:cNvPr id="250"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50</xdr:row>
      <xdr:rowOff>85725</xdr:rowOff>
    </xdr:from>
    <xdr:ext cx="133350" cy="85725"/>
    <xdr:sp macro="" textlink="">
      <xdr:nvSpPr>
        <xdr:cNvPr id="251"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50</xdr:row>
      <xdr:rowOff>104775</xdr:rowOff>
    </xdr:from>
    <xdr:ext cx="142875" cy="57150"/>
    <xdr:sp macro="" textlink="">
      <xdr:nvSpPr>
        <xdr:cNvPr id="252"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50</xdr:row>
      <xdr:rowOff>85725</xdr:rowOff>
    </xdr:from>
    <xdr:ext cx="133350" cy="76200"/>
    <xdr:sp macro="" textlink="">
      <xdr:nvSpPr>
        <xdr:cNvPr id="253"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50</xdr:row>
      <xdr:rowOff>90149</xdr:rowOff>
    </xdr:from>
    <xdr:ext cx="133350" cy="77560"/>
    <xdr:sp macro="" textlink="">
      <xdr:nvSpPr>
        <xdr:cNvPr id="254"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51</xdr:row>
      <xdr:rowOff>95250</xdr:rowOff>
    </xdr:from>
    <xdr:ext cx="133350" cy="76200"/>
    <xdr:sp macro="" textlink="">
      <xdr:nvSpPr>
        <xdr:cNvPr id="255"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51</xdr:row>
      <xdr:rowOff>104775</xdr:rowOff>
    </xdr:from>
    <xdr:ext cx="133350" cy="57150"/>
    <xdr:sp macro="" textlink="">
      <xdr:nvSpPr>
        <xdr:cNvPr id="256"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51</xdr:row>
      <xdr:rowOff>85725</xdr:rowOff>
    </xdr:from>
    <xdr:ext cx="133350" cy="85725"/>
    <xdr:sp macro="" textlink="">
      <xdr:nvSpPr>
        <xdr:cNvPr id="257"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51</xdr:row>
      <xdr:rowOff>104775</xdr:rowOff>
    </xdr:from>
    <xdr:ext cx="142875" cy="57150"/>
    <xdr:sp macro="" textlink="">
      <xdr:nvSpPr>
        <xdr:cNvPr id="258"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51</xdr:row>
      <xdr:rowOff>85725</xdr:rowOff>
    </xdr:from>
    <xdr:ext cx="133350" cy="76200"/>
    <xdr:sp macro="" textlink="">
      <xdr:nvSpPr>
        <xdr:cNvPr id="259"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51</xdr:row>
      <xdr:rowOff>90149</xdr:rowOff>
    </xdr:from>
    <xdr:ext cx="133350" cy="77560"/>
    <xdr:sp macro="" textlink="">
      <xdr:nvSpPr>
        <xdr:cNvPr id="260"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52</xdr:row>
      <xdr:rowOff>95250</xdr:rowOff>
    </xdr:from>
    <xdr:ext cx="133350" cy="76200"/>
    <xdr:sp macro="" textlink="">
      <xdr:nvSpPr>
        <xdr:cNvPr id="261"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52</xdr:row>
      <xdr:rowOff>104775</xdr:rowOff>
    </xdr:from>
    <xdr:ext cx="133350" cy="57150"/>
    <xdr:sp macro="" textlink="">
      <xdr:nvSpPr>
        <xdr:cNvPr id="262"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52</xdr:row>
      <xdr:rowOff>85725</xdr:rowOff>
    </xdr:from>
    <xdr:ext cx="133350" cy="85725"/>
    <xdr:sp macro="" textlink="">
      <xdr:nvSpPr>
        <xdr:cNvPr id="263"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52</xdr:row>
      <xdr:rowOff>104775</xdr:rowOff>
    </xdr:from>
    <xdr:ext cx="142875" cy="57150"/>
    <xdr:sp macro="" textlink="">
      <xdr:nvSpPr>
        <xdr:cNvPr id="264"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52</xdr:row>
      <xdr:rowOff>85725</xdr:rowOff>
    </xdr:from>
    <xdr:ext cx="133350" cy="76200"/>
    <xdr:sp macro="" textlink="">
      <xdr:nvSpPr>
        <xdr:cNvPr id="265"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52</xdr:row>
      <xdr:rowOff>90149</xdr:rowOff>
    </xdr:from>
    <xdr:ext cx="133350" cy="77560"/>
    <xdr:sp macro="" textlink="">
      <xdr:nvSpPr>
        <xdr:cNvPr id="266"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53</xdr:row>
      <xdr:rowOff>95250</xdr:rowOff>
    </xdr:from>
    <xdr:ext cx="133350" cy="76200"/>
    <xdr:sp macro="" textlink="">
      <xdr:nvSpPr>
        <xdr:cNvPr id="267"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53</xdr:row>
      <xdr:rowOff>104775</xdr:rowOff>
    </xdr:from>
    <xdr:ext cx="133350" cy="57150"/>
    <xdr:sp macro="" textlink="">
      <xdr:nvSpPr>
        <xdr:cNvPr id="268"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53</xdr:row>
      <xdr:rowOff>85725</xdr:rowOff>
    </xdr:from>
    <xdr:ext cx="133350" cy="85725"/>
    <xdr:sp macro="" textlink="">
      <xdr:nvSpPr>
        <xdr:cNvPr id="269"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53</xdr:row>
      <xdr:rowOff>104775</xdr:rowOff>
    </xdr:from>
    <xdr:ext cx="142875" cy="57150"/>
    <xdr:sp macro="" textlink="">
      <xdr:nvSpPr>
        <xdr:cNvPr id="270"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53</xdr:row>
      <xdr:rowOff>85725</xdr:rowOff>
    </xdr:from>
    <xdr:ext cx="133350" cy="76200"/>
    <xdr:sp macro="" textlink="">
      <xdr:nvSpPr>
        <xdr:cNvPr id="271"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53</xdr:row>
      <xdr:rowOff>90149</xdr:rowOff>
    </xdr:from>
    <xdr:ext cx="133350" cy="77560"/>
    <xdr:sp macro="" textlink="">
      <xdr:nvSpPr>
        <xdr:cNvPr id="272"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54</xdr:row>
      <xdr:rowOff>95250</xdr:rowOff>
    </xdr:from>
    <xdr:ext cx="133350" cy="76200"/>
    <xdr:sp macro="" textlink="">
      <xdr:nvSpPr>
        <xdr:cNvPr id="273"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54</xdr:row>
      <xdr:rowOff>104775</xdr:rowOff>
    </xdr:from>
    <xdr:ext cx="133350" cy="57150"/>
    <xdr:sp macro="" textlink="">
      <xdr:nvSpPr>
        <xdr:cNvPr id="274"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54</xdr:row>
      <xdr:rowOff>85725</xdr:rowOff>
    </xdr:from>
    <xdr:ext cx="133350" cy="85725"/>
    <xdr:sp macro="" textlink="">
      <xdr:nvSpPr>
        <xdr:cNvPr id="275"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54</xdr:row>
      <xdr:rowOff>104775</xdr:rowOff>
    </xdr:from>
    <xdr:ext cx="142875" cy="57150"/>
    <xdr:sp macro="" textlink="">
      <xdr:nvSpPr>
        <xdr:cNvPr id="276"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54</xdr:row>
      <xdr:rowOff>85725</xdr:rowOff>
    </xdr:from>
    <xdr:ext cx="133350" cy="76200"/>
    <xdr:sp macro="" textlink="">
      <xdr:nvSpPr>
        <xdr:cNvPr id="277"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54</xdr:row>
      <xdr:rowOff>90149</xdr:rowOff>
    </xdr:from>
    <xdr:ext cx="133350" cy="77560"/>
    <xdr:sp macro="" textlink="">
      <xdr:nvSpPr>
        <xdr:cNvPr id="278"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55</xdr:row>
      <xdr:rowOff>95250</xdr:rowOff>
    </xdr:from>
    <xdr:ext cx="133350" cy="76200"/>
    <xdr:sp macro="" textlink="">
      <xdr:nvSpPr>
        <xdr:cNvPr id="279" name="AutoShape 3"/>
        <xdr:cNvSpPr>
          <a:spLocks noChangeAspect="1" noChangeArrowheads="1"/>
        </xdr:cNvSpPr>
      </xdr:nvSpPr>
      <xdr:spPr bwMode="auto">
        <a:xfrm>
          <a:off x="7153275" y="80676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55</xdr:row>
      <xdr:rowOff>104775</xdr:rowOff>
    </xdr:from>
    <xdr:ext cx="133350" cy="57150"/>
    <xdr:sp macro="" textlink="">
      <xdr:nvSpPr>
        <xdr:cNvPr id="280" name="AutoShape 4"/>
        <xdr:cNvSpPr>
          <a:spLocks noChangeAspect="1" noChangeArrowheads="1"/>
        </xdr:cNvSpPr>
      </xdr:nvSpPr>
      <xdr:spPr bwMode="auto">
        <a:xfrm>
          <a:off x="8239125" y="80772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55</xdr:row>
      <xdr:rowOff>85725</xdr:rowOff>
    </xdr:from>
    <xdr:ext cx="133350" cy="85725"/>
    <xdr:sp macro="" textlink="">
      <xdr:nvSpPr>
        <xdr:cNvPr id="281" name="Oval 6"/>
        <xdr:cNvSpPr>
          <a:spLocks noChangeAspect="1" noChangeArrowheads="1"/>
        </xdr:cNvSpPr>
      </xdr:nvSpPr>
      <xdr:spPr bwMode="auto">
        <a:xfrm>
          <a:off x="7715250" y="80581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55</xdr:row>
      <xdr:rowOff>104775</xdr:rowOff>
    </xdr:from>
    <xdr:ext cx="142875" cy="57150"/>
    <xdr:sp macro="" textlink="">
      <xdr:nvSpPr>
        <xdr:cNvPr id="282" name="AutoShape 7"/>
        <xdr:cNvSpPr>
          <a:spLocks noChangeAspect="1" noChangeArrowheads="1"/>
        </xdr:cNvSpPr>
      </xdr:nvSpPr>
      <xdr:spPr bwMode="auto">
        <a:xfrm>
          <a:off x="9420225" y="80772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55</xdr:row>
      <xdr:rowOff>85725</xdr:rowOff>
    </xdr:from>
    <xdr:ext cx="133350" cy="76200"/>
    <xdr:sp macro="" textlink="">
      <xdr:nvSpPr>
        <xdr:cNvPr id="283" name="AutoShape 8"/>
        <xdr:cNvSpPr>
          <a:spLocks noChangeAspect="1" noChangeArrowheads="1"/>
        </xdr:cNvSpPr>
      </xdr:nvSpPr>
      <xdr:spPr bwMode="auto">
        <a:xfrm>
          <a:off x="10039350" y="80581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55</xdr:row>
      <xdr:rowOff>90149</xdr:rowOff>
    </xdr:from>
    <xdr:ext cx="133350" cy="77560"/>
    <xdr:sp macro="" textlink="">
      <xdr:nvSpPr>
        <xdr:cNvPr id="284" name="Text Box 9"/>
        <xdr:cNvSpPr txBox="1">
          <a:spLocks noChangeAspect="1" noChangeArrowheads="1"/>
        </xdr:cNvSpPr>
      </xdr:nvSpPr>
      <xdr:spPr bwMode="auto">
        <a:xfrm>
          <a:off x="8841316" y="80625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56</xdr:row>
      <xdr:rowOff>95250</xdr:rowOff>
    </xdr:from>
    <xdr:ext cx="133350" cy="76200"/>
    <xdr:sp macro="" textlink="">
      <xdr:nvSpPr>
        <xdr:cNvPr id="285" name="AutoShape 3"/>
        <xdr:cNvSpPr>
          <a:spLocks noChangeAspect="1" noChangeArrowheads="1"/>
        </xdr:cNvSpPr>
      </xdr:nvSpPr>
      <xdr:spPr bwMode="auto">
        <a:xfrm>
          <a:off x="7153275" y="11306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56</xdr:row>
      <xdr:rowOff>104775</xdr:rowOff>
    </xdr:from>
    <xdr:ext cx="133350" cy="57150"/>
    <xdr:sp macro="" textlink="">
      <xdr:nvSpPr>
        <xdr:cNvPr id="286" name="AutoShape 4"/>
        <xdr:cNvSpPr>
          <a:spLocks noChangeAspect="1" noChangeArrowheads="1"/>
        </xdr:cNvSpPr>
      </xdr:nvSpPr>
      <xdr:spPr bwMode="auto">
        <a:xfrm>
          <a:off x="8239125" y="11315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56</xdr:row>
      <xdr:rowOff>85725</xdr:rowOff>
    </xdr:from>
    <xdr:ext cx="133350" cy="85725"/>
    <xdr:sp macro="" textlink="">
      <xdr:nvSpPr>
        <xdr:cNvPr id="287" name="Oval 6"/>
        <xdr:cNvSpPr>
          <a:spLocks noChangeAspect="1" noChangeArrowheads="1"/>
        </xdr:cNvSpPr>
      </xdr:nvSpPr>
      <xdr:spPr bwMode="auto">
        <a:xfrm>
          <a:off x="7715250" y="11296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56</xdr:row>
      <xdr:rowOff>104775</xdr:rowOff>
    </xdr:from>
    <xdr:ext cx="142875" cy="57150"/>
    <xdr:sp macro="" textlink="">
      <xdr:nvSpPr>
        <xdr:cNvPr id="288" name="AutoShape 7"/>
        <xdr:cNvSpPr>
          <a:spLocks noChangeAspect="1" noChangeArrowheads="1"/>
        </xdr:cNvSpPr>
      </xdr:nvSpPr>
      <xdr:spPr bwMode="auto">
        <a:xfrm>
          <a:off x="9420225" y="11315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56</xdr:row>
      <xdr:rowOff>85725</xdr:rowOff>
    </xdr:from>
    <xdr:ext cx="133350" cy="76200"/>
    <xdr:sp macro="" textlink="">
      <xdr:nvSpPr>
        <xdr:cNvPr id="289" name="AutoShape 8"/>
        <xdr:cNvSpPr>
          <a:spLocks noChangeAspect="1" noChangeArrowheads="1"/>
        </xdr:cNvSpPr>
      </xdr:nvSpPr>
      <xdr:spPr bwMode="auto">
        <a:xfrm>
          <a:off x="10039350" y="11296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56</xdr:row>
      <xdr:rowOff>90149</xdr:rowOff>
    </xdr:from>
    <xdr:ext cx="133350" cy="77560"/>
    <xdr:sp macro="" textlink="">
      <xdr:nvSpPr>
        <xdr:cNvPr id="290" name="Text Box 9"/>
        <xdr:cNvSpPr txBox="1">
          <a:spLocks noChangeAspect="1" noChangeArrowheads="1"/>
        </xdr:cNvSpPr>
      </xdr:nvSpPr>
      <xdr:spPr bwMode="auto">
        <a:xfrm>
          <a:off x="8841316" y="11301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57</xdr:row>
      <xdr:rowOff>95250</xdr:rowOff>
    </xdr:from>
    <xdr:ext cx="133350" cy="76200"/>
    <xdr:sp macro="" textlink="">
      <xdr:nvSpPr>
        <xdr:cNvPr id="291" name="AutoShape 3"/>
        <xdr:cNvSpPr>
          <a:spLocks noChangeAspect="1" noChangeArrowheads="1"/>
        </xdr:cNvSpPr>
      </xdr:nvSpPr>
      <xdr:spPr bwMode="auto">
        <a:xfrm>
          <a:off x="7153275" y="11306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57</xdr:row>
      <xdr:rowOff>104775</xdr:rowOff>
    </xdr:from>
    <xdr:ext cx="133350" cy="57150"/>
    <xdr:sp macro="" textlink="">
      <xdr:nvSpPr>
        <xdr:cNvPr id="292" name="AutoShape 4"/>
        <xdr:cNvSpPr>
          <a:spLocks noChangeAspect="1" noChangeArrowheads="1"/>
        </xdr:cNvSpPr>
      </xdr:nvSpPr>
      <xdr:spPr bwMode="auto">
        <a:xfrm>
          <a:off x="8239125" y="11315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57</xdr:row>
      <xdr:rowOff>85725</xdr:rowOff>
    </xdr:from>
    <xdr:ext cx="133350" cy="85725"/>
    <xdr:sp macro="" textlink="">
      <xdr:nvSpPr>
        <xdr:cNvPr id="293" name="Oval 6"/>
        <xdr:cNvSpPr>
          <a:spLocks noChangeAspect="1" noChangeArrowheads="1"/>
        </xdr:cNvSpPr>
      </xdr:nvSpPr>
      <xdr:spPr bwMode="auto">
        <a:xfrm>
          <a:off x="7715250" y="11296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57</xdr:row>
      <xdr:rowOff>104775</xdr:rowOff>
    </xdr:from>
    <xdr:ext cx="142875" cy="57150"/>
    <xdr:sp macro="" textlink="">
      <xdr:nvSpPr>
        <xdr:cNvPr id="294" name="AutoShape 7"/>
        <xdr:cNvSpPr>
          <a:spLocks noChangeAspect="1" noChangeArrowheads="1"/>
        </xdr:cNvSpPr>
      </xdr:nvSpPr>
      <xdr:spPr bwMode="auto">
        <a:xfrm>
          <a:off x="9420225" y="11315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57</xdr:row>
      <xdr:rowOff>85725</xdr:rowOff>
    </xdr:from>
    <xdr:ext cx="133350" cy="76200"/>
    <xdr:sp macro="" textlink="">
      <xdr:nvSpPr>
        <xdr:cNvPr id="295" name="AutoShape 8"/>
        <xdr:cNvSpPr>
          <a:spLocks noChangeAspect="1" noChangeArrowheads="1"/>
        </xdr:cNvSpPr>
      </xdr:nvSpPr>
      <xdr:spPr bwMode="auto">
        <a:xfrm>
          <a:off x="10039350" y="11296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57</xdr:row>
      <xdr:rowOff>90149</xdr:rowOff>
    </xdr:from>
    <xdr:ext cx="133350" cy="77560"/>
    <xdr:sp macro="" textlink="">
      <xdr:nvSpPr>
        <xdr:cNvPr id="296" name="Text Box 9"/>
        <xdr:cNvSpPr txBox="1">
          <a:spLocks noChangeAspect="1" noChangeArrowheads="1"/>
        </xdr:cNvSpPr>
      </xdr:nvSpPr>
      <xdr:spPr bwMode="auto">
        <a:xfrm>
          <a:off x="8841316" y="11301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58</xdr:row>
      <xdr:rowOff>95250</xdr:rowOff>
    </xdr:from>
    <xdr:ext cx="133350" cy="76200"/>
    <xdr:sp macro="" textlink="">
      <xdr:nvSpPr>
        <xdr:cNvPr id="297" name="AutoShape 3"/>
        <xdr:cNvSpPr>
          <a:spLocks noChangeAspect="1" noChangeArrowheads="1"/>
        </xdr:cNvSpPr>
      </xdr:nvSpPr>
      <xdr:spPr bwMode="auto">
        <a:xfrm>
          <a:off x="7153275" y="11306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58</xdr:row>
      <xdr:rowOff>104775</xdr:rowOff>
    </xdr:from>
    <xdr:ext cx="133350" cy="57150"/>
    <xdr:sp macro="" textlink="">
      <xdr:nvSpPr>
        <xdr:cNvPr id="298" name="AutoShape 4"/>
        <xdr:cNvSpPr>
          <a:spLocks noChangeAspect="1" noChangeArrowheads="1"/>
        </xdr:cNvSpPr>
      </xdr:nvSpPr>
      <xdr:spPr bwMode="auto">
        <a:xfrm>
          <a:off x="8239125" y="11315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58</xdr:row>
      <xdr:rowOff>85725</xdr:rowOff>
    </xdr:from>
    <xdr:ext cx="133350" cy="85725"/>
    <xdr:sp macro="" textlink="">
      <xdr:nvSpPr>
        <xdr:cNvPr id="299" name="Oval 6"/>
        <xdr:cNvSpPr>
          <a:spLocks noChangeAspect="1" noChangeArrowheads="1"/>
        </xdr:cNvSpPr>
      </xdr:nvSpPr>
      <xdr:spPr bwMode="auto">
        <a:xfrm>
          <a:off x="7715250" y="11296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58</xdr:row>
      <xdr:rowOff>104775</xdr:rowOff>
    </xdr:from>
    <xdr:ext cx="142875" cy="57150"/>
    <xdr:sp macro="" textlink="">
      <xdr:nvSpPr>
        <xdr:cNvPr id="300" name="AutoShape 7"/>
        <xdr:cNvSpPr>
          <a:spLocks noChangeAspect="1" noChangeArrowheads="1"/>
        </xdr:cNvSpPr>
      </xdr:nvSpPr>
      <xdr:spPr bwMode="auto">
        <a:xfrm>
          <a:off x="9420225" y="11315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58</xdr:row>
      <xdr:rowOff>85725</xdr:rowOff>
    </xdr:from>
    <xdr:ext cx="133350" cy="76200"/>
    <xdr:sp macro="" textlink="">
      <xdr:nvSpPr>
        <xdr:cNvPr id="301" name="AutoShape 8"/>
        <xdr:cNvSpPr>
          <a:spLocks noChangeAspect="1" noChangeArrowheads="1"/>
        </xdr:cNvSpPr>
      </xdr:nvSpPr>
      <xdr:spPr bwMode="auto">
        <a:xfrm>
          <a:off x="10039350" y="11296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58</xdr:row>
      <xdr:rowOff>90149</xdr:rowOff>
    </xdr:from>
    <xdr:ext cx="133350" cy="77560"/>
    <xdr:sp macro="" textlink="">
      <xdr:nvSpPr>
        <xdr:cNvPr id="302" name="Text Box 9"/>
        <xdr:cNvSpPr txBox="1">
          <a:spLocks noChangeAspect="1" noChangeArrowheads="1"/>
        </xdr:cNvSpPr>
      </xdr:nvSpPr>
      <xdr:spPr bwMode="auto">
        <a:xfrm>
          <a:off x="8841316" y="11301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59</xdr:row>
      <xdr:rowOff>95250</xdr:rowOff>
    </xdr:from>
    <xdr:ext cx="133350" cy="76200"/>
    <xdr:sp macro="" textlink="">
      <xdr:nvSpPr>
        <xdr:cNvPr id="303" name="AutoShape 3"/>
        <xdr:cNvSpPr>
          <a:spLocks noChangeAspect="1" noChangeArrowheads="1"/>
        </xdr:cNvSpPr>
      </xdr:nvSpPr>
      <xdr:spPr bwMode="auto">
        <a:xfrm>
          <a:off x="7153275" y="11306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59</xdr:row>
      <xdr:rowOff>104775</xdr:rowOff>
    </xdr:from>
    <xdr:ext cx="133350" cy="57150"/>
    <xdr:sp macro="" textlink="">
      <xdr:nvSpPr>
        <xdr:cNvPr id="304" name="AutoShape 4"/>
        <xdr:cNvSpPr>
          <a:spLocks noChangeAspect="1" noChangeArrowheads="1"/>
        </xdr:cNvSpPr>
      </xdr:nvSpPr>
      <xdr:spPr bwMode="auto">
        <a:xfrm>
          <a:off x="8239125" y="11315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59</xdr:row>
      <xdr:rowOff>85725</xdr:rowOff>
    </xdr:from>
    <xdr:ext cx="133350" cy="85725"/>
    <xdr:sp macro="" textlink="">
      <xdr:nvSpPr>
        <xdr:cNvPr id="305" name="Oval 6"/>
        <xdr:cNvSpPr>
          <a:spLocks noChangeAspect="1" noChangeArrowheads="1"/>
        </xdr:cNvSpPr>
      </xdr:nvSpPr>
      <xdr:spPr bwMode="auto">
        <a:xfrm>
          <a:off x="7715250" y="11296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59</xdr:row>
      <xdr:rowOff>104775</xdr:rowOff>
    </xdr:from>
    <xdr:ext cx="142875" cy="57150"/>
    <xdr:sp macro="" textlink="">
      <xdr:nvSpPr>
        <xdr:cNvPr id="306" name="AutoShape 7"/>
        <xdr:cNvSpPr>
          <a:spLocks noChangeAspect="1" noChangeArrowheads="1"/>
        </xdr:cNvSpPr>
      </xdr:nvSpPr>
      <xdr:spPr bwMode="auto">
        <a:xfrm>
          <a:off x="9420225" y="11315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59</xdr:row>
      <xdr:rowOff>85725</xdr:rowOff>
    </xdr:from>
    <xdr:ext cx="133350" cy="76200"/>
    <xdr:sp macro="" textlink="">
      <xdr:nvSpPr>
        <xdr:cNvPr id="307" name="AutoShape 8"/>
        <xdr:cNvSpPr>
          <a:spLocks noChangeAspect="1" noChangeArrowheads="1"/>
        </xdr:cNvSpPr>
      </xdr:nvSpPr>
      <xdr:spPr bwMode="auto">
        <a:xfrm>
          <a:off x="10039350" y="11296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59</xdr:row>
      <xdr:rowOff>90149</xdr:rowOff>
    </xdr:from>
    <xdr:ext cx="133350" cy="77560"/>
    <xdr:sp macro="" textlink="">
      <xdr:nvSpPr>
        <xdr:cNvPr id="308" name="Text Box 9"/>
        <xdr:cNvSpPr txBox="1">
          <a:spLocks noChangeAspect="1" noChangeArrowheads="1"/>
        </xdr:cNvSpPr>
      </xdr:nvSpPr>
      <xdr:spPr bwMode="auto">
        <a:xfrm>
          <a:off x="8841316" y="11301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60</xdr:row>
      <xdr:rowOff>95250</xdr:rowOff>
    </xdr:from>
    <xdr:ext cx="133350" cy="76200"/>
    <xdr:sp macro="" textlink="">
      <xdr:nvSpPr>
        <xdr:cNvPr id="309" name="AutoShape 3"/>
        <xdr:cNvSpPr>
          <a:spLocks noChangeAspect="1" noChangeArrowheads="1"/>
        </xdr:cNvSpPr>
      </xdr:nvSpPr>
      <xdr:spPr bwMode="auto">
        <a:xfrm>
          <a:off x="7153275" y="11306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60</xdr:row>
      <xdr:rowOff>104775</xdr:rowOff>
    </xdr:from>
    <xdr:ext cx="133350" cy="57150"/>
    <xdr:sp macro="" textlink="">
      <xdr:nvSpPr>
        <xdr:cNvPr id="310" name="AutoShape 4"/>
        <xdr:cNvSpPr>
          <a:spLocks noChangeAspect="1" noChangeArrowheads="1"/>
        </xdr:cNvSpPr>
      </xdr:nvSpPr>
      <xdr:spPr bwMode="auto">
        <a:xfrm>
          <a:off x="8239125" y="11315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60</xdr:row>
      <xdr:rowOff>85725</xdr:rowOff>
    </xdr:from>
    <xdr:ext cx="133350" cy="85725"/>
    <xdr:sp macro="" textlink="">
      <xdr:nvSpPr>
        <xdr:cNvPr id="311" name="Oval 6"/>
        <xdr:cNvSpPr>
          <a:spLocks noChangeAspect="1" noChangeArrowheads="1"/>
        </xdr:cNvSpPr>
      </xdr:nvSpPr>
      <xdr:spPr bwMode="auto">
        <a:xfrm>
          <a:off x="7715250" y="11296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60</xdr:row>
      <xdr:rowOff>104775</xdr:rowOff>
    </xdr:from>
    <xdr:ext cx="142875" cy="57150"/>
    <xdr:sp macro="" textlink="">
      <xdr:nvSpPr>
        <xdr:cNvPr id="312" name="AutoShape 7"/>
        <xdr:cNvSpPr>
          <a:spLocks noChangeAspect="1" noChangeArrowheads="1"/>
        </xdr:cNvSpPr>
      </xdr:nvSpPr>
      <xdr:spPr bwMode="auto">
        <a:xfrm>
          <a:off x="9420225" y="11315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60</xdr:row>
      <xdr:rowOff>85725</xdr:rowOff>
    </xdr:from>
    <xdr:ext cx="133350" cy="76200"/>
    <xdr:sp macro="" textlink="">
      <xdr:nvSpPr>
        <xdr:cNvPr id="313" name="AutoShape 8"/>
        <xdr:cNvSpPr>
          <a:spLocks noChangeAspect="1" noChangeArrowheads="1"/>
        </xdr:cNvSpPr>
      </xdr:nvSpPr>
      <xdr:spPr bwMode="auto">
        <a:xfrm>
          <a:off x="10039350" y="11296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60</xdr:row>
      <xdr:rowOff>90149</xdr:rowOff>
    </xdr:from>
    <xdr:ext cx="133350" cy="77560"/>
    <xdr:sp macro="" textlink="">
      <xdr:nvSpPr>
        <xdr:cNvPr id="314" name="Text Box 9"/>
        <xdr:cNvSpPr txBox="1">
          <a:spLocks noChangeAspect="1" noChangeArrowheads="1"/>
        </xdr:cNvSpPr>
      </xdr:nvSpPr>
      <xdr:spPr bwMode="auto">
        <a:xfrm>
          <a:off x="8841316" y="11301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61</xdr:row>
      <xdr:rowOff>95250</xdr:rowOff>
    </xdr:from>
    <xdr:ext cx="133350" cy="76200"/>
    <xdr:sp macro="" textlink="">
      <xdr:nvSpPr>
        <xdr:cNvPr id="315" name="AutoShape 3"/>
        <xdr:cNvSpPr>
          <a:spLocks noChangeAspect="1" noChangeArrowheads="1"/>
        </xdr:cNvSpPr>
      </xdr:nvSpPr>
      <xdr:spPr bwMode="auto">
        <a:xfrm>
          <a:off x="7153275" y="11306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61</xdr:row>
      <xdr:rowOff>104775</xdr:rowOff>
    </xdr:from>
    <xdr:ext cx="133350" cy="57150"/>
    <xdr:sp macro="" textlink="">
      <xdr:nvSpPr>
        <xdr:cNvPr id="316" name="AutoShape 4"/>
        <xdr:cNvSpPr>
          <a:spLocks noChangeAspect="1" noChangeArrowheads="1"/>
        </xdr:cNvSpPr>
      </xdr:nvSpPr>
      <xdr:spPr bwMode="auto">
        <a:xfrm>
          <a:off x="8239125" y="11315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61</xdr:row>
      <xdr:rowOff>85725</xdr:rowOff>
    </xdr:from>
    <xdr:ext cx="133350" cy="85725"/>
    <xdr:sp macro="" textlink="">
      <xdr:nvSpPr>
        <xdr:cNvPr id="317" name="Oval 6"/>
        <xdr:cNvSpPr>
          <a:spLocks noChangeAspect="1" noChangeArrowheads="1"/>
        </xdr:cNvSpPr>
      </xdr:nvSpPr>
      <xdr:spPr bwMode="auto">
        <a:xfrm>
          <a:off x="7715250" y="11296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61</xdr:row>
      <xdr:rowOff>104775</xdr:rowOff>
    </xdr:from>
    <xdr:ext cx="142875" cy="57150"/>
    <xdr:sp macro="" textlink="">
      <xdr:nvSpPr>
        <xdr:cNvPr id="318" name="AutoShape 7"/>
        <xdr:cNvSpPr>
          <a:spLocks noChangeAspect="1" noChangeArrowheads="1"/>
        </xdr:cNvSpPr>
      </xdr:nvSpPr>
      <xdr:spPr bwMode="auto">
        <a:xfrm>
          <a:off x="9420225" y="11315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61</xdr:row>
      <xdr:rowOff>85725</xdr:rowOff>
    </xdr:from>
    <xdr:ext cx="133350" cy="76200"/>
    <xdr:sp macro="" textlink="">
      <xdr:nvSpPr>
        <xdr:cNvPr id="319" name="AutoShape 8"/>
        <xdr:cNvSpPr>
          <a:spLocks noChangeAspect="1" noChangeArrowheads="1"/>
        </xdr:cNvSpPr>
      </xdr:nvSpPr>
      <xdr:spPr bwMode="auto">
        <a:xfrm>
          <a:off x="10039350" y="11296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61</xdr:row>
      <xdr:rowOff>90149</xdr:rowOff>
    </xdr:from>
    <xdr:ext cx="133350" cy="77560"/>
    <xdr:sp macro="" textlink="">
      <xdr:nvSpPr>
        <xdr:cNvPr id="320" name="Text Box 9"/>
        <xdr:cNvSpPr txBox="1">
          <a:spLocks noChangeAspect="1" noChangeArrowheads="1"/>
        </xdr:cNvSpPr>
      </xdr:nvSpPr>
      <xdr:spPr bwMode="auto">
        <a:xfrm>
          <a:off x="8841316" y="11301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62</xdr:row>
      <xdr:rowOff>95250</xdr:rowOff>
    </xdr:from>
    <xdr:ext cx="133350" cy="76200"/>
    <xdr:sp macro="" textlink="">
      <xdr:nvSpPr>
        <xdr:cNvPr id="321" name="AutoShape 3"/>
        <xdr:cNvSpPr>
          <a:spLocks noChangeAspect="1" noChangeArrowheads="1"/>
        </xdr:cNvSpPr>
      </xdr:nvSpPr>
      <xdr:spPr bwMode="auto">
        <a:xfrm>
          <a:off x="7153275" y="11306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62</xdr:row>
      <xdr:rowOff>104775</xdr:rowOff>
    </xdr:from>
    <xdr:ext cx="133350" cy="57150"/>
    <xdr:sp macro="" textlink="">
      <xdr:nvSpPr>
        <xdr:cNvPr id="322" name="AutoShape 4"/>
        <xdr:cNvSpPr>
          <a:spLocks noChangeAspect="1" noChangeArrowheads="1"/>
        </xdr:cNvSpPr>
      </xdr:nvSpPr>
      <xdr:spPr bwMode="auto">
        <a:xfrm>
          <a:off x="8239125" y="11315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62</xdr:row>
      <xdr:rowOff>85725</xdr:rowOff>
    </xdr:from>
    <xdr:ext cx="133350" cy="85725"/>
    <xdr:sp macro="" textlink="">
      <xdr:nvSpPr>
        <xdr:cNvPr id="323" name="Oval 6"/>
        <xdr:cNvSpPr>
          <a:spLocks noChangeAspect="1" noChangeArrowheads="1"/>
        </xdr:cNvSpPr>
      </xdr:nvSpPr>
      <xdr:spPr bwMode="auto">
        <a:xfrm>
          <a:off x="7715250" y="11296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62</xdr:row>
      <xdr:rowOff>104775</xdr:rowOff>
    </xdr:from>
    <xdr:ext cx="142875" cy="57150"/>
    <xdr:sp macro="" textlink="">
      <xdr:nvSpPr>
        <xdr:cNvPr id="324" name="AutoShape 7"/>
        <xdr:cNvSpPr>
          <a:spLocks noChangeAspect="1" noChangeArrowheads="1"/>
        </xdr:cNvSpPr>
      </xdr:nvSpPr>
      <xdr:spPr bwMode="auto">
        <a:xfrm>
          <a:off x="9420225" y="11315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62</xdr:row>
      <xdr:rowOff>85725</xdr:rowOff>
    </xdr:from>
    <xdr:ext cx="133350" cy="76200"/>
    <xdr:sp macro="" textlink="">
      <xdr:nvSpPr>
        <xdr:cNvPr id="325" name="AutoShape 8"/>
        <xdr:cNvSpPr>
          <a:spLocks noChangeAspect="1" noChangeArrowheads="1"/>
        </xdr:cNvSpPr>
      </xdr:nvSpPr>
      <xdr:spPr bwMode="auto">
        <a:xfrm>
          <a:off x="10039350" y="11296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62</xdr:row>
      <xdr:rowOff>90149</xdr:rowOff>
    </xdr:from>
    <xdr:ext cx="133350" cy="77560"/>
    <xdr:sp macro="" textlink="">
      <xdr:nvSpPr>
        <xdr:cNvPr id="326" name="Text Box 9"/>
        <xdr:cNvSpPr txBox="1">
          <a:spLocks noChangeAspect="1" noChangeArrowheads="1"/>
        </xdr:cNvSpPr>
      </xdr:nvSpPr>
      <xdr:spPr bwMode="auto">
        <a:xfrm>
          <a:off x="8841316" y="11301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63</xdr:row>
      <xdr:rowOff>95250</xdr:rowOff>
    </xdr:from>
    <xdr:ext cx="133350" cy="76200"/>
    <xdr:sp macro="" textlink="">
      <xdr:nvSpPr>
        <xdr:cNvPr id="327" name="AutoShape 3"/>
        <xdr:cNvSpPr>
          <a:spLocks noChangeAspect="1" noChangeArrowheads="1"/>
        </xdr:cNvSpPr>
      </xdr:nvSpPr>
      <xdr:spPr bwMode="auto">
        <a:xfrm>
          <a:off x="7153275" y="11306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63</xdr:row>
      <xdr:rowOff>104775</xdr:rowOff>
    </xdr:from>
    <xdr:ext cx="133350" cy="57150"/>
    <xdr:sp macro="" textlink="">
      <xdr:nvSpPr>
        <xdr:cNvPr id="328" name="AutoShape 4"/>
        <xdr:cNvSpPr>
          <a:spLocks noChangeAspect="1" noChangeArrowheads="1"/>
        </xdr:cNvSpPr>
      </xdr:nvSpPr>
      <xdr:spPr bwMode="auto">
        <a:xfrm>
          <a:off x="8239125" y="11315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63</xdr:row>
      <xdr:rowOff>85725</xdr:rowOff>
    </xdr:from>
    <xdr:ext cx="133350" cy="85725"/>
    <xdr:sp macro="" textlink="">
      <xdr:nvSpPr>
        <xdr:cNvPr id="329" name="Oval 6"/>
        <xdr:cNvSpPr>
          <a:spLocks noChangeAspect="1" noChangeArrowheads="1"/>
        </xdr:cNvSpPr>
      </xdr:nvSpPr>
      <xdr:spPr bwMode="auto">
        <a:xfrm>
          <a:off x="7715250" y="11296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63</xdr:row>
      <xdr:rowOff>104775</xdr:rowOff>
    </xdr:from>
    <xdr:ext cx="142875" cy="57150"/>
    <xdr:sp macro="" textlink="">
      <xdr:nvSpPr>
        <xdr:cNvPr id="330" name="AutoShape 7"/>
        <xdr:cNvSpPr>
          <a:spLocks noChangeAspect="1" noChangeArrowheads="1"/>
        </xdr:cNvSpPr>
      </xdr:nvSpPr>
      <xdr:spPr bwMode="auto">
        <a:xfrm>
          <a:off x="9420225" y="11315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63</xdr:row>
      <xdr:rowOff>85725</xdr:rowOff>
    </xdr:from>
    <xdr:ext cx="133350" cy="76200"/>
    <xdr:sp macro="" textlink="">
      <xdr:nvSpPr>
        <xdr:cNvPr id="331" name="AutoShape 8"/>
        <xdr:cNvSpPr>
          <a:spLocks noChangeAspect="1" noChangeArrowheads="1"/>
        </xdr:cNvSpPr>
      </xdr:nvSpPr>
      <xdr:spPr bwMode="auto">
        <a:xfrm>
          <a:off x="10039350" y="11296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63</xdr:row>
      <xdr:rowOff>90149</xdr:rowOff>
    </xdr:from>
    <xdr:ext cx="133350" cy="77560"/>
    <xdr:sp macro="" textlink="">
      <xdr:nvSpPr>
        <xdr:cNvPr id="332" name="Text Box 9"/>
        <xdr:cNvSpPr txBox="1">
          <a:spLocks noChangeAspect="1" noChangeArrowheads="1"/>
        </xdr:cNvSpPr>
      </xdr:nvSpPr>
      <xdr:spPr bwMode="auto">
        <a:xfrm>
          <a:off x="8841316" y="11301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64</xdr:row>
      <xdr:rowOff>95250</xdr:rowOff>
    </xdr:from>
    <xdr:ext cx="133350" cy="76200"/>
    <xdr:sp macro="" textlink="">
      <xdr:nvSpPr>
        <xdr:cNvPr id="333" name="AutoShape 3"/>
        <xdr:cNvSpPr>
          <a:spLocks noChangeAspect="1" noChangeArrowheads="1"/>
        </xdr:cNvSpPr>
      </xdr:nvSpPr>
      <xdr:spPr bwMode="auto">
        <a:xfrm>
          <a:off x="7153275" y="11306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64</xdr:row>
      <xdr:rowOff>104775</xdr:rowOff>
    </xdr:from>
    <xdr:ext cx="133350" cy="57150"/>
    <xdr:sp macro="" textlink="">
      <xdr:nvSpPr>
        <xdr:cNvPr id="334" name="AutoShape 4"/>
        <xdr:cNvSpPr>
          <a:spLocks noChangeAspect="1" noChangeArrowheads="1"/>
        </xdr:cNvSpPr>
      </xdr:nvSpPr>
      <xdr:spPr bwMode="auto">
        <a:xfrm>
          <a:off x="8239125" y="11315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64</xdr:row>
      <xdr:rowOff>85725</xdr:rowOff>
    </xdr:from>
    <xdr:ext cx="133350" cy="85725"/>
    <xdr:sp macro="" textlink="">
      <xdr:nvSpPr>
        <xdr:cNvPr id="335" name="Oval 6"/>
        <xdr:cNvSpPr>
          <a:spLocks noChangeAspect="1" noChangeArrowheads="1"/>
        </xdr:cNvSpPr>
      </xdr:nvSpPr>
      <xdr:spPr bwMode="auto">
        <a:xfrm>
          <a:off x="7715250" y="11296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64</xdr:row>
      <xdr:rowOff>104775</xdr:rowOff>
    </xdr:from>
    <xdr:ext cx="142875" cy="57150"/>
    <xdr:sp macro="" textlink="">
      <xdr:nvSpPr>
        <xdr:cNvPr id="336" name="AutoShape 7"/>
        <xdr:cNvSpPr>
          <a:spLocks noChangeAspect="1" noChangeArrowheads="1"/>
        </xdr:cNvSpPr>
      </xdr:nvSpPr>
      <xdr:spPr bwMode="auto">
        <a:xfrm>
          <a:off x="9420225" y="11315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64</xdr:row>
      <xdr:rowOff>85725</xdr:rowOff>
    </xdr:from>
    <xdr:ext cx="133350" cy="76200"/>
    <xdr:sp macro="" textlink="">
      <xdr:nvSpPr>
        <xdr:cNvPr id="337" name="AutoShape 8"/>
        <xdr:cNvSpPr>
          <a:spLocks noChangeAspect="1" noChangeArrowheads="1"/>
        </xdr:cNvSpPr>
      </xdr:nvSpPr>
      <xdr:spPr bwMode="auto">
        <a:xfrm>
          <a:off x="10039350" y="11296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64</xdr:row>
      <xdr:rowOff>90149</xdr:rowOff>
    </xdr:from>
    <xdr:ext cx="133350" cy="77560"/>
    <xdr:sp macro="" textlink="">
      <xdr:nvSpPr>
        <xdr:cNvPr id="338" name="Text Box 9"/>
        <xdr:cNvSpPr txBox="1">
          <a:spLocks noChangeAspect="1" noChangeArrowheads="1"/>
        </xdr:cNvSpPr>
      </xdr:nvSpPr>
      <xdr:spPr bwMode="auto">
        <a:xfrm>
          <a:off x="8841316" y="11301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65</xdr:row>
      <xdr:rowOff>95250</xdr:rowOff>
    </xdr:from>
    <xdr:ext cx="133350" cy="76200"/>
    <xdr:sp macro="" textlink="">
      <xdr:nvSpPr>
        <xdr:cNvPr id="339" name="AutoShape 3"/>
        <xdr:cNvSpPr>
          <a:spLocks noChangeAspect="1" noChangeArrowheads="1"/>
        </xdr:cNvSpPr>
      </xdr:nvSpPr>
      <xdr:spPr bwMode="auto">
        <a:xfrm>
          <a:off x="7153275" y="11306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65</xdr:row>
      <xdr:rowOff>104775</xdr:rowOff>
    </xdr:from>
    <xdr:ext cx="133350" cy="57150"/>
    <xdr:sp macro="" textlink="">
      <xdr:nvSpPr>
        <xdr:cNvPr id="340" name="AutoShape 4"/>
        <xdr:cNvSpPr>
          <a:spLocks noChangeAspect="1" noChangeArrowheads="1"/>
        </xdr:cNvSpPr>
      </xdr:nvSpPr>
      <xdr:spPr bwMode="auto">
        <a:xfrm>
          <a:off x="8239125" y="11315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65</xdr:row>
      <xdr:rowOff>85725</xdr:rowOff>
    </xdr:from>
    <xdr:ext cx="133350" cy="85725"/>
    <xdr:sp macro="" textlink="">
      <xdr:nvSpPr>
        <xdr:cNvPr id="341" name="Oval 6"/>
        <xdr:cNvSpPr>
          <a:spLocks noChangeAspect="1" noChangeArrowheads="1"/>
        </xdr:cNvSpPr>
      </xdr:nvSpPr>
      <xdr:spPr bwMode="auto">
        <a:xfrm>
          <a:off x="7715250" y="11296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65</xdr:row>
      <xdr:rowOff>104775</xdr:rowOff>
    </xdr:from>
    <xdr:ext cx="142875" cy="57150"/>
    <xdr:sp macro="" textlink="">
      <xdr:nvSpPr>
        <xdr:cNvPr id="342" name="AutoShape 7"/>
        <xdr:cNvSpPr>
          <a:spLocks noChangeAspect="1" noChangeArrowheads="1"/>
        </xdr:cNvSpPr>
      </xdr:nvSpPr>
      <xdr:spPr bwMode="auto">
        <a:xfrm>
          <a:off x="9420225" y="11315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65</xdr:row>
      <xdr:rowOff>85725</xdr:rowOff>
    </xdr:from>
    <xdr:ext cx="133350" cy="76200"/>
    <xdr:sp macro="" textlink="">
      <xdr:nvSpPr>
        <xdr:cNvPr id="343" name="AutoShape 8"/>
        <xdr:cNvSpPr>
          <a:spLocks noChangeAspect="1" noChangeArrowheads="1"/>
        </xdr:cNvSpPr>
      </xdr:nvSpPr>
      <xdr:spPr bwMode="auto">
        <a:xfrm>
          <a:off x="10039350" y="11296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65</xdr:row>
      <xdr:rowOff>90149</xdr:rowOff>
    </xdr:from>
    <xdr:ext cx="133350" cy="77560"/>
    <xdr:sp macro="" textlink="">
      <xdr:nvSpPr>
        <xdr:cNvPr id="344" name="Text Box 9"/>
        <xdr:cNvSpPr txBox="1">
          <a:spLocks noChangeAspect="1" noChangeArrowheads="1"/>
        </xdr:cNvSpPr>
      </xdr:nvSpPr>
      <xdr:spPr bwMode="auto">
        <a:xfrm>
          <a:off x="8841316" y="11301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66</xdr:row>
      <xdr:rowOff>95250</xdr:rowOff>
    </xdr:from>
    <xdr:ext cx="133350" cy="76200"/>
    <xdr:sp macro="" textlink="">
      <xdr:nvSpPr>
        <xdr:cNvPr id="345" name="AutoShape 3"/>
        <xdr:cNvSpPr>
          <a:spLocks noChangeAspect="1" noChangeArrowheads="1"/>
        </xdr:cNvSpPr>
      </xdr:nvSpPr>
      <xdr:spPr bwMode="auto">
        <a:xfrm>
          <a:off x="7153275" y="11306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66</xdr:row>
      <xdr:rowOff>104775</xdr:rowOff>
    </xdr:from>
    <xdr:ext cx="133350" cy="57150"/>
    <xdr:sp macro="" textlink="">
      <xdr:nvSpPr>
        <xdr:cNvPr id="346" name="AutoShape 4"/>
        <xdr:cNvSpPr>
          <a:spLocks noChangeAspect="1" noChangeArrowheads="1"/>
        </xdr:cNvSpPr>
      </xdr:nvSpPr>
      <xdr:spPr bwMode="auto">
        <a:xfrm>
          <a:off x="8239125" y="11315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66</xdr:row>
      <xdr:rowOff>85725</xdr:rowOff>
    </xdr:from>
    <xdr:ext cx="133350" cy="85725"/>
    <xdr:sp macro="" textlink="">
      <xdr:nvSpPr>
        <xdr:cNvPr id="347" name="Oval 6"/>
        <xdr:cNvSpPr>
          <a:spLocks noChangeAspect="1" noChangeArrowheads="1"/>
        </xdr:cNvSpPr>
      </xdr:nvSpPr>
      <xdr:spPr bwMode="auto">
        <a:xfrm>
          <a:off x="7715250" y="11296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66</xdr:row>
      <xdr:rowOff>104775</xdr:rowOff>
    </xdr:from>
    <xdr:ext cx="142875" cy="57150"/>
    <xdr:sp macro="" textlink="">
      <xdr:nvSpPr>
        <xdr:cNvPr id="348" name="AutoShape 7"/>
        <xdr:cNvSpPr>
          <a:spLocks noChangeAspect="1" noChangeArrowheads="1"/>
        </xdr:cNvSpPr>
      </xdr:nvSpPr>
      <xdr:spPr bwMode="auto">
        <a:xfrm>
          <a:off x="9420225" y="11315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66</xdr:row>
      <xdr:rowOff>85725</xdr:rowOff>
    </xdr:from>
    <xdr:ext cx="133350" cy="76200"/>
    <xdr:sp macro="" textlink="">
      <xdr:nvSpPr>
        <xdr:cNvPr id="349" name="AutoShape 8"/>
        <xdr:cNvSpPr>
          <a:spLocks noChangeAspect="1" noChangeArrowheads="1"/>
        </xdr:cNvSpPr>
      </xdr:nvSpPr>
      <xdr:spPr bwMode="auto">
        <a:xfrm>
          <a:off x="10039350" y="11296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66</xdr:row>
      <xdr:rowOff>90149</xdr:rowOff>
    </xdr:from>
    <xdr:ext cx="133350" cy="77560"/>
    <xdr:sp macro="" textlink="">
      <xdr:nvSpPr>
        <xdr:cNvPr id="350" name="Text Box 9"/>
        <xdr:cNvSpPr txBox="1">
          <a:spLocks noChangeAspect="1" noChangeArrowheads="1"/>
        </xdr:cNvSpPr>
      </xdr:nvSpPr>
      <xdr:spPr bwMode="auto">
        <a:xfrm>
          <a:off x="8841316" y="11301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67</xdr:row>
      <xdr:rowOff>95250</xdr:rowOff>
    </xdr:from>
    <xdr:ext cx="133350" cy="76200"/>
    <xdr:sp macro="" textlink="">
      <xdr:nvSpPr>
        <xdr:cNvPr id="351" name="AutoShape 3"/>
        <xdr:cNvSpPr>
          <a:spLocks noChangeAspect="1" noChangeArrowheads="1"/>
        </xdr:cNvSpPr>
      </xdr:nvSpPr>
      <xdr:spPr bwMode="auto">
        <a:xfrm>
          <a:off x="7153275" y="11306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67</xdr:row>
      <xdr:rowOff>104775</xdr:rowOff>
    </xdr:from>
    <xdr:ext cx="133350" cy="57150"/>
    <xdr:sp macro="" textlink="">
      <xdr:nvSpPr>
        <xdr:cNvPr id="352" name="AutoShape 4"/>
        <xdr:cNvSpPr>
          <a:spLocks noChangeAspect="1" noChangeArrowheads="1"/>
        </xdr:cNvSpPr>
      </xdr:nvSpPr>
      <xdr:spPr bwMode="auto">
        <a:xfrm>
          <a:off x="8239125" y="11315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67</xdr:row>
      <xdr:rowOff>85725</xdr:rowOff>
    </xdr:from>
    <xdr:ext cx="133350" cy="85725"/>
    <xdr:sp macro="" textlink="">
      <xdr:nvSpPr>
        <xdr:cNvPr id="353" name="Oval 6"/>
        <xdr:cNvSpPr>
          <a:spLocks noChangeAspect="1" noChangeArrowheads="1"/>
        </xdr:cNvSpPr>
      </xdr:nvSpPr>
      <xdr:spPr bwMode="auto">
        <a:xfrm>
          <a:off x="7715250" y="11296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67</xdr:row>
      <xdr:rowOff>104775</xdr:rowOff>
    </xdr:from>
    <xdr:ext cx="142875" cy="57150"/>
    <xdr:sp macro="" textlink="">
      <xdr:nvSpPr>
        <xdr:cNvPr id="354" name="AutoShape 7"/>
        <xdr:cNvSpPr>
          <a:spLocks noChangeAspect="1" noChangeArrowheads="1"/>
        </xdr:cNvSpPr>
      </xdr:nvSpPr>
      <xdr:spPr bwMode="auto">
        <a:xfrm>
          <a:off x="9420225" y="11315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67</xdr:row>
      <xdr:rowOff>85725</xdr:rowOff>
    </xdr:from>
    <xdr:ext cx="133350" cy="76200"/>
    <xdr:sp macro="" textlink="">
      <xdr:nvSpPr>
        <xdr:cNvPr id="355" name="AutoShape 8"/>
        <xdr:cNvSpPr>
          <a:spLocks noChangeAspect="1" noChangeArrowheads="1"/>
        </xdr:cNvSpPr>
      </xdr:nvSpPr>
      <xdr:spPr bwMode="auto">
        <a:xfrm>
          <a:off x="10039350" y="11296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67</xdr:row>
      <xdr:rowOff>90149</xdr:rowOff>
    </xdr:from>
    <xdr:ext cx="133350" cy="77560"/>
    <xdr:sp macro="" textlink="">
      <xdr:nvSpPr>
        <xdr:cNvPr id="356" name="Text Box 9"/>
        <xdr:cNvSpPr txBox="1">
          <a:spLocks noChangeAspect="1" noChangeArrowheads="1"/>
        </xdr:cNvSpPr>
      </xdr:nvSpPr>
      <xdr:spPr bwMode="auto">
        <a:xfrm>
          <a:off x="8841316" y="11301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68</xdr:row>
      <xdr:rowOff>95250</xdr:rowOff>
    </xdr:from>
    <xdr:ext cx="133350" cy="76200"/>
    <xdr:sp macro="" textlink="">
      <xdr:nvSpPr>
        <xdr:cNvPr id="357" name="AutoShape 3"/>
        <xdr:cNvSpPr>
          <a:spLocks noChangeAspect="1" noChangeArrowheads="1"/>
        </xdr:cNvSpPr>
      </xdr:nvSpPr>
      <xdr:spPr bwMode="auto">
        <a:xfrm>
          <a:off x="7153275" y="11306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68</xdr:row>
      <xdr:rowOff>104775</xdr:rowOff>
    </xdr:from>
    <xdr:ext cx="133350" cy="57150"/>
    <xdr:sp macro="" textlink="">
      <xdr:nvSpPr>
        <xdr:cNvPr id="358" name="AutoShape 4"/>
        <xdr:cNvSpPr>
          <a:spLocks noChangeAspect="1" noChangeArrowheads="1"/>
        </xdr:cNvSpPr>
      </xdr:nvSpPr>
      <xdr:spPr bwMode="auto">
        <a:xfrm>
          <a:off x="8239125" y="11315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68</xdr:row>
      <xdr:rowOff>85725</xdr:rowOff>
    </xdr:from>
    <xdr:ext cx="133350" cy="85725"/>
    <xdr:sp macro="" textlink="">
      <xdr:nvSpPr>
        <xdr:cNvPr id="359" name="Oval 6"/>
        <xdr:cNvSpPr>
          <a:spLocks noChangeAspect="1" noChangeArrowheads="1"/>
        </xdr:cNvSpPr>
      </xdr:nvSpPr>
      <xdr:spPr bwMode="auto">
        <a:xfrm>
          <a:off x="7715250" y="11296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68</xdr:row>
      <xdr:rowOff>104775</xdr:rowOff>
    </xdr:from>
    <xdr:ext cx="142875" cy="57150"/>
    <xdr:sp macro="" textlink="">
      <xdr:nvSpPr>
        <xdr:cNvPr id="360" name="AutoShape 7"/>
        <xdr:cNvSpPr>
          <a:spLocks noChangeAspect="1" noChangeArrowheads="1"/>
        </xdr:cNvSpPr>
      </xdr:nvSpPr>
      <xdr:spPr bwMode="auto">
        <a:xfrm>
          <a:off x="9420225" y="11315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68</xdr:row>
      <xdr:rowOff>85725</xdr:rowOff>
    </xdr:from>
    <xdr:ext cx="133350" cy="76200"/>
    <xdr:sp macro="" textlink="">
      <xdr:nvSpPr>
        <xdr:cNvPr id="361" name="AutoShape 8"/>
        <xdr:cNvSpPr>
          <a:spLocks noChangeAspect="1" noChangeArrowheads="1"/>
        </xdr:cNvSpPr>
      </xdr:nvSpPr>
      <xdr:spPr bwMode="auto">
        <a:xfrm>
          <a:off x="10039350" y="11296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68</xdr:row>
      <xdr:rowOff>90149</xdr:rowOff>
    </xdr:from>
    <xdr:ext cx="133350" cy="77560"/>
    <xdr:sp macro="" textlink="">
      <xdr:nvSpPr>
        <xdr:cNvPr id="362" name="Text Box 9"/>
        <xdr:cNvSpPr txBox="1">
          <a:spLocks noChangeAspect="1" noChangeArrowheads="1"/>
        </xdr:cNvSpPr>
      </xdr:nvSpPr>
      <xdr:spPr bwMode="auto">
        <a:xfrm>
          <a:off x="8841316" y="11301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69</xdr:row>
      <xdr:rowOff>95250</xdr:rowOff>
    </xdr:from>
    <xdr:ext cx="133350" cy="76200"/>
    <xdr:sp macro="" textlink="">
      <xdr:nvSpPr>
        <xdr:cNvPr id="363" name="AutoShape 3"/>
        <xdr:cNvSpPr>
          <a:spLocks noChangeAspect="1" noChangeArrowheads="1"/>
        </xdr:cNvSpPr>
      </xdr:nvSpPr>
      <xdr:spPr bwMode="auto">
        <a:xfrm>
          <a:off x="7153275" y="11306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69</xdr:row>
      <xdr:rowOff>104775</xdr:rowOff>
    </xdr:from>
    <xdr:ext cx="133350" cy="57150"/>
    <xdr:sp macro="" textlink="">
      <xdr:nvSpPr>
        <xdr:cNvPr id="364" name="AutoShape 4"/>
        <xdr:cNvSpPr>
          <a:spLocks noChangeAspect="1" noChangeArrowheads="1"/>
        </xdr:cNvSpPr>
      </xdr:nvSpPr>
      <xdr:spPr bwMode="auto">
        <a:xfrm>
          <a:off x="8239125" y="11315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69</xdr:row>
      <xdr:rowOff>85725</xdr:rowOff>
    </xdr:from>
    <xdr:ext cx="133350" cy="85725"/>
    <xdr:sp macro="" textlink="">
      <xdr:nvSpPr>
        <xdr:cNvPr id="365" name="Oval 6"/>
        <xdr:cNvSpPr>
          <a:spLocks noChangeAspect="1" noChangeArrowheads="1"/>
        </xdr:cNvSpPr>
      </xdr:nvSpPr>
      <xdr:spPr bwMode="auto">
        <a:xfrm>
          <a:off x="7715250" y="11296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69</xdr:row>
      <xdr:rowOff>104775</xdr:rowOff>
    </xdr:from>
    <xdr:ext cx="142875" cy="57150"/>
    <xdr:sp macro="" textlink="">
      <xdr:nvSpPr>
        <xdr:cNvPr id="366" name="AutoShape 7"/>
        <xdr:cNvSpPr>
          <a:spLocks noChangeAspect="1" noChangeArrowheads="1"/>
        </xdr:cNvSpPr>
      </xdr:nvSpPr>
      <xdr:spPr bwMode="auto">
        <a:xfrm>
          <a:off x="9420225" y="11315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69</xdr:row>
      <xdr:rowOff>85725</xdr:rowOff>
    </xdr:from>
    <xdr:ext cx="133350" cy="76200"/>
    <xdr:sp macro="" textlink="">
      <xdr:nvSpPr>
        <xdr:cNvPr id="367" name="AutoShape 8"/>
        <xdr:cNvSpPr>
          <a:spLocks noChangeAspect="1" noChangeArrowheads="1"/>
        </xdr:cNvSpPr>
      </xdr:nvSpPr>
      <xdr:spPr bwMode="auto">
        <a:xfrm>
          <a:off x="10039350" y="11296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69</xdr:row>
      <xdr:rowOff>90149</xdr:rowOff>
    </xdr:from>
    <xdr:ext cx="133350" cy="77560"/>
    <xdr:sp macro="" textlink="">
      <xdr:nvSpPr>
        <xdr:cNvPr id="368" name="Text Box 9"/>
        <xdr:cNvSpPr txBox="1">
          <a:spLocks noChangeAspect="1" noChangeArrowheads="1"/>
        </xdr:cNvSpPr>
      </xdr:nvSpPr>
      <xdr:spPr bwMode="auto">
        <a:xfrm>
          <a:off x="8841316" y="11301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70</xdr:row>
      <xdr:rowOff>95250</xdr:rowOff>
    </xdr:from>
    <xdr:ext cx="133350" cy="76200"/>
    <xdr:sp macro="" textlink="">
      <xdr:nvSpPr>
        <xdr:cNvPr id="369" name="AutoShape 3"/>
        <xdr:cNvSpPr>
          <a:spLocks noChangeAspect="1" noChangeArrowheads="1"/>
        </xdr:cNvSpPr>
      </xdr:nvSpPr>
      <xdr:spPr bwMode="auto">
        <a:xfrm>
          <a:off x="7153275" y="13973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70</xdr:row>
      <xdr:rowOff>104775</xdr:rowOff>
    </xdr:from>
    <xdr:ext cx="133350" cy="57150"/>
    <xdr:sp macro="" textlink="">
      <xdr:nvSpPr>
        <xdr:cNvPr id="370" name="AutoShape 4"/>
        <xdr:cNvSpPr>
          <a:spLocks noChangeAspect="1" noChangeArrowheads="1"/>
        </xdr:cNvSpPr>
      </xdr:nvSpPr>
      <xdr:spPr bwMode="auto">
        <a:xfrm>
          <a:off x="8239125" y="13982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70</xdr:row>
      <xdr:rowOff>85725</xdr:rowOff>
    </xdr:from>
    <xdr:ext cx="133350" cy="85725"/>
    <xdr:sp macro="" textlink="">
      <xdr:nvSpPr>
        <xdr:cNvPr id="371" name="Oval 6"/>
        <xdr:cNvSpPr>
          <a:spLocks noChangeAspect="1" noChangeArrowheads="1"/>
        </xdr:cNvSpPr>
      </xdr:nvSpPr>
      <xdr:spPr bwMode="auto">
        <a:xfrm>
          <a:off x="7715250" y="13963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70</xdr:row>
      <xdr:rowOff>104775</xdr:rowOff>
    </xdr:from>
    <xdr:ext cx="142875" cy="57150"/>
    <xdr:sp macro="" textlink="">
      <xdr:nvSpPr>
        <xdr:cNvPr id="372" name="AutoShape 7"/>
        <xdr:cNvSpPr>
          <a:spLocks noChangeAspect="1" noChangeArrowheads="1"/>
        </xdr:cNvSpPr>
      </xdr:nvSpPr>
      <xdr:spPr bwMode="auto">
        <a:xfrm>
          <a:off x="9420225" y="13982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70</xdr:row>
      <xdr:rowOff>85725</xdr:rowOff>
    </xdr:from>
    <xdr:ext cx="133350" cy="76200"/>
    <xdr:sp macro="" textlink="">
      <xdr:nvSpPr>
        <xdr:cNvPr id="373" name="AutoShape 8"/>
        <xdr:cNvSpPr>
          <a:spLocks noChangeAspect="1" noChangeArrowheads="1"/>
        </xdr:cNvSpPr>
      </xdr:nvSpPr>
      <xdr:spPr bwMode="auto">
        <a:xfrm>
          <a:off x="10039350" y="13963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70</xdr:row>
      <xdr:rowOff>90149</xdr:rowOff>
    </xdr:from>
    <xdr:ext cx="133350" cy="77560"/>
    <xdr:sp macro="" textlink="">
      <xdr:nvSpPr>
        <xdr:cNvPr id="374" name="Text Box 9"/>
        <xdr:cNvSpPr txBox="1">
          <a:spLocks noChangeAspect="1" noChangeArrowheads="1"/>
        </xdr:cNvSpPr>
      </xdr:nvSpPr>
      <xdr:spPr bwMode="auto">
        <a:xfrm>
          <a:off x="8841316" y="13968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71</xdr:row>
      <xdr:rowOff>95250</xdr:rowOff>
    </xdr:from>
    <xdr:ext cx="133350" cy="76200"/>
    <xdr:sp macro="" textlink="">
      <xdr:nvSpPr>
        <xdr:cNvPr id="375" name="AutoShape 3"/>
        <xdr:cNvSpPr>
          <a:spLocks noChangeAspect="1" noChangeArrowheads="1"/>
        </xdr:cNvSpPr>
      </xdr:nvSpPr>
      <xdr:spPr bwMode="auto">
        <a:xfrm>
          <a:off x="7153275" y="13973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71</xdr:row>
      <xdr:rowOff>104775</xdr:rowOff>
    </xdr:from>
    <xdr:ext cx="133350" cy="57150"/>
    <xdr:sp macro="" textlink="">
      <xdr:nvSpPr>
        <xdr:cNvPr id="376" name="AutoShape 4"/>
        <xdr:cNvSpPr>
          <a:spLocks noChangeAspect="1" noChangeArrowheads="1"/>
        </xdr:cNvSpPr>
      </xdr:nvSpPr>
      <xdr:spPr bwMode="auto">
        <a:xfrm>
          <a:off x="8239125" y="13982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71</xdr:row>
      <xdr:rowOff>85725</xdr:rowOff>
    </xdr:from>
    <xdr:ext cx="133350" cy="85725"/>
    <xdr:sp macro="" textlink="">
      <xdr:nvSpPr>
        <xdr:cNvPr id="377" name="Oval 6"/>
        <xdr:cNvSpPr>
          <a:spLocks noChangeAspect="1" noChangeArrowheads="1"/>
        </xdr:cNvSpPr>
      </xdr:nvSpPr>
      <xdr:spPr bwMode="auto">
        <a:xfrm>
          <a:off x="7715250" y="13963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71</xdr:row>
      <xdr:rowOff>104775</xdr:rowOff>
    </xdr:from>
    <xdr:ext cx="142875" cy="57150"/>
    <xdr:sp macro="" textlink="">
      <xdr:nvSpPr>
        <xdr:cNvPr id="378" name="AutoShape 7"/>
        <xdr:cNvSpPr>
          <a:spLocks noChangeAspect="1" noChangeArrowheads="1"/>
        </xdr:cNvSpPr>
      </xdr:nvSpPr>
      <xdr:spPr bwMode="auto">
        <a:xfrm>
          <a:off x="9420225" y="13982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71</xdr:row>
      <xdr:rowOff>85725</xdr:rowOff>
    </xdr:from>
    <xdr:ext cx="133350" cy="76200"/>
    <xdr:sp macro="" textlink="">
      <xdr:nvSpPr>
        <xdr:cNvPr id="379" name="AutoShape 8"/>
        <xdr:cNvSpPr>
          <a:spLocks noChangeAspect="1" noChangeArrowheads="1"/>
        </xdr:cNvSpPr>
      </xdr:nvSpPr>
      <xdr:spPr bwMode="auto">
        <a:xfrm>
          <a:off x="10039350" y="13963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71</xdr:row>
      <xdr:rowOff>90149</xdr:rowOff>
    </xdr:from>
    <xdr:ext cx="133350" cy="77560"/>
    <xdr:sp macro="" textlink="">
      <xdr:nvSpPr>
        <xdr:cNvPr id="380" name="Text Box 9"/>
        <xdr:cNvSpPr txBox="1">
          <a:spLocks noChangeAspect="1" noChangeArrowheads="1"/>
        </xdr:cNvSpPr>
      </xdr:nvSpPr>
      <xdr:spPr bwMode="auto">
        <a:xfrm>
          <a:off x="8841316" y="13968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72</xdr:row>
      <xdr:rowOff>95250</xdr:rowOff>
    </xdr:from>
    <xdr:ext cx="133350" cy="76200"/>
    <xdr:sp macro="" textlink="">
      <xdr:nvSpPr>
        <xdr:cNvPr id="381" name="AutoShape 3"/>
        <xdr:cNvSpPr>
          <a:spLocks noChangeAspect="1" noChangeArrowheads="1"/>
        </xdr:cNvSpPr>
      </xdr:nvSpPr>
      <xdr:spPr bwMode="auto">
        <a:xfrm>
          <a:off x="7153275" y="13973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72</xdr:row>
      <xdr:rowOff>104775</xdr:rowOff>
    </xdr:from>
    <xdr:ext cx="133350" cy="57150"/>
    <xdr:sp macro="" textlink="">
      <xdr:nvSpPr>
        <xdr:cNvPr id="382" name="AutoShape 4"/>
        <xdr:cNvSpPr>
          <a:spLocks noChangeAspect="1" noChangeArrowheads="1"/>
        </xdr:cNvSpPr>
      </xdr:nvSpPr>
      <xdr:spPr bwMode="auto">
        <a:xfrm>
          <a:off x="8239125" y="13982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72</xdr:row>
      <xdr:rowOff>85725</xdr:rowOff>
    </xdr:from>
    <xdr:ext cx="133350" cy="85725"/>
    <xdr:sp macro="" textlink="">
      <xdr:nvSpPr>
        <xdr:cNvPr id="383" name="Oval 6"/>
        <xdr:cNvSpPr>
          <a:spLocks noChangeAspect="1" noChangeArrowheads="1"/>
        </xdr:cNvSpPr>
      </xdr:nvSpPr>
      <xdr:spPr bwMode="auto">
        <a:xfrm>
          <a:off x="7715250" y="13963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72</xdr:row>
      <xdr:rowOff>104775</xdr:rowOff>
    </xdr:from>
    <xdr:ext cx="142875" cy="57150"/>
    <xdr:sp macro="" textlink="">
      <xdr:nvSpPr>
        <xdr:cNvPr id="384" name="AutoShape 7"/>
        <xdr:cNvSpPr>
          <a:spLocks noChangeAspect="1" noChangeArrowheads="1"/>
        </xdr:cNvSpPr>
      </xdr:nvSpPr>
      <xdr:spPr bwMode="auto">
        <a:xfrm>
          <a:off x="9420225" y="13982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72</xdr:row>
      <xdr:rowOff>85725</xdr:rowOff>
    </xdr:from>
    <xdr:ext cx="133350" cy="76200"/>
    <xdr:sp macro="" textlink="">
      <xdr:nvSpPr>
        <xdr:cNvPr id="385" name="AutoShape 8"/>
        <xdr:cNvSpPr>
          <a:spLocks noChangeAspect="1" noChangeArrowheads="1"/>
        </xdr:cNvSpPr>
      </xdr:nvSpPr>
      <xdr:spPr bwMode="auto">
        <a:xfrm>
          <a:off x="10039350" y="13963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72</xdr:row>
      <xdr:rowOff>90149</xdr:rowOff>
    </xdr:from>
    <xdr:ext cx="133350" cy="77560"/>
    <xdr:sp macro="" textlink="">
      <xdr:nvSpPr>
        <xdr:cNvPr id="386" name="Text Box 9"/>
        <xdr:cNvSpPr txBox="1">
          <a:spLocks noChangeAspect="1" noChangeArrowheads="1"/>
        </xdr:cNvSpPr>
      </xdr:nvSpPr>
      <xdr:spPr bwMode="auto">
        <a:xfrm>
          <a:off x="8841316" y="13968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73</xdr:row>
      <xdr:rowOff>95250</xdr:rowOff>
    </xdr:from>
    <xdr:ext cx="133350" cy="76200"/>
    <xdr:sp macro="" textlink="">
      <xdr:nvSpPr>
        <xdr:cNvPr id="387" name="AutoShape 3"/>
        <xdr:cNvSpPr>
          <a:spLocks noChangeAspect="1" noChangeArrowheads="1"/>
        </xdr:cNvSpPr>
      </xdr:nvSpPr>
      <xdr:spPr bwMode="auto">
        <a:xfrm>
          <a:off x="7153275" y="13973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73</xdr:row>
      <xdr:rowOff>104775</xdr:rowOff>
    </xdr:from>
    <xdr:ext cx="133350" cy="57150"/>
    <xdr:sp macro="" textlink="">
      <xdr:nvSpPr>
        <xdr:cNvPr id="388" name="AutoShape 4"/>
        <xdr:cNvSpPr>
          <a:spLocks noChangeAspect="1" noChangeArrowheads="1"/>
        </xdr:cNvSpPr>
      </xdr:nvSpPr>
      <xdr:spPr bwMode="auto">
        <a:xfrm>
          <a:off x="8239125" y="13982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73</xdr:row>
      <xdr:rowOff>85725</xdr:rowOff>
    </xdr:from>
    <xdr:ext cx="133350" cy="85725"/>
    <xdr:sp macro="" textlink="">
      <xdr:nvSpPr>
        <xdr:cNvPr id="389" name="Oval 6"/>
        <xdr:cNvSpPr>
          <a:spLocks noChangeAspect="1" noChangeArrowheads="1"/>
        </xdr:cNvSpPr>
      </xdr:nvSpPr>
      <xdr:spPr bwMode="auto">
        <a:xfrm>
          <a:off x="7715250" y="13963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73</xdr:row>
      <xdr:rowOff>104775</xdr:rowOff>
    </xdr:from>
    <xdr:ext cx="142875" cy="57150"/>
    <xdr:sp macro="" textlink="">
      <xdr:nvSpPr>
        <xdr:cNvPr id="390" name="AutoShape 7"/>
        <xdr:cNvSpPr>
          <a:spLocks noChangeAspect="1" noChangeArrowheads="1"/>
        </xdr:cNvSpPr>
      </xdr:nvSpPr>
      <xdr:spPr bwMode="auto">
        <a:xfrm>
          <a:off x="9420225" y="13982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73</xdr:row>
      <xdr:rowOff>85725</xdr:rowOff>
    </xdr:from>
    <xdr:ext cx="133350" cy="76200"/>
    <xdr:sp macro="" textlink="">
      <xdr:nvSpPr>
        <xdr:cNvPr id="391" name="AutoShape 8"/>
        <xdr:cNvSpPr>
          <a:spLocks noChangeAspect="1" noChangeArrowheads="1"/>
        </xdr:cNvSpPr>
      </xdr:nvSpPr>
      <xdr:spPr bwMode="auto">
        <a:xfrm>
          <a:off x="10039350" y="13963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73</xdr:row>
      <xdr:rowOff>90149</xdr:rowOff>
    </xdr:from>
    <xdr:ext cx="133350" cy="77560"/>
    <xdr:sp macro="" textlink="">
      <xdr:nvSpPr>
        <xdr:cNvPr id="392" name="Text Box 9"/>
        <xdr:cNvSpPr txBox="1">
          <a:spLocks noChangeAspect="1" noChangeArrowheads="1"/>
        </xdr:cNvSpPr>
      </xdr:nvSpPr>
      <xdr:spPr bwMode="auto">
        <a:xfrm>
          <a:off x="8841316" y="13968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74</xdr:row>
      <xdr:rowOff>95250</xdr:rowOff>
    </xdr:from>
    <xdr:ext cx="133350" cy="76200"/>
    <xdr:sp macro="" textlink="">
      <xdr:nvSpPr>
        <xdr:cNvPr id="393" name="AutoShape 3"/>
        <xdr:cNvSpPr>
          <a:spLocks noChangeAspect="1" noChangeArrowheads="1"/>
        </xdr:cNvSpPr>
      </xdr:nvSpPr>
      <xdr:spPr bwMode="auto">
        <a:xfrm>
          <a:off x="7153275" y="13973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74</xdr:row>
      <xdr:rowOff>104775</xdr:rowOff>
    </xdr:from>
    <xdr:ext cx="133350" cy="57150"/>
    <xdr:sp macro="" textlink="">
      <xdr:nvSpPr>
        <xdr:cNvPr id="394" name="AutoShape 4"/>
        <xdr:cNvSpPr>
          <a:spLocks noChangeAspect="1" noChangeArrowheads="1"/>
        </xdr:cNvSpPr>
      </xdr:nvSpPr>
      <xdr:spPr bwMode="auto">
        <a:xfrm>
          <a:off x="8239125" y="13982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74</xdr:row>
      <xdr:rowOff>85725</xdr:rowOff>
    </xdr:from>
    <xdr:ext cx="133350" cy="85725"/>
    <xdr:sp macro="" textlink="">
      <xdr:nvSpPr>
        <xdr:cNvPr id="395" name="Oval 6"/>
        <xdr:cNvSpPr>
          <a:spLocks noChangeAspect="1" noChangeArrowheads="1"/>
        </xdr:cNvSpPr>
      </xdr:nvSpPr>
      <xdr:spPr bwMode="auto">
        <a:xfrm>
          <a:off x="7715250" y="13963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74</xdr:row>
      <xdr:rowOff>104775</xdr:rowOff>
    </xdr:from>
    <xdr:ext cx="142875" cy="57150"/>
    <xdr:sp macro="" textlink="">
      <xdr:nvSpPr>
        <xdr:cNvPr id="396" name="AutoShape 7"/>
        <xdr:cNvSpPr>
          <a:spLocks noChangeAspect="1" noChangeArrowheads="1"/>
        </xdr:cNvSpPr>
      </xdr:nvSpPr>
      <xdr:spPr bwMode="auto">
        <a:xfrm>
          <a:off x="9420225" y="13982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74</xdr:row>
      <xdr:rowOff>85725</xdr:rowOff>
    </xdr:from>
    <xdr:ext cx="133350" cy="76200"/>
    <xdr:sp macro="" textlink="">
      <xdr:nvSpPr>
        <xdr:cNvPr id="397" name="AutoShape 8"/>
        <xdr:cNvSpPr>
          <a:spLocks noChangeAspect="1" noChangeArrowheads="1"/>
        </xdr:cNvSpPr>
      </xdr:nvSpPr>
      <xdr:spPr bwMode="auto">
        <a:xfrm>
          <a:off x="10039350" y="13963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74</xdr:row>
      <xdr:rowOff>90149</xdr:rowOff>
    </xdr:from>
    <xdr:ext cx="133350" cy="77560"/>
    <xdr:sp macro="" textlink="">
      <xdr:nvSpPr>
        <xdr:cNvPr id="398" name="Text Box 9"/>
        <xdr:cNvSpPr txBox="1">
          <a:spLocks noChangeAspect="1" noChangeArrowheads="1"/>
        </xdr:cNvSpPr>
      </xdr:nvSpPr>
      <xdr:spPr bwMode="auto">
        <a:xfrm>
          <a:off x="8841316" y="13968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75</xdr:row>
      <xdr:rowOff>95250</xdr:rowOff>
    </xdr:from>
    <xdr:ext cx="133350" cy="76200"/>
    <xdr:sp macro="" textlink="">
      <xdr:nvSpPr>
        <xdr:cNvPr id="399" name="AutoShape 3"/>
        <xdr:cNvSpPr>
          <a:spLocks noChangeAspect="1" noChangeArrowheads="1"/>
        </xdr:cNvSpPr>
      </xdr:nvSpPr>
      <xdr:spPr bwMode="auto">
        <a:xfrm>
          <a:off x="7153275" y="13973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75</xdr:row>
      <xdr:rowOff>104775</xdr:rowOff>
    </xdr:from>
    <xdr:ext cx="133350" cy="57150"/>
    <xdr:sp macro="" textlink="">
      <xdr:nvSpPr>
        <xdr:cNvPr id="400" name="AutoShape 4"/>
        <xdr:cNvSpPr>
          <a:spLocks noChangeAspect="1" noChangeArrowheads="1"/>
        </xdr:cNvSpPr>
      </xdr:nvSpPr>
      <xdr:spPr bwMode="auto">
        <a:xfrm>
          <a:off x="8239125" y="13982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75</xdr:row>
      <xdr:rowOff>85725</xdr:rowOff>
    </xdr:from>
    <xdr:ext cx="133350" cy="85725"/>
    <xdr:sp macro="" textlink="">
      <xdr:nvSpPr>
        <xdr:cNvPr id="401" name="Oval 6"/>
        <xdr:cNvSpPr>
          <a:spLocks noChangeAspect="1" noChangeArrowheads="1"/>
        </xdr:cNvSpPr>
      </xdr:nvSpPr>
      <xdr:spPr bwMode="auto">
        <a:xfrm>
          <a:off x="7715250" y="13963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75</xdr:row>
      <xdr:rowOff>104775</xdr:rowOff>
    </xdr:from>
    <xdr:ext cx="142875" cy="57150"/>
    <xdr:sp macro="" textlink="">
      <xdr:nvSpPr>
        <xdr:cNvPr id="402" name="AutoShape 7"/>
        <xdr:cNvSpPr>
          <a:spLocks noChangeAspect="1" noChangeArrowheads="1"/>
        </xdr:cNvSpPr>
      </xdr:nvSpPr>
      <xdr:spPr bwMode="auto">
        <a:xfrm>
          <a:off x="9420225" y="13982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75</xdr:row>
      <xdr:rowOff>85725</xdr:rowOff>
    </xdr:from>
    <xdr:ext cx="133350" cy="76200"/>
    <xdr:sp macro="" textlink="">
      <xdr:nvSpPr>
        <xdr:cNvPr id="403" name="AutoShape 8"/>
        <xdr:cNvSpPr>
          <a:spLocks noChangeAspect="1" noChangeArrowheads="1"/>
        </xdr:cNvSpPr>
      </xdr:nvSpPr>
      <xdr:spPr bwMode="auto">
        <a:xfrm>
          <a:off x="10039350" y="13963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75</xdr:row>
      <xdr:rowOff>90149</xdr:rowOff>
    </xdr:from>
    <xdr:ext cx="133350" cy="77560"/>
    <xdr:sp macro="" textlink="">
      <xdr:nvSpPr>
        <xdr:cNvPr id="404" name="Text Box 9"/>
        <xdr:cNvSpPr txBox="1">
          <a:spLocks noChangeAspect="1" noChangeArrowheads="1"/>
        </xdr:cNvSpPr>
      </xdr:nvSpPr>
      <xdr:spPr bwMode="auto">
        <a:xfrm>
          <a:off x="8841316" y="13968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76</xdr:row>
      <xdr:rowOff>95250</xdr:rowOff>
    </xdr:from>
    <xdr:ext cx="133350" cy="76200"/>
    <xdr:sp macro="" textlink="">
      <xdr:nvSpPr>
        <xdr:cNvPr id="405" name="AutoShape 3"/>
        <xdr:cNvSpPr>
          <a:spLocks noChangeAspect="1" noChangeArrowheads="1"/>
        </xdr:cNvSpPr>
      </xdr:nvSpPr>
      <xdr:spPr bwMode="auto">
        <a:xfrm>
          <a:off x="7153275" y="13973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76</xdr:row>
      <xdr:rowOff>104775</xdr:rowOff>
    </xdr:from>
    <xdr:ext cx="133350" cy="57150"/>
    <xdr:sp macro="" textlink="">
      <xdr:nvSpPr>
        <xdr:cNvPr id="406" name="AutoShape 4"/>
        <xdr:cNvSpPr>
          <a:spLocks noChangeAspect="1" noChangeArrowheads="1"/>
        </xdr:cNvSpPr>
      </xdr:nvSpPr>
      <xdr:spPr bwMode="auto">
        <a:xfrm>
          <a:off x="8239125" y="13982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76</xdr:row>
      <xdr:rowOff>85725</xdr:rowOff>
    </xdr:from>
    <xdr:ext cx="133350" cy="85725"/>
    <xdr:sp macro="" textlink="">
      <xdr:nvSpPr>
        <xdr:cNvPr id="407" name="Oval 6"/>
        <xdr:cNvSpPr>
          <a:spLocks noChangeAspect="1" noChangeArrowheads="1"/>
        </xdr:cNvSpPr>
      </xdr:nvSpPr>
      <xdr:spPr bwMode="auto">
        <a:xfrm>
          <a:off x="7715250" y="13963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76</xdr:row>
      <xdr:rowOff>104775</xdr:rowOff>
    </xdr:from>
    <xdr:ext cx="142875" cy="57150"/>
    <xdr:sp macro="" textlink="">
      <xdr:nvSpPr>
        <xdr:cNvPr id="408" name="AutoShape 7"/>
        <xdr:cNvSpPr>
          <a:spLocks noChangeAspect="1" noChangeArrowheads="1"/>
        </xdr:cNvSpPr>
      </xdr:nvSpPr>
      <xdr:spPr bwMode="auto">
        <a:xfrm>
          <a:off x="9420225" y="13982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76</xdr:row>
      <xdr:rowOff>85725</xdr:rowOff>
    </xdr:from>
    <xdr:ext cx="133350" cy="76200"/>
    <xdr:sp macro="" textlink="">
      <xdr:nvSpPr>
        <xdr:cNvPr id="409" name="AutoShape 8"/>
        <xdr:cNvSpPr>
          <a:spLocks noChangeAspect="1" noChangeArrowheads="1"/>
        </xdr:cNvSpPr>
      </xdr:nvSpPr>
      <xdr:spPr bwMode="auto">
        <a:xfrm>
          <a:off x="10039350" y="13963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76</xdr:row>
      <xdr:rowOff>90149</xdr:rowOff>
    </xdr:from>
    <xdr:ext cx="133350" cy="77560"/>
    <xdr:sp macro="" textlink="">
      <xdr:nvSpPr>
        <xdr:cNvPr id="410" name="Text Box 9"/>
        <xdr:cNvSpPr txBox="1">
          <a:spLocks noChangeAspect="1" noChangeArrowheads="1"/>
        </xdr:cNvSpPr>
      </xdr:nvSpPr>
      <xdr:spPr bwMode="auto">
        <a:xfrm>
          <a:off x="8841316" y="13968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oneCellAnchor>
    <xdr:from>
      <xdr:col>3</xdr:col>
      <xdr:colOff>171450</xdr:colOff>
      <xdr:row>77</xdr:row>
      <xdr:rowOff>95250</xdr:rowOff>
    </xdr:from>
    <xdr:ext cx="133350" cy="76200"/>
    <xdr:sp macro="" textlink="">
      <xdr:nvSpPr>
        <xdr:cNvPr id="411" name="AutoShape 3"/>
        <xdr:cNvSpPr>
          <a:spLocks noChangeAspect="1" noChangeArrowheads="1"/>
        </xdr:cNvSpPr>
      </xdr:nvSpPr>
      <xdr:spPr bwMode="auto">
        <a:xfrm>
          <a:off x="7153275" y="13973175"/>
          <a:ext cx="133350" cy="76200"/>
        </a:xfrm>
        <a:prstGeom prst="diamond">
          <a:avLst/>
        </a:prstGeom>
        <a:solidFill>
          <a:srgbClr val="FFFFFF"/>
        </a:solidFill>
        <a:ln w="9525">
          <a:solidFill>
            <a:srgbClr val="000000"/>
          </a:solidFill>
          <a:miter lim="800000"/>
          <a:headEnd/>
          <a:tailEnd/>
        </a:ln>
      </xdr:spPr>
    </xdr:sp>
    <xdr:clientData/>
  </xdr:oneCellAnchor>
  <xdr:oneCellAnchor>
    <xdr:from>
      <xdr:col>5</xdr:col>
      <xdr:colOff>95250</xdr:colOff>
      <xdr:row>77</xdr:row>
      <xdr:rowOff>104775</xdr:rowOff>
    </xdr:from>
    <xdr:ext cx="133350" cy="57150"/>
    <xdr:sp macro="" textlink="">
      <xdr:nvSpPr>
        <xdr:cNvPr id="412" name="AutoShape 4"/>
        <xdr:cNvSpPr>
          <a:spLocks noChangeAspect="1" noChangeArrowheads="1"/>
        </xdr:cNvSpPr>
      </xdr:nvSpPr>
      <xdr:spPr bwMode="auto">
        <a:xfrm>
          <a:off x="8239125" y="13982700"/>
          <a:ext cx="133350" cy="57150"/>
        </a:xfrm>
        <a:prstGeom prst="triangle">
          <a:avLst>
            <a:gd name="adj" fmla="val 50000"/>
          </a:avLst>
        </a:prstGeom>
        <a:solidFill>
          <a:srgbClr val="FFFFFF"/>
        </a:solidFill>
        <a:ln w="9525">
          <a:solidFill>
            <a:srgbClr val="000000"/>
          </a:solidFill>
          <a:miter lim="800000"/>
          <a:headEnd/>
          <a:tailEnd/>
        </a:ln>
      </xdr:spPr>
    </xdr:sp>
    <xdr:clientData/>
  </xdr:oneCellAnchor>
  <xdr:oneCellAnchor>
    <xdr:from>
      <xdr:col>4</xdr:col>
      <xdr:colOff>152400</xdr:colOff>
      <xdr:row>77</xdr:row>
      <xdr:rowOff>85725</xdr:rowOff>
    </xdr:from>
    <xdr:ext cx="133350" cy="85725"/>
    <xdr:sp macro="" textlink="">
      <xdr:nvSpPr>
        <xdr:cNvPr id="413" name="Oval 6"/>
        <xdr:cNvSpPr>
          <a:spLocks noChangeAspect="1" noChangeArrowheads="1"/>
        </xdr:cNvSpPr>
      </xdr:nvSpPr>
      <xdr:spPr bwMode="auto">
        <a:xfrm>
          <a:off x="7715250" y="13963650"/>
          <a:ext cx="133350" cy="85725"/>
        </a:xfrm>
        <a:prstGeom prst="ellipse">
          <a:avLst/>
        </a:prstGeom>
        <a:solidFill>
          <a:srgbClr val="FFFFFF"/>
        </a:solidFill>
        <a:ln w="9525">
          <a:solidFill>
            <a:srgbClr val="000000"/>
          </a:solidFill>
          <a:round/>
          <a:headEnd/>
          <a:tailEnd/>
        </a:ln>
      </xdr:spPr>
    </xdr:sp>
    <xdr:clientData/>
  </xdr:oneCellAnchor>
  <xdr:oneCellAnchor>
    <xdr:from>
      <xdr:col>7</xdr:col>
      <xdr:colOff>114300</xdr:colOff>
      <xdr:row>77</xdr:row>
      <xdr:rowOff>104775</xdr:rowOff>
    </xdr:from>
    <xdr:ext cx="142875" cy="57150"/>
    <xdr:sp macro="" textlink="">
      <xdr:nvSpPr>
        <xdr:cNvPr id="414" name="AutoShape 7"/>
        <xdr:cNvSpPr>
          <a:spLocks noChangeAspect="1" noChangeArrowheads="1"/>
        </xdr:cNvSpPr>
      </xdr:nvSpPr>
      <xdr:spPr bwMode="auto">
        <a:xfrm>
          <a:off x="9420225" y="13982700"/>
          <a:ext cx="142875" cy="57150"/>
        </a:xfrm>
        <a:prstGeom prst="pentagon">
          <a:avLst/>
        </a:prstGeom>
        <a:solidFill>
          <a:srgbClr val="FFFF00"/>
        </a:solidFill>
        <a:ln w="9525">
          <a:solidFill>
            <a:srgbClr val="000000"/>
          </a:solidFill>
          <a:miter lim="800000"/>
          <a:headEnd/>
          <a:tailEnd type="none" w="sm" len="med"/>
        </a:ln>
      </xdr:spPr>
    </xdr:sp>
    <xdr:clientData/>
  </xdr:oneCellAnchor>
  <xdr:oneCellAnchor>
    <xdr:from>
      <xdr:col>8</xdr:col>
      <xdr:colOff>152400</xdr:colOff>
      <xdr:row>77</xdr:row>
      <xdr:rowOff>85725</xdr:rowOff>
    </xdr:from>
    <xdr:ext cx="133350" cy="76200"/>
    <xdr:sp macro="" textlink="">
      <xdr:nvSpPr>
        <xdr:cNvPr id="415" name="AutoShape 8"/>
        <xdr:cNvSpPr>
          <a:spLocks noChangeAspect="1" noChangeArrowheads="1"/>
        </xdr:cNvSpPr>
      </xdr:nvSpPr>
      <xdr:spPr bwMode="auto">
        <a:xfrm>
          <a:off x="10039350" y="13963650"/>
          <a:ext cx="133350" cy="76200"/>
        </a:xfrm>
        <a:prstGeom prst="octagon">
          <a:avLst>
            <a:gd name="adj" fmla="val 29287"/>
          </a:avLst>
        </a:prstGeom>
        <a:solidFill>
          <a:srgbClr val="FF0000"/>
        </a:solidFill>
        <a:ln w="9525">
          <a:solidFill>
            <a:srgbClr val="000000"/>
          </a:solidFill>
          <a:miter lim="800000"/>
          <a:headEnd/>
          <a:tailEnd type="none" w="sm" len="med"/>
        </a:ln>
      </xdr:spPr>
    </xdr:sp>
    <xdr:clientData/>
  </xdr:oneCellAnchor>
  <xdr:oneCellAnchor>
    <xdr:from>
      <xdr:col>6</xdr:col>
      <xdr:colOff>116416</xdr:colOff>
      <xdr:row>77</xdr:row>
      <xdr:rowOff>90149</xdr:rowOff>
    </xdr:from>
    <xdr:ext cx="133350" cy="77560"/>
    <xdr:sp macro="" textlink="">
      <xdr:nvSpPr>
        <xdr:cNvPr id="416" name="Text Box 9"/>
        <xdr:cNvSpPr txBox="1">
          <a:spLocks noChangeAspect="1" noChangeArrowheads="1"/>
        </xdr:cNvSpPr>
      </xdr:nvSpPr>
      <xdr:spPr bwMode="auto">
        <a:xfrm>
          <a:off x="8841316" y="13968074"/>
          <a:ext cx="133350" cy="77560"/>
        </a:xfrm>
        <a:prstGeom prst="rect">
          <a:avLst/>
        </a:prstGeom>
        <a:solidFill>
          <a:srgbClr val="FF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en-US" sz="600" b="1" i="0" strike="noStrike">
              <a:solidFill>
                <a:srgbClr val="000000"/>
              </a:solidFill>
              <a:latin typeface="Arial"/>
              <a:cs typeface="Arial"/>
            </a:rPr>
            <a:t>A</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23812</xdr:colOff>
      <xdr:row>2</xdr:row>
      <xdr:rowOff>23812</xdr:rowOff>
    </xdr:from>
    <xdr:to>
      <xdr:col>1</xdr:col>
      <xdr:colOff>1488281</xdr:colOff>
      <xdr:row>3</xdr:row>
      <xdr:rowOff>26194</xdr:rowOff>
    </xdr:to>
    <xdr:pic>
      <xdr:nvPicPr>
        <xdr:cNvPr id="2" name="Picture 1"/>
        <xdr:cNvPicPr>
          <a:picLocks noChangeAspect="1" noChangeArrowheads="1"/>
        </xdr:cNvPicPr>
      </xdr:nvPicPr>
      <xdr:blipFill rotWithShape="1">
        <a:blip xmlns:r="http://schemas.openxmlformats.org/officeDocument/2006/relationships" r:embed="rId1" cstate="print"/>
        <a:srcRect t="1" b="38214"/>
        <a:stretch/>
      </xdr:blipFill>
      <xdr:spPr bwMode="auto">
        <a:xfrm>
          <a:off x="23812" y="23812"/>
          <a:ext cx="2302669" cy="345282"/>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4</xdr:row>
      <xdr:rowOff>47625</xdr:rowOff>
    </xdr:from>
    <xdr:to>
      <xdr:col>0</xdr:col>
      <xdr:colOff>257175</xdr:colOff>
      <xdr:row>4</xdr:row>
      <xdr:rowOff>190500</xdr:rowOff>
    </xdr:to>
    <xdr:sp macro="" textlink="">
      <xdr:nvSpPr>
        <xdr:cNvPr id="2" name="Rectangle 1"/>
        <xdr:cNvSpPr/>
      </xdr:nvSpPr>
      <xdr:spPr>
        <a:xfrm>
          <a:off x="95250" y="523875"/>
          <a:ext cx="161925" cy="1428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609600</xdr:colOff>
      <xdr:row>4</xdr:row>
      <xdr:rowOff>47625</xdr:rowOff>
    </xdr:from>
    <xdr:to>
      <xdr:col>1</xdr:col>
      <xdr:colOff>771525</xdr:colOff>
      <xdr:row>4</xdr:row>
      <xdr:rowOff>190500</xdr:rowOff>
    </xdr:to>
    <xdr:sp macro="" textlink="">
      <xdr:nvSpPr>
        <xdr:cNvPr id="3" name="Rectangle 2"/>
        <xdr:cNvSpPr/>
      </xdr:nvSpPr>
      <xdr:spPr>
        <a:xfrm>
          <a:off x="1219200" y="523875"/>
          <a:ext cx="161925" cy="1428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114300</xdr:colOff>
      <xdr:row>4</xdr:row>
      <xdr:rowOff>47625</xdr:rowOff>
    </xdr:from>
    <xdr:to>
      <xdr:col>2</xdr:col>
      <xdr:colOff>276225</xdr:colOff>
      <xdr:row>4</xdr:row>
      <xdr:rowOff>190500</xdr:rowOff>
    </xdr:to>
    <xdr:sp macro="" textlink="">
      <xdr:nvSpPr>
        <xdr:cNvPr id="4" name="Rectangle 3"/>
        <xdr:cNvSpPr/>
      </xdr:nvSpPr>
      <xdr:spPr>
        <a:xfrm>
          <a:off x="2343150" y="523875"/>
          <a:ext cx="161925" cy="1428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133350</xdr:colOff>
      <xdr:row>4</xdr:row>
      <xdr:rowOff>47625</xdr:rowOff>
    </xdr:from>
    <xdr:to>
      <xdr:col>2</xdr:col>
      <xdr:colOff>247650</xdr:colOff>
      <xdr:row>4</xdr:row>
      <xdr:rowOff>180975</xdr:rowOff>
    </xdr:to>
    <xdr:sp macro="" textlink="">
      <xdr:nvSpPr>
        <xdr:cNvPr id="31933" name="Freeform 4"/>
        <xdr:cNvSpPr>
          <a:spLocks/>
        </xdr:cNvSpPr>
      </xdr:nvSpPr>
      <xdr:spPr bwMode="auto">
        <a:xfrm>
          <a:off x="2514600" y="838200"/>
          <a:ext cx="114300" cy="123825"/>
        </a:xfrm>
        <a:custGeom>
          <a:avLst/>
          <a:gdLst>
            <a:gd name="T0" fmla="*/ 0 w 29"/>
            <a:gd name="T1" fmla="*/ 2147483647 h 29"/>
            <a:gd name="T2" fmla="*/ 2147483647 w 29"/>
            <a:gd name="T3" fmla="*/ 2147483647 h 29"/>
            <a:gd name="T4" fmla="*/ 2147483647 w 29"/>
            <a:gd name="T5" fmla="*/ 0 h 29"/>
            <a:gd name="T6" fmla="*/ 0 60000 65536"/>
            <a:gd name="T7" fmla="*/ 0 60000 65536"/>
            <a:gd name="T8" fmla="*/ 0 60000 65536"/>
            <a:gd name="T9" fmla="*/ 0 w 29"/>
            <a:gd name="T10" fmla="*/ 0 h 29"/>
            <a:gd name="T11" fmla="*/ 29 w 29"/>
            <a:gd name="T12" fmla="*/ 29 h 29"/>
          </a:gdLst>
          <a:ahLst/>
          <a:cxnLst>
            <a:cxn ang="T6">
              <a:pos x="T0" y="T1"/>
            </a:cxn>
            <a:cxn ang="T7">
              <a:pos x="T2" y="T3"/>
            </a:cxn>
            <a:cxn ang="T8">
              <a:pos x="T4" y="T5"/>
            </a:cxn>
          </a:cxnLst>
          <a:rect l="T9" t="T10" r="T11" b="T12"/>
          <a:pathLst>
            <a:path w="29" h="29">
              <a:moveTo>
                <a:pt x="0" y="19"/>
              </a:moveTo>
              <a:lnTo>
                <a:pt x="13" y="29"/>
              </a:lnTo>
              <a:lnTo>
                <a:pt x="29" y="0"/>
              </a:lnTo>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en-US"/>
        </a:p>
      </xdr:txBody>
    </xdr:sp>
    <xdr:clientData/>
  </xdr:twoCellAnchor>
  <xdr:twoCellAnchor editAs="oneCell">
    <xdr:from>
      <xdr:col>0</xdr:col>
      <xdr:colOff>42522</xdr:colOff>
      <xdr:row>2</xdr:row>
      <xdr:rowOff>35380</xdr:rowOff>
    </xdr:from>
    <xdr:to>
      <xdr:col>1</xdr:col>
      <xdr:colOff>1000891</xdr:colOff>
      <xdr:row>3</xdr:row>
      <xdr:rowOff>152400</xdr:rowOff>
    </xdr:to>
    <xdr:pic>
      <xdr:nvPicPr>
        <xdr:cNvPr id="6" name="Picture 1"/>
        <xdr:cNvPicPr>
          <a:picLocks noChangeAspect="1" noChangeArrowheads="1"/>
        </xdr:cNvPicPr>
      </xdr:nvPicPr>
      <xdr:blipFill rotWithShape="1">
        <a:blip xmlns:r="http://schemas.openxmlformats.org/officeDocument/2006/relationships" r:embed="rId1" cstate="print"/>
        <a:srcRect t="1" b="34468"/>
        <a:stretch/>
      </xdr:blipFill>
      <xdr:spPr bwMode="auto">
        <a:xfrm>
          <a:off x="42522" y="492580"/>
          <a:ext cx="1720369" cy="27894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9</xdr:row>
          <xdr:rowOff>19050</xdr:rowOff>
        </xdr:from>
        <xdr:to>
          <xdr:col>1</xdr:col>
          <xdr:colOff>590550</xdr:colOff>
          <xdr:row>11</xdr:row>
          <xdr:rowOff>104775</xdr:rowOff>
        </xdr:to>
        <xdr:sp macro="" textlink="">
          <xdr:nvSpPr>
            <xdr:cNvPr id="54285" name="Button 13" hidden="1">
              <a:extLst>
                <a:ext uri="{63B3BB69-23CF-44E3-9099-C40C66FF867C}">
                  <a14:compatExt spid="_x0000_s542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Felix Titling"/>
                </a:rPr>
                <a:t>Add Gage</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600806</xdr:colOff>
      <xdr:row>42</xdr:row>
      <xdr:rowOff>124558</xdr:rowOff>
    </xdr:to>
    <xdr:sp macro="" textlink="">
      <xdr:nvSpPr>
        <xdr:cNvPr id="4" name="TextBox 3"/>
        <xdr:cNvSpPr txBox="1"/>
      </xdr:nvSpPr>
      <xdr:spPr>
        <a:xfrm>
          <a:off x="0" y="0"/>
          <a:ext cx="6074018" cy="68946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FF0000"/>
              </a:solidFill>
              <a:effectLst/>
              <a:uLnTx/>
              <a:uFillTx/>
              <a:latin typeface="Arial"/>
              <a:ea typeface="+mn-ea"/>
              <a:cs typeface="Arial"/>
            </a:rPr>
            <a:t>This spreadsheet is provided "as is" without warranties of any kind, either expressed or implied. </a:t>
          </a:r>
          <a:endParaRPr kumimoji="0" lang="en-US" sz="8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When to use this spreadsheet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1) This spreadsheet allows the user to perform a complete Gage Repeatability and Reproducibility (GR&amp;R) study.  Both Analysis of Variance (ANOVA) and Xbar/Range calculations are performed.  Up to three operators, ten parts and three trials can be accommodated.  The GR&amp;R is reported in terms of percent of study variation and percent of tolerance.  The percentage of equipment variation, appraiser variation, part variation, and the number of distinct categories that can be distinguished are also displayed.</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Instructions for Data Entry</a:t>
          </a: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1) Generally the coloring of the cells indicate their use.  White cells are for data entry, yellow cells provide instruction, turquoise cells are headings and light green cells display data that can't / shouldn't be changed.</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2) Enter the part number and / or name, the characteristic of the part being measured, the tolerance specification, the gage name, the gage number, the gage type, the name of the person conducting the study, the upper specification limit and the lower specification limit.  Both upper and lower specification limits are required.</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3) Determine the number of parts and the number of appraisers to be used.  Conduct the study and enter the data in the appropriate rows.  The spreadsheet will count the number of parts and appraisers automatically.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Reading the Results</a:t>
          </a: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1) The GR&amp;R results are displayed as a percentage of part variation and percentage of tolerance.  If no tolerance is entered, the Percent of Tolerance report will display "Enter Tol" in the data fields.  Be sure to enter a value for the upper and lower specification, including zero, to ensure a proper result.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2) The percentage of equipment variation, appraiser variation, part variation, and the number of distinct categories that can be distinguished are displayed.  Generally, an acceptable gage will have lower values for the equipment and the appraiser and higher values for the parts.  In most industries, a GR&amp;R less than 10% of the tolerance is considered acceptable while a GR&amp;R greater than 30% is unacceptable.  A GR&amp;R between 10% and 30% should be investigated for improvement.  The Number of Distinct Categories should be 5 or greater.</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3) The Graphical Summary provides a full graphical analysis of the data.  An Xbar and R chart is shown as well as Multi-vari charts showing Part Variation, Operator Variation and Part - Operator Interaction.  A bar chart summarizes the total Gage R&amp;R, Repeatability and Reproducibility for % Contribution, % Study Variation and % Tolerance.  Guidance for using the Xbar and R charts follows: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sng" strike="noStrike" kern="0" cap="none" spc="0" normalizeH="0" baseline="0" noProof="0">
              <a:ln>
                <a:noFill/>
              </a:ln>
              <a:solidFill>
                <a:srgbClr val="000000"/>
              </a:solidFill>
              <a:effectLst/>
              <a:uLnTx/>
              <a:uFillTx/>
              <a:latin typeface="Arial"/>
              <a:ea typeface="+mn-ea"/>
              <a:cs typeface="Arial"/>
            </a:rPr>
            <a:t>Xbar Chart</a:t>
          </a:r>
          <a:r>
            <a:rPr kumimoji="0" lang="en-US" sz="800" b="0" i="0" u="none" strike="noStrike" kern="0" cap="none" spc="0" normalizeH="0" baseline="0" noProof="0">
              <a:ln>
                <a:noFill/>
              </a:ln>
              <a:solidFill>
                <a:srgbClr val="000000"/>
              </a:solidFill>
              <a:effectLst/>
              <a:uLnTx/>
              <a:uFillTx/>
              <a:latin typeface="Arial"/>
              <a:ea typeface="+mn-ea"/>
              <a:cs typeface="Arial"/>
            </a:rPr>
            <a:t>: The area between the control limits represents the measurement uncertainty and so at least half of the points should be outside the control limits.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sng" strike="noStrike" kern="0" cap="none" spc="0" normalizeH="0" baseline="0" noProof="0">
              <a:ln>
                <a:noFill/>
              </a:ln>
              <a:solidFill>
                <a:srgbClr val="000000"/>
              </a:solidFill>
              <a:effectLst/>
              <a:uLnTx/>
              <a:uFillTx/>
              <a:latin typeface="Arial"/>
              <a:ea typeface="+mn-ea"/>
              <a:cs typeface="Arial"/>
            </a:rPr>
            <a:t>R Chart</a:t>
          </a:r>
          <a:r>
            <a:rPr kumimoji="0" lang="en-US" sz="800" b="0" i="0" u="none" strike="noStrike" kern="0" cap="none" spc="0" normalizeH="0" baseline="0" noProof="0">
              <a:ln>
                <a:noFill/>
              </a:ln>
              <a:solidFill>
                <a:srgbClr val="000000"/>
              </a:solidFill>
              <a:effectLst/>
              <a:uLnTx/>
              <a:uFillTx/>
              <a:latin typeface="Arial"/>
              <a:ea typeface="+mn-ea"/>
              <a:cs typeface="Arial"/>
            </a:rPr>
            <a:t>:  All points should be stable and in control.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4) The Numerical Summary displays the results of all calculations used in the ANOVA and Xbar/Range method of analysis.  The Variance, Standard Deviation and Percent of Variance for each variation component are displayed.  Gage R&amp;R for Percent of Study Variation and Percent of Tolerance are displayed.  The Percent of Tolerance is calculated using 5.15 standard deviations (99% of the variation) and 6.0 standard deviations (99.7% of the variation.)  Both 5.15 and 6.0 are commonly used and so both are displayed.  Also, the ANOVA table is displayed.</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Arial"/>
              <a:ea typeface="+mn-ea"/>
              <a:cs typeface="Arial"/>
            </a:rPr>
            <a:t>A Special Note Regarding K Factors</a:t>
          </a: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1) All calculations are performed using the K factors outlined in revision three of the AIAG MSA manual.  The new K factors are just the old factors divided by 5.15 sigma.  The Percent of Tolerance report accounts for the new K factors by including 5.15 sigma in the calculations.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Arial"/>
              <a:ea typeface="+mn-ea"/>
              <a:cs typeface="Arial"/>
            </a:rPr>
            <a:t>End</a:t>
          </a:r>
          <a:endParaRPr lang="en-US" sz="1100"/>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FFCC"/>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CCFFCC"/>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n.wikipedia.org/wiki/Statistical_process_control" TargetMode="External"/><Relationship Id="rId1" Type="http://schemas.openxmlformats.org/officeDocument/2006/relationships/hyperlink" Target="http://en.wikipedia.org/wiki/Failure_mode_and_effects_analysi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trlProp" Target="../ctrlProps/ctrlProp5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20.bin"/><Relationship Id="rId4" Type="http://schemas.openxmlformats.org/officeDocument/2006/relationships/ctrlProp" Target="../ctrlProps/ctrlProp60.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3" Type="http://schemas.openxmlformats.org/officeDocument/2006/relationships/ctrlProp" Target="../ctrlProps/ctrlProp70.xml"/><Relationship Id="rId18" Type="http://schemas.openxmlformats.org/officeDocument/2006/relationships/ctrlProp" Target="../ctrlProps/ctrlProp75.xml"/><Relationship Id="rId26" Type="http://schemas.openxmlformats.org/officeDocument/2006/relationships/ctrlProp" Target="../ctrlProps/ctrlProp83.xml"/><Relationship Id="rId39" Type="http://schemas.openxmlformats.org/officeDocument/2006/relationships/ctrlProp" Target="../ctrlProps/ctrlProp96.xml"/><Relationship Id="rId21" Type="http://schemas.openxmlformats.org/officeDocument/2006/relationships/ctrlProp" Target="../ctrlProps/ctrlProp78.xml"/><Relationship Id="rId34" Type="http://schemas.openxmlformats.org/officeDocument/2006/relationships/ctrlProp" Target="../ctrlProps/ctrlProp91.xml"/><Relationship Id="rId42" Type="http://schemas.openxmlformats.org/officeDocument/2006/relationships/ctrlProp" Target="../ctrlProps/ctrlProp99.xml"/><Relationship Id="rId47" Type="http://schemas.openxmlformats.org/officeDocument/2006/relationships/ctrlProp" Target="../ctrlProps/ctrlProp104.xml"/><Relationship Id="rId7" Type="http://schemas.openxmlformats.org/officeDocument/2006/relationships/ctrlProp" Target="../ctrlProps/ctrlProp64.xml"/><Relationship Id="rId2" Type="http://schemas.openxmlformats.org/officeDocument/2006/relationships/drawing" Target="../drawings/drawing18.xml"/><Relationship Id="rId16" Type="http://schemas.openxmlformats.org/officeDocument/2006/relationships/ctrlProp" Target="../ctrlProps/ctrlProp73.xml"/><Relationship Id="rId29" Type="http://schemas.openxmlformats.org/officeDocument/2006/relationships/ctrlProp" Target="../ctrlProps/ctrlProp86.xml"/><Relationship Id="rId1" Type="http://schemas.openxmlformats.org/officeDocument/2006/relationships/printerSettings" Target="../printerSettings/printerSettings29.bin"/><Relationship Id="rId6" Type="http://schemas.openxmlformats.org/officeDocument/2006/relationships/ctrlProp" Target="../ctrlProps/ctrlProp63.xml"/><Relationship Id="rId11" Type="http://schemas.openxmlformats.org/officeDocument/2006/relationships/ctrlProp" Target="../ctrlProps/ctrlProp68.xml"/><Relationship Id="rId24" Type="http://schemas.openxmlformats.org/officeDocument/2006/relationships/ctrlProp" Target="../ctrlProps/ctrlProp81.xml"/><Relationship Id="rId32" Type="http://schemas.openxmlformats.org/officeDocument/2006/relationships/ctrlProp" Target="../ctrlProps/ctrlProp89.xml"/><Relationship Id="rId37" Type="http://schemas.openxmlformats.org/officeDocument/2006/relationships/ctrlProp" Target="../ctrlProps/ctrlProp94.xml"/><Relationship Id="rId40" Type="http://schemas.openxmlformats.org/officeDocument/2006/relationships/ctrlProp" Target="../ctrlProps/ctrlProp97.xml"/><Relationship Id="rId45" Type="http://schemas.openxmlformats.org/officeDocument/2006/relationships/ctrlProp" Target="../ctrlProps/ctrlProp102.xml"/><Relationship Id="rId5" Type="http://schemas.openxmlformats.org/officeDocument/2006/relationships/ctrlProp" Target="../ctrlProps/ctrlProp62.xml"/><Relationship Id="rId15" Type="http://schemas.openxmlformats.org/officeDocument/2006/relationships/ctrlProp" Target="../ctrlProps/ctrlProp72.xml"/><Relationship Id="rId23" Type="http://schemas.openxmlformats.org/officeDocument/2006/relationships/ctrlProp" Target="../ctrlProps/ctrlProp80.xml"/><Relationship Id="rId28" Type="http://schemas.openxmlformats.org/officeDocument/2006/relationships/ctrlProp" Target="../ctrlProps/ctrlProp85.xml"/><Relationship Id="rId36" Type="http://schemas.openxmlformats.org/officeDocument/2006/relationships/ctrlProp" Target="../ctrlProps/ctrlProp93.xml"/><Relationship Id="rId10" Type="http://schemas.openxmlformats.org/officeDocument/2006/relationships/ctrlProp" Target="../ctrlProps/ctrlProp67.xml"/><Relationship Id="rId19" Type="http://schemas.openxmlformats.org/officeDocument/2006/relationships/ctrlProp" Target="../ctrlProps/ctrlProp76.xml"/><Relationship Id="rId31" Type="http://schemas.openxmlformats.org/officeDocument/2006/relationships/ctrlProp" Target="../ctrlProps/ctrlProp88.xml"/><Relationship Id="rId44" Type="http://schemas.openxmlformats.org/officeDocument/2006/relationships/ctrlProp" Target="../ctrlProps/ctrlProp101.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 Id="rId22" Type="http://schemas.openxmlformats.org/officeDocument/2006/relationships/ctrlProp" Target="../ctrlProps/ctrlProp79.xml"/><Relationship Id="rId27" Type="http://schemas.openxmlformats.org/officeDocument/2006/relationships/ctrlProp" Target="../ctrlProps/ctrlProp84.xml"/><Relationship Id="rId30" Type="http://schemas.openxmlformats.org/officeDocument/2006/relationships/ctrlProp" Target="../ctrlProps/ctrlProp87.xml"/><Relationship Id="rId35" Type="http://schemas.openxmlformats.org/officeDocument/2006/relationships/ctrlProp" Target="../ctrlProps/ctrlProp92.xml"/><Relationship Id="rId43" Type="http://schemas.openxmlformats.org/officeDocument/2006/relationships/ctrlProp" Target="../ctrlProps/ctrlProp100.xml"/><Relationship Id="rId48" Type="http://schemas.openxmlformats.org/officeDocument/2006/relationships/ctrlProp" Target="../ctrlProps/ctrlProp105.xml"/><Relationship Id="rId8" Type="http://schemas.openxmlformats.org/officeDocument/2006/relationships/ctrlProp" Target="../ctrlProps/ctrlProp65.xml"/><Relationship Id="rId3" Type="http://schemas.openxmlformats.org/officeDocument/2006/relationships/vmlDrawing" Target="../drawings/vmlDrawing9.vml"/><Relationship Id="rId12" Type="http://schemas.openxmlformats.org/officeDocument/2006/relationships/ctrlProp" Target="../ctrlProps/ctrlProp69.xml"/><Relationship Id="rId17" Type="http://schemas.openxmlformats.org/officeDocument/2006/relationships/ctrlProp" Target="../ctrlProps/ctrlProp74.xml"/><Relationship Id="rId25" Type="http://schemas.openxmlformats.org/officeDocument/2006/relationships/ctrlProp" Target="../ctrlProps/ctrlProp82.xml"/><Relationship Id="rId33" Type="http://schemas.openxmlformats.org/officeDocument/2006/relationships/ctrlProp" Target="../ctrlProps/ctrlProp90.xml"/><Relationship Id="rId38" Type="http://schemas.openxmlformats.org/officeDocument/2006/relationships/ctrlProp" Target="../ctrlProps/ctrlProp95.xml"/><Relationship Id="rId46" Type="http://schemas.openxmlformats.org/officeDocument/2006/relationships/ctrlProp" Target="../ctrlProps/ctrlProp103.xml"/><Relationship Id="rId20" Type="http://schemas.openxmlformats.org/officeDocument/2006/relationships/ctrlProp" Target="../ctrlProps/ctrlProp77.xml"/><Relationship Id="rId41" Type="http://schemas.openxmlformats.org/officeDocument/2006/relationships/ctrlProp" Target="../ctrlProps/ctrlProp9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55" Type="http://schemas.openxmlformats.org/officeDocument/2006/relationships/ctrlProp" Target="../ctrlProps/ctrlProp54.xml"/><Relationship Id="rId7" Type="http://schemas.openxmlformats.org/officeDocument/2006/relationships/ctrlProp" Target="../ctrlProps/ctrlProp6.xml"/><Relationship Id="rId2" Type="http://schemas.openxmlformats.org/officeDocument/2006/relationships/printerSettings" Target="../printerSettings/printerSettings3.bin"/><Relationship Id="rId16" Type="http://schemas.openxmlformats.org/officeDocument/2006/relationships/ctrlProp" Target="../ctrlProps/ctrlProp15.xml"/><Relationship Id="rId29" Type="http://schemas.openxmlformats.org/officeDocument/2006/relationships/ctrlProp" Target="../ctrlProps/ctrlProp28.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 Type="http://schemas.openxmlformats.org/officeDocument/2006/relationships/ctrlProp" Target="../ctrlProps/ctrlProp4.xml"/><Relationship Id="rId19" Type="http://schemas.openxmlformats.org/officeDocument/2006/relationships/ctrlProp" Target="../ctrlProps/ctrlProp18.xml"/><Relationship Id="rId4" Type="http://schemas.openxmlformats.org/officeDocument/2006/relationships/vmlDrawing" Target="../drawings/vmlDrawing2.v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56" Type="http://schemas.openxmlformats.org/officeDocument/2006/relationships/ctrlProp" Target="../ctrlProps/ctrlProp55.xml"/><Relationship Id="rId8" Type="http://schemas.openxmlformats.org/officeDocument/2006/relationships/ctrlProp" Target="../ctrlProps/ctrlProp7.xml"/><Relationship Id="rId51" Type="http://schemas.openxmlformats.org/officeDocument/2006/relationships/ctrlProp" Target="../ctrlProps/ctrlProp50.xml"/><Relationship Id="rId3" Type="http://schemas.openxmlformats.org/officeDocument/2006/relationships/drawing" Target="../drawings/drawing2.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20" Type="http://schemas.openxmlformats.org/officeDocument/2006/relationships/ctrlProp" Target="../ctrlProps/ctrlProp19.xml"/><Relationship Id="rId41" Type="http://schemas.openxmlformats.org/officeDocument/2006/relationships/ctrlProp" Target="../ctrlProps/ctrlProp40.xml"/><Relationship Id="rId54" Type="http://schemas.openxmlformats.org/officeDocument/2006/relationships/ctrlProp" Target="../ctrlProps/ctrlProp53.xml"/><Relationship Id="rId1" Type="http://schemas.openxmlformats.org/officeDocument/2006/relationships/hyperlink" Target="http://www.philips.com/shared/global/assets/Sustainability/rsl.pdf" TargetMode="External"/><Relationship Id="rId6" Type="http://schemas.openxmlformats.org/officeDocument/2006/relationships/ctrlProp" Target="../ctrlProps/ctrlProp5.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10" Type="http://schemas.openxmlformats.org/officeDocument/2006/relationships/ctrlProp" Target="../ctrlProps/ctrlProp9.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57"/>
  <sheetViews>
    <sheetView view="pageBreakPreview" topLeftCell="A19" zoomScaleNormal="100" workbookViewId="0">
      <selection activeCell="A28" sqref="A28"/>
    </sheetView>
  </sheetViews>
  <sheetFormatPr defaultColWidth="11.42578125" defaultRowHeight="12.75"/>
  <cols>
    <col min="1" max="1" width="82.28515625" style="49" customWidth="1"/>
    <col min="2" max="16384" width="11.42578125" style="49"/>
  </cols>
  <sheetData>
    <row r="1" spans="1:1" ht="15.75">
      <c r="A1" s="55" t="s">
        <v>61</v>
      </c>
    </row>
    <row r="2" spans="1:1">
      <c r="A2" s="51"/>
    </row>
    <row r="3" spans="1:1" ht="76.5">
      <c r="A3" s="51" t="s">
        <v>60</v>
      </c>
    </row>
    <row r="4" spans="1:1">
      <c r="A4" s="51"/>
    </row>
    <row r="5" spans="1:1" ht="114.75">
      <c r="A5" s="51" t="s">
        <v>59</v>
      </c>
    </row>
    <row r="6" spans="1:1">
      <c r="A6" s="51"/>
    </row>
    <row r="7" spans="1:1" ht="51">
      <c r="A7" s="51" t="s">
        <v>58</v>
      </c>
    </row>
    <row r="8" spans="1:1">
      <c r="A8" s="54"/>
    </row>
    <row r="9" spans="1:1">
      <c r="A9" s="53" t="s">
        <v>57</v>
      </c>
    </row>
    <row r="10" spans="1:1">
      <c r="A10" s="53" t="s">
        <v>56</v>
      </c>
    </row>
    <row r="11" spans="1:1">
      <c r="A11" s="53" t="s">
        <v>55</v>
      </c>
    </row>
    <row r="12" spans="1:1" ht="24">
      <c r="A12" s="53" t="s">
        <v>54</v>
      </c>
    </row>
    <row r="13" spans="1:1">
      <c r="A13" s="51"/>
    </row>
    <row r="14" spans="1:1" ht="38.25">
      <c r="A14" s="51" t="s">
        <v>53</v>
      </c>
    </row>
    <row r="15" spans="1:1">
      <c r="A15" s="51"/>
    </row>
    <row r="16" spans="1:1" ht="15.75">
      <c r="A16" s="52" t="s">
        <v>52</v>
      </c>
    </row>
    <row r="17" spans="1:1">
      <c r="A17" s="51"/>
    </row>
    <row r="18" spans="1:1">
      <c r="A18" s="51" t="s">
        <v>51</v>
      </c>
    </row>
    <row r="19" spans="1:1">
      <c r="A19" s="51"/>
    </row>
    <row r="20" spans="1:1" ht="76.5">
      <c r="A20" s="50" t="s">
        <v>64</v>
      </c>
    </row>
    <row r="21" spans="1:1" ht="4.5" customHeight="1">
      <c r="A21" s="51"/>
    </row>
    <row r="22" spans="1:1" ht="38.25">
      <c r="A22" s="50" t="s">
        <v>65</v>
      </c>
    </row>
    <row r="23" spans="1:1" ht="4.5" customHeight="1">
      <c r="A23" s="51"/>
    </row>
    <row r="24" spans="1:1" ht="38.25">
      <c r="A24" s="50" t="s">
        <v>66</v>
      </c>
    </row>
    <row r="25" spans="1:1" ht="4.5" customHeight="1">
      <c r="A25" s="51"/>
    </row>
    <row r="26" spans="1:1" ht="38.25">
      <c r="A26" s="50" t="s">
        <v>67</v>
      </c>
    </row>
    <row r="27" spans="1:1" ht="4.5" customHeight="1">
      <c r="A27" s="51"/>
    </row>
    <row r="28" spans="1:1" ht="63.75">
      <c r="A28" s="50" t="s">
        <v>68</v>
      </c>
    </row>
    <row r="29" spans="1:1" ht="4.5" customHeight="1">
      <c r="A29" s="51"/>
    </row>
    <row r="30" spans="1:1" ht="25.5">
      <c r="A30" s="50" t="s">
        <v>69</v>
      </c>
    </row>
    <row r="31" spans="1:1" ht="4.5" customHeight="1">
      <c r="A31" s="51"/>
    </row>
    <row r="32" spans="1:1" ht="38.25">
      <c r="A32" s="50" t="s">
        <v>70</v>
      </c>
    </row>
    <row r="33" spans="1:1" ht="4.5" customHeight="1">
      <c r="A33" s="51"/>
    </row>
    <row r="34" spans="1:1" ht="38.25" customHeight="1">
      <c r="A34" s="50" t="s">
        <v>71</v>
      </c>
    </row>
    <row r="35" spans="1:1" ht="4.5" customHeight="1">
      <c r="A35" s="51"/>
    </row>
    <row r="36" spans="1:1" ht="38.25">
      <c r="A36" s="50" t="s">
        <v>72</v>
      </c>
    </row>
    <row r="37" spans="1:1" ht="4.5" customHeight="1">
      <c r="A37" s="51"/>
    </row>
    <row r="38" spans="1:1" ht="51">
      <c r="A38" s="50" t="s">
        <v>73</v>
      </c>
    </row>
    <row r="39" spans="1:1" ht="4.5" customHeight="1">
      <c r="A39" s="51"/>
    </row>
    <row r="40" spans="1:1" ht="76.5">
      <c r="A40" s="50" t="s">
        <v>74</v>
      </c>
    </row>
    <row r="41" spans="1:1" ht="4.5" customHeight="1">
      <c r="A41" s="51"/>
    </row>
    <row r="42" spans="1:1" ht="25.5">
      <c r="A42" s="51" t="s">
        <v>50</v>
      </c>
    </row>
    <row r="43" spans="1:1" ht="4.5" customHeight="1">
      <c r="A43" s="51"/>
    </row>
    <row r="44" spans="1:1" ht="38.25">
      <c r="A44" s="50" t="s">
        <v>75</v>
      </c>
    </row>
    <row r="45" spans="1:1" ht="4.5" customHeight="1">
      <c r="A45" s="51"/>
    </row>
    <row r="46" spans="1:1" ht="25.5">
      <c r="A46" s="50" t="s">
        <v>76</v>
      </c>
    </row>
    <row r="47" spans="1:1" ht="4.5" customHeight="1">
      <c r="A47" s="51"/>
    </row>
    <row r="48" spans="1:1" ht="25.5">
      <c r="A48" s="50" t="s">
        <v>77</v>
      </c>
    </row>
    <row r="49" spans="1:1" ht="4.5" customHeight="1">
      <c r="A49" s="51"/>
    </row>
    <row r="50" spans="1:1" ht="25.5">
      <c r="A50" s="50" t="s">
        <v>78</v>
      </c>
    </row>
    <row r="51" spans="1:1" ht="3" customHeight="1">
      <c r="A51" s="51"/>
    </row>
    <row r="52" spans="1:1" ht="25.5">
      <c r="A52" s="50" t="s">
        <v>79</v>
      </c>
    </row>
    <row r="53" spans="1:1" ht="3.75" customHeight="1">
      <c r="A53" s="51"/>
    </row>
    <row r="54" spans="1:1" ht="25.5">
      <c r="A54" s="50" t="s">
        <v>80</v>
      </c>
    </row>
    <row r="55" spans="1:1" ht="3.75" customHeight="1">
      <c r="A55" s="51"/>
    </row>
    <row r="56" spans="1:1" ht="51">
      <c r="A56" s="50" t="s">
        <v>81</v>
      </c>
    </row>
    <row r="57" spans="1:1" ht="3.75" customHeight="1">
      <c r="A57" s="51"/>
    </row>
  </sheetData>
  <phoneticPr fontId="15" type="noConversion"/>
  <hyperlinks>
    <hyperlink ref="A28" r:id="rId1" tooltip="Failure mode and effects analysis" display="http://en.wikipedia.org/wiki/Failure_mode_and_effects_analysis"/>
    <hyperlink ref="A44" r:id="rId2" tooltip="Statistical process control" display="http://en.wikipedia.org/wiki/Statistical_process_control"/>
  </hyperlinks>
  <pageMargins left="1.1680314960629921" right="0.74803149606299213" top="0.98425196850393704" bottom="0.98425196850393704" header="0.51181102362204722" footer="0.51181102362204722"/>
  <pageSetup scale="91" orientation="portrait" r:id="rId3"/>
  <headerFooter alignWithMargins="0"/>
  <rowBreaks count="1" manualBreakCount="1">
    <brk id="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105"/>
  <sheetViews>
    <sheetView view="pageBreakPreview" zoomScale="80" zoomScaleNormal="100" zoomScaleSheetLayoutView="80" workbookViewId="0">
      <selection activeCell="G26" sqref="G26:I26"/>
    </sheetView>
  </sheetViews>
  <sheetFormatPr defaultColWidth="11.42578125" defaultRowHeight="12.75"/>
  <cols>
    <col min="2" max="2" width="24.28515625" bestFit="1" customWidth="1"/>
    <col min="3" max="3" width="30.7109375" customWidth="1"/>
    <col min="4" max="4" width="6" customWidth="1"/>
    <col min="5" max="5" width="11.7109375" customWidth="1"/>
    <col min="6" max="6" width="14.140625" customWidth="1"/>
    <col min="7" max="7" width="9.140625" customWidth="1"/>
    <col min="8" max="8" width="15.42578125" customWidth="1"/>
    <col min="9" max="9" width="13.5703125" customWidth="1"/>
    <col min="10" max="10" width="12.42578125" customWidth="1"/>
    <col min="11" max="11" width="14.28515625" customWidth="1"/>
    <col min="12" max="12" width="23" customWidth="1"/>
    <col min="13" max="13" width="27.5703125" customWidth="1"/>
  </cols>
  <sheetData>
    <row r="1" spans="1:13" ht="15" customHeight="1" thickBot="1">
      <c r="A1" s="41" t="s">
        <v>2</v>
      </c>
      <c r="B1" s="9"/>
      <c r="C1" s="9"/>
      <c r="D1" s="9"/>
      <c r="E1" s="9"/>
      <c r="F1" s="9"/>
      <c r="G1" s="9"/>
      <c r="H1" s="9"/>
      <c r="I1" s="9"/>
      <c r="J1" s="9"/>
      <c r="K1" s="9"/>
      <c r="L1" s="9"/>
      <c r="M1" s="9"/>
    </row>
    <row r="2" spans="1:13" ht="21" thickBot="1">
      <c r="A2" s="1048" t="s">
        <v>1</v>
      </c>
      <c r="B2" s="1049"/>
      <c r="C2" s="1049"/>
      <c r="D2" s="1049"/>
      <c r="E2" s="1049"/>
      <c r="F2" s="1049"/>
      <c r="G2" s="1049"/>
      <c r="H2" s="1049"/>
      <c r="I2" s="1049"/>
      <c r="J2" s="1049"/>
      <c r="K2" s="1049"/>
      <c r="L2" s="1049"/>
      <c r="M2" s="1049"/>
    </row>
    <row r="3" spans="1:13">
      <c r="A3" s="1081" t="s">
        <v>145</v>
      </c>
      <c r="B3" s="1082"/>
      <c r="C3" s="1082"/>
      <c r="D3" s="1082"/>
      <c r="E3" s="1082"/>
      <c r="F3" s="1082"/>
      <c r="G3" s="1082"/>
      <c r="H3" s="1082"/>
      <c r="I3" s="1082"/>
      <c r="J3" s="1082"/>
      <c r="K3" s="1082"/>
      <c r="L3" s="1082"/>
      <c r="M3" s="1083"/>
    </row>
    <row r="4" spans="1:13" ht="13.5" thickBot="1">
      <c r="A4" s="1084"/>
      <c r="B4" s="1085"/>
      <c r="C4" s="1085"/>
      <c r="D4" s="1085"/>
      <c r="E4" s="1085"/>
      <c r="F4" s="1085"/>
      <c r="G4" s="1085"/>
      <c r="H4" s="1085"/>
      <c r="I4" s="1085"/>
      <c r="J4" s="1085"/>
      <c r="K4" s="1085"/>
      <c r="L4" s="1085"/>
      <c r="M4" s="1086"/>
    </row>
    <row r="5" spans="1:13" ht="13.5" thickBot="1">
      <c r="A5" s="1159" t="s">
        <v>146</v>
      </c>
      <c r="B5" s="1160"/>
      <c r="C5" s="1160"/>
      <c r="D5" s="1160"/>
      <c r="E5" s="1160"/>
      <c r="F5" s="1160"/>
      <c r="G5" s="1160"/>
      <c r="H5" s="1160"/>
      <c r="I5" s="1160"/>
      <c r="J5" s="1160"/>
      <c r="K5" s="1160"/>
      <c r="L5" s="1160"/>
      <c r="M5" s="1161"/>
    </row>
    <row r="6" spans="1:13" ht="15.75">
      <c r="A6" s="1162" t="s">
        <v>147</v>
      </c>
      <c r="B6" s="1163"/>
      <c r="C6" s="216"/>
      <c r="D6" s="1164" t="s">
        <v>148</v>
      </c>
      <c r="E6" s="1164"/>
      <c r="F6" s="1164"/>
      <c r="G6" s="1165"/>
      <c r="H6" s="1165"/>
      <c r="I6" s="1165"/>
      <c r="J6" s="1166" t="s">
        <v>120</v>
      </c>
      <c r="K6" s="1166"/>
      <c r="L6" s="1166" t="s">
        <v>149</v>
      </c>
      <c r="M6" s="1167"/>
    </row>
    <row r="7" spans="1:13" ht="15.75">
      <c r="A7" s="1154" t="s">
        <v>150</v>
      </c>
      <c r="B7" s="1155"/>
      <c r="C7" s="217"/>
      <c r="D7" s="1156" t="s">
        <v>119</v>
      </c>
      <c r="E7" s="1156"/>
      <c r="F7" s="1156"/>
      <c r="G7" s="1157"/>
      <c r="H7" s="1157"/>
      <c r="I7" s="1157"/>
      <c r="J7" s="1136"/>
      <c r="K7" s="1136"/>
      <c r="L7" s="1136"/>
      <c r="M7" s="1134"/>
    </row>
    <row r="8" spans="1:13" ht="15.75">
      <c r="A8" s="1154" t="s">
        <v>151</v>
      </c>
      <c r="B8" s="1155"/>
      <c r="C8" s="217"/>
      <c r="D8" s="1156" t="s">
        <v>152</v>
      </c>
      <c r="E8" s="1156"/>
      <c r="F8" s="1156"/>
      <c r="G8" s="1157"/>
      <c r="H8" s="1157"/>
      <c r="I8" s="1157"/>
      <c r="J8" s="1158" t="s">
        <v>153</v>
      </c>
      <c r="K8" s="1158"/>
      <c r="L8" s="1158"/>
      <c r="M8" s="218"/>
    </row>
    <row r="9" spans="1:13" ht="16.5" thickBot="1">
      <c r="A9" s="1149" t="s">
        <v>154</v>
      </c>
      <c r="B9" s="1150"/>
      <c r="C9" s="219"/>
      <c r="D9" s="1151" t="s">
        <v>155</v>
      </c>
      <c r="E9" s="1151"/>
      <c r="F9" s="1151"/>
      <c r="G9" s="1152"/>
      <c r="H9" s="1152"/>
      <c r="I9" s="1152"/>
      <c r="J9" s="1153" t="s">
        <v>156</v>
      </c>
      <c r="K9" s="1153"/>
      <c r="L9" s="1153"/>
      <c r="M9" s="220"/>
    </row>
    <row r="10" spans="1:13" ht="13.5" thickBot="1"/>
    <row r="11" spans="1:13">
      <c r="A11" s="1142" t="s">
        <v>138</v>
      </c>
      <c r="B11" s="1145" t="s">
        <v>157</v>
      </c>
      <c r="C11" s="1145" t="s">
        <v>158</v>
      </c>
      <c r="D11" s="1132" t="s">
        <v>159</v>
      </c>
      <c r="E11" s="1132"/>
      <c r="F11" s="1132"/>
      <c r="G11" s="1146" t="s">
        <v>160</v>
      </c>
      <c r="H11" s="1132" t="s">
        <v>161</v>
      </c>
      <c r="I11" s="1132"/>
      <c r="J11" s="1132"/>
      <c r="K11" s="1132"/>
      <c r="L11" s="1132"/>
      <c r="M11" s="1133" t="s">
        <v>162</v>
      </c>
    </row>
    <row r="12" spans="1:13">
      <c r="A12" s="1143"/>
      <c r="B12" s="1140"/>
      <c r="C12" s="1140"/>
      <c r="D12" s="1136" t="s">
        <v>163</v>
      </c>
      <c r="E12" s="1136" t="s">
        <v>164</v>
      </c>
      <c r="F12" s="1136" t="s">
        <v>165</v>
      </c>
      <c r="G12" s="1147"/>
      <c r="H12" s="1138" t="s">
        <v>166</v>
      </c>
      <c r="I12" s="1140" t="s">
        <v>167</v>
      </c>
      <c r="J12" s="1140" t="s">
        <v>168</v>
      </c>
      <c r="K12" s="1140"/>
      <c r="L12" s="1136" t="s">
        <v>169</v>
      </c>
      <c r="M12" s="1134"/>
    </row>
    <row r="13" spans="1:13" ht="13.5" thickBot="1">
      <c r="A13" s="1144"/>
      <c r="B13" s="1141"/>
      <c r="C13" s="1141"/>
      <c r="D13" s="1137"/>
      <c r="E13" s="1137"/>
      <c r="F13" s="1137"/>
      <c r="G13" s="1148"/>
      <c r="H13" s="1139"/>
      <c r="I13" s="1141"/>
      <c r="J13" s="236" t="s">
        <v>170</v>
      </c>
      <c r="K13" s="236" t="s">
        <v>171</v>
      </c>
      <c r="L13" s="1137"/>
      <c r="M13" s="1135"/>
    </row>
    <row r="14" spans="1:13">
      <c r="A14" s="231"/>
      <c r="B14" s="232"/>
      <c r="C14" s="232"/>
      <c r="D14" s="233"/>
      <c r="E14" s="234"/>
      <c r="F14" s="234"/>
      <c r="G14" s="234"/>
      <c r="H14" s="235"/>
      <c r="I14" s="235"/>
      <c r="J14" s="235"/>
      <c r="K14" s="235"/>
      <c r="L14" s="235"/>
      <c r="M14" s="235"/>
    </row>
    <row r="15" spans="1:13">
      <c r="A15" s="222"/>
      <c r="B15" s="223"/>
      <c r="C15" s="223"/>
      <c r="D15" s="224"/>
      <c r="E15" s="221"/>
      <c r="F15" s="221"/>
      <c r="G15" s="221"/>
      <c r="H15" s="190"/>
      <c r="I15" s="190"/>
      <c r="J15" s="190"/>
      <c r="K15" s="190"/>
      <c r="L15" s="190"/>
      <c r="M15" s="190"/>
    </row>
    <row r="16" spans="1:13">
      <c r="A16" s="222"/>
      <c r="B16" s="223"/>
      <c r="C16" s="223"/>
      <c r="D16" s="224"/>
      <c r="E16" s="221"/>
      <c r="F16" s="221"/>
      <c r="G16" s="221"/>
      <c r="H16" s="190"/>
      <c r="I16" s="190"/>
      <c r="J16" s="190"/>
      <c r="K16" s="190"/>
      <c r="L16" s="190"/>
      <c r="M16" s="190"/>
    </row>
    <row r="17" spans="1:13">
      <c r="A17" s="222"/>
      <c r="B17" s="223"/>
      <c r="C17" s="223"/>
      <c r="D17" s="224"/>
      <c r="E17" s="221"/>
      <c r="F17" s="221"/>
      <c r="G17" s="221"/>
      <c r="H17" s="190"/>
      <c r="I17" s="190"/>
      <c r="J17" s="190"/>
      <c r="K17" s="190"/>
      <c r="L17" s="190"/>
      <c r="M17" s="190"/>
    </row>
    <row r="18" spans="1:13">
      <c r="A18" s="222"/>
      <c r="B18" s="223"/>
      <c r="C18" s="223"/>
      <c r="D18" s="224"/>
      <c r="E18" s="221"/>
      <c r="F18" s="221"/>
      <c r="G18" s="221"/>
      <c r="H18" s="190"/>
      <c r="I18" s="190"/>
      <c r="J18" s="190"/>
      <c r="K18" s="190"/>
      <c r="L18" s="190"/>
      <c r="M18" s="190"/>
    </row>
    <row r="19" spans="1:13">
      <c r="A19" s="222"/>
      <c r="B19" s="223"/>
      <c r="C19" s="223"/>
      <c r="D19" s="224"/>
      <c r="E19" s="221"/>
      <c r="F19" s="221"/>
      <c r="G19" s="221"/>
      <c r="H19" s="190"/>
      <c r="I19" s="190"/>
      <c r="J19" s="190"/>
      <c r="K19" s="190"/>
      <c r="L19" s="190"/>
      <c r="M19" s="190"/>
    </row>
    <row r="20" spans="1:13">
      <c r="A20" s="222"/>
      <c r="B20" s="223"/>
      <c r="C20" s="223"/>
      <c r="D20" s="224"/>
      <c r="E20" s="675"/>
      <c r="F20" s="675"/>
      <c r="G20" s="675"/>
      <c r="H20" s="190"/>
      <c r="I20" s="190"/>
      <c r="J20" s="190"/>
      <c r="K20" s="190"/>
      <c r="L20" s="190"/>
      <c r="M20" s="190"/>
    </row>
    <row r="21" spans="1:13">
      <c r="A21" s="222"/>
      <c r="B21" s="223"/>
      <c r="C21" s="223"/>
      <c r="D21" s="224"/>
      <c r="E21" s="675"/>
      <c r="F21" s="675"/>
      <c r="G21" s="675"/>
      <c r="H21" s="190"/>
      <c r="I21" s="190"/>
      <c r="J21" s="190"/>
      <c r="K21" s="190"/>
      <c r="L21" s="190"/>
      <c r="M21" s="190"/>
    </row>
    <row r="22" spans="1:13">
      <c r="A22" s="222"/>
      <c r="B22" s="223"/>
      <c r="C22" s="223"/>
      <c r="D22" s="224"/>
      <c r="E22" s="675"/>
      <c r="F22" s="675"/>
      <c r="G22" s="675"/>
      <c r="H22" s="190"/>
      <c r="I22" s="190"/>
      <c r="J22" s="190"/>
      <c r="K22" s="190"/>
      <c r="L22" s="190"/>
      <c r="M22" s="190"/>
    </row>
    <row r="23" spans="1:13">
      <c r="A23" s="222"/>
      <c r="B23" s="223"/>
      <c r="C23" s="223"/>
      <c r="D23" s="224"/>
      <c r="E23" s="675"/>
      <c r="F23" s="675"/>
      <c r="G23" s="675"/>
      <c r="H23" s="190"/>
      <c r="I23" s="190"/>
      <c r="J23" s="190"/>
      <c r="K23" s="190"/>
      <c r="L23" s="190"/>
      <c r="M23" s="190"/>
    </row>
    <row r="24" spans="1:13">
      <c r="A24" s="222"/>
      <c r="B24" s="223"/>
      <c r="C24" s="223"/>
      <c r="D24" s="224"/>
      <c r="E24" s="675"/>
      <c r="F24" s="675"/>
      <c r="G24" s="675"/>
      <c r="H24" s="190"/>
      <c r="I24" s="190"/>
      <c r="J24" s="190"/>
      <c r="K24" s="190"/>
      <c r="L24" s="190"/>
      <c r="M24" s="190"/>
    </row>
    <row r="25" spans="1:13">
      <c r="A25" s="222"/>
      <c r="B25" s="223"/>
      <c r="C25" s="223"/>
      <c r="D25" s="224"/>
      <c r="E25" s="675"/>
      <c r="F25" s="675"/>
      <c r="G25" s="675"/>
      <c r="H25" s="190"/>
      <c r="I25" s="190"/>
      <c r="J25" s="190"/>
      <c r="K25" s="190"/>
      <c r="L25" s="190"/>
      <c r="M25" s="190"/>
    </row>
    <row r="26" spans="1:13">
      <c r="A26" s="222"/>
      <c r="B26" s="223"/>
      <c r="C26" s="223"/>
      <c r="D26" s="224"/>
      <c r="E26" s="675"/>
      <c r="F26" s="675"/>
      <c r="G26" s="675"/>
      <c r="H26" s="190"/>
      <c r="I26" s="190"/>
      <c r="J26" s="190"/>
      <c r="K26" s="190"/>
      <c r="L26" s="190"/>
      <c r="M26" s="190"/>
    </row>
    <row r="27" spans="1:13">
      <c r="A27" s="222"/>
      <c r="B27" s="223"/>
      <c r="C27" s="223"/>
      <c r="D27" s="224"/>
      <c r="E27" s="675"/>
      <c r="F27" s="675"/>
      <c r="G27" s="675"/>
      <c r="H27" s="190"/>
      <c r="I27" s="190"/>
      <c r="J27" s="190"/>
      <c r="K27" s="190"/>
      <c r="L27" s="190"/>
      <c r="M27" s="190"/>
    </row>
    <row r="28" spans="1:13">
      <c r="A28" s="222"/>
      <c r="B28" s="223"/>
      <c r="C28" s="223"/>
      <c r="D28" s="224"/>
      <c r="E28" s="675"/>
      <c r="F28" s="675"/>
      <c r="G28" s="675"/>
      <c r="H28" s="190"/>
      <c r="I28" s="190"/>
      <c r="J28" s="190"/>
      <c r="K28" s="190"/>
      <c r="L28" s="190"/>
      <c r="M28" s="190"/>
    </row>
    <row r="29" spans="1:13">
      <c r="A29" s="222"/>
      <c r="B29" s="223"/>
      <c r="C29" s="223"/>
      <c r="D29" s="224"/>
      <c r="E29" s="675"/>
      <c r="F29" s="675"/>
      <c r="G29" s="675"/>
      <c r="H29" s="190"/>
      <c r="I29" s="190"/>
      <c r="J29" s="190"/>
      <c r="K29" s="190"/>
      <c r="L29" s="190"/>
      <c r="M29" s="190"/>
    </row>
    <row r="30" spans="1:13">
      <c r="A30" s="222"/>
      <c r="B30" s="223"/>
      <c r="C30" s="223"/>
      <c r="D30" s="224"/>
      <c r="E30" s="675"/>
      <c r="F30" s="675"/>
      <c r="G30" s="675"/>
      <c r="H30" s="190"/>
      <c r="I30" s="190"/>
      <c r="J30" s="190"/>
      <c r="K30" s="190"/>
      <c r="L30" s="190"/>
      <c r="M30" s="190"/>
    </row>
    <row r="31" spans="1:13">
      <c r="A31" s="222"/>
      <c r="B31" s="223"/>
      <c r="C31" s="223"/>
      <c r="D31" s="224"/>
      <c r="E31" s="675"/>
      <c r="F31" s="675"/>
      <c r="G31" s="675"/>
      <c r="H31" s="190"/>
      <c r="I31" s="190"/>
      <c r="J31" s="190"/>
      <c r="K31" s="190"/>
      <c r="L31" s="190"/>
      <c r="M31" s="190"/>
    </row>
    <row r="32" spans="1:13">
      <c r="A32" s="222"/>
      <c r="B32" s="223"/>
      <c r="C32" s="223"/>
      <c r="D32" s="224"/>
      <c r="E32" s="675"/>
      <c r="F32" s="675"/>
      <c r="G32" s="675"/>
      <c r="H32" s="190"/>
      <c r="I32" s="190"/>
      <c r="J32" s="190"/>
      <c r="K32" s="190"/>
      <c r="L32" s="190"/>
      <c r="M32" s="190"/>
    </row>
    <row r="33" spans="1:13">
      <c r="A33" s="222"/>
      <c r="B33" s="223"/>
      <c r="C33" s="223"/>
      <c r="D33" s="224"/>
      <c r="E33" s="675"/>
      <c r="F33" s="675"/>
      <c r="G33" s="675"/>
      <c r="H33" s="190"/>
      <c r="I33" s="190"/>
      <c r="J33" s="190"/>
      <c r="K33" s="190"/>
      <c r="L33" s="190"/>
      <c r="M33" s="190"/>
    </row>
    <row r="34" spans="1:13">
      <c r="A34" s="222"/>
      <c r="B34" s="223"/>
      <c r="C34" s="223"/>
      <c r="D34" s="224"/>
      <c r="E34" s="675"/>
      <c r="F34" s="675"/>
      <c r="G34" s="675"/>
      <c r="H34" s="190"/>
      <c r="I34" s="190"/>
      <c r="J34" s="190"/>
      <c r="K34" s="190"/>
      <c r="L34" s="190"/>
      <c r="M34" s="190"/>
    </row>
    <row r="35" spans="1:13">
      <c r="A35" s="222"/>
      <c r="B35" s="223"/>
      <c r="C35" s="223"/>
      <c r="D35" s="224"/>
      <c r="E35" s="675"/>
      <c r="F35" s="675"/>
      <c r="G35" s="675"/>
      <c r="H35" s="190"/>
      <c r="I35" s="190"/>
      <c r="J35" s="190"/>
      <c r="K35" s="190"/>
      <c r="L35" s="190"/>
      <c r="M35" s="190"/>
    </row>
    <row r="36" spans="1:13">
      <c r="A36" s="222"/>
      <c r="B36" s="223"/>
      <c r="C36" s="223"/>
      <c r="D36" s="224"/>
      <c r="E36" s="675"/>
      <c r="F36" s="675"/>
      <c r="G36" s="675"/>
      <c r="H36" s="190"/>
      <c r="I36" s="190"/>
      <c r="J36" s="190"/>
      <c r="K36" s="190"/>
      <c r="L36" s="190"/>
      <c r="M36" s="190"/>
    </row>
    <row r="37" spans="1:13">
      <c r="A37" s="222"/>
      <c r="B37" s="223"/>
      <c r="C37" s="223"/>
      <c r="D37" s="224"/>
      <c r="E37" s="675"/>
      <c r="F37" s="675"/>
      <c r="G37" s="675"/>
      <c r="H37" s="190"/>
      <c r="I37" s="190"/>
      <c r="J37" s="190"/>
      <c r="K37" s="190"/>
      <c r="L37" s="190"/>
      <c r="M37" s="190"/>
    </row>
    <row r="38" spans="1:13">
      <c r="A38" s="222"/>
      <c r="B38" s="223"/>
      <c r="C38" s="223"/>
      <c r="D38" s="224"/>
      <c r="E38" s="675"/>
      <c r="F38" s="675"/>
      <c r="G38" s="675"/>
      <c r="H38" s="190"/>
      <c r="I38" s="190"/>
      <c r="J38" s="190"/>
      <c r="K38" s="190"/>
      <c r="L38" s="190"/>
      <c r="M38" s="190"/>
    </row>
    <row r="39" spans="1:13">
      <c r="A39" s="222"/>
      <c r="B39" s="223"/>
      <c r="C39" s="223"/>
      <c r="D39" s="224"/>
      <c r="E39" s="675"/>
      <c r="F39" s="675"/>
      <c r="G39" s="675"/>
      <c r="H39" s="190"/>
      <c r="I39" s="190"/>
      <c r="J39" s="190"/>
      <c r="K39" s="190"/>
      <c r="L39" s="190"/>
      <c r="M39" s="190"/>
    </row>
    <row r="40" spans="1:13">
      <c r="A40" s="222"/>
      <c r="B40" s="223"/>
      <c r="C40" s="223"/>
      <c r="D40" s="224"/>
      <c r="E40" s="675"/>
      <c r="F40" s="675"/>
      <c r="G40" s="675"/>
      <c r="H40" s="190"/>
      <c r="I40" s="190"/>
      <c r="J40" s="190"/>
      <c r="K40" s="190"/>
      <c r="L40" s="190"/>
      <c r="M40" s="190"/>
    </row>
    <row r="41" spans="1:13">
      <c r="A41" s="222"/>
      <c r="B41" s="223"/>
      <c r="C41" s="223"/>
      <c r="D41" s="224"/>
      <c r="E41" s="675"/>
      <c r="F41" s="675"/>
      <c r="G41" s="675"/>
      <c r="H41" s="190"/>
      <c r="I41" s="190"/>
      <c r="J41" s="190"/>
      <c r="K41" s="190"/>
      <c r="L41" s="190"/>
      <c r="M41" s="190"/>
    </row>
    <row r="42" spans="1:13">
      <c r="A42" s="222"/>
      <c r="B42" s="223"/>
      <c r="C42" s="223"/>
      <c r="D42" s="224"/>
      <c r="E42" s="675"/>
      <c r="F42" s="675"/>
      <c r="G42" s="675"/>
      <c r="H42" s="190"/>
      <c r="I42" s="190"/>
      <c r="J42" s="190"/>
      <c r="K42" s="190"/>
      <c r="L42" s="190"/>
      <c r="M42" s="190"/>
    </row>
    <row r="43" spans="1:13">
      <c r="A43" s="222"/>
      <c r="B43" s="223"/>
      <c r="C43" s="223"/>
      <c r="D43" s="224"/>
      <c r="E43" s="675"/>
      <c r="F43" s="675"/>
      <c r="G43" s="675"/>
      <c r="H43" s="190"/>
      <c r="I43" s="190"/>
      <c r="J43" s="190"/>
      <c r="K43" s="190"/>
      <c r="L43" s="190"/>
      <c r="M43" s="190"/>
    </row>
    <row r="44" spans="1:13">
      <c r="A44" s="222"/>
      <c r="B44" s="223"/>
      <c r="C44" s="223"/>
      <c r="D44" s="224"/>
      <c r="E44" s="675"/>
      <c r="F44" s="675"/>
      <c r="G44" s="675"/>
      <c r="H44" s="190"/>
      <c r="I44" s="190"/>
      <c r="J44" s="190"/>
      <c r="K44" s="190"/>
      <c r="L44" s="190"/>
      <c r="M44" s="190"/>
    </row>
    <row r="45" spans="1:13">
      <c r="A45" s="222"/>
      <c r="B45" s="223"/>
      <c r="C45" s="223"/>
      <c r="D45" s="224"/>
      <c r="E45" s="675"/>
      <c r="F45" s="675"/>
      <c r="G45" s="675"/>
      <c r="H45" s="190"/>
      <c r="I45" s="190"/>
      <c r="J45" s="190"/>
      <c r="K45" s="190"/>
      <c r="L45" s="190"/>
      <c r="M45" s="190"/>
    </row>
    <row r="46" spans="1:13">
      <c r="A46" s="222"/>
      <c r="B46" s="223"/>
      <c r="C46" s="223"/>
      <c r="D46" s="224"/>
      <c r="E46" s="675"/>
      <c r="F46" s="675"/>
      <c r="G46" s="675"/>
      <c r="H46" s="190"/>
      <c r="I46" s="190"/>
      <c r="J46" s="190"/>
      <c r="K46" s="190"/>
      <c r="L46" s="190"/>
      <c r="M46" s="190"/>
    </row>
    <row r="47" spans="1:13">
      <c r="A47" s="222"/>
      <c r="B47" s="223"/>
      <c r="C47" s="223"/>
      <c r="D47" s="224"/>
      <c r="E47" s="675"/>
      <c r="F47" s="675"/>
      <c r="G47" s="675"/>
      <c r="H47" s="190"/>
      <c r="I47" s="190"/>
      <c r="J47" s="190"/>
      <c r="K47" s="190"/>
      <c r="L47" s="190"/>
      <c r="M47" s="190"/>
    </row>
    <row r="48" spans="1:13">
      <c r="A48" s="222"/>
      <c r="B48" s="223"/>
      <c r="C48" s="223"/>
      <c r="D48" s="224"/>
      <c r="E48" s="675"/>
      <c r="F48" s="675"/>
      <c r="G48" s="675"/>
      <c r="H48" s="190"/>
      <c r="I48" s="190"/>
      <c r="J48" s="190"/>
      <c r="K48" s="190"/>
      <c r="L48" s="190"/>
      <c r="M48" s="190"/>
    </row>
    <row r="49" spans="1:13">
      <c r="A49" s="222"/>
      <c r="B49" s="223"/>
      <c r="C49" s="223"/>
      <c r="D49" s="224"/>
      <c r="E49" s="675"/>
      <c r="F49" s="675"/>
      <c r="G49" s="675"/>
      <c r="H49" s="190"/>
      <c r="I49" s="190"/>
      <c r="J49" s="190"/>
      <c r="K49" s="190"/>
      <c r="L49" s="190"/>
      <c r="M49" s="190"/>
    </row>
    <row r="50" spans="1:13">
      <c r="A50" s="222"/>
      <c r="B50" s="223"/>
      <c r="C50" s="223"/>
      <c r="D50" s="224"/>
      <c r="E50" s="675"/>
      <c r="F50" s="675"/>
      <c r="G50" s="675"/>
      <c r="H50" s="190"/>
      <c r="I50" s="190"/>
      <c r="J50" s="190"/>
      <c r="K50" s="190"/>
      <c r="L50" s="190"/>
      <c r="M50" s="190"/>
    </row>
    <row r="51" spans="1:13">
      <c r="A51" s="222"/>
      <c r="B51" s="223"/>
      <c r="C51" s="223"/>
      <c r="D51" s="224"/>
      <c r="E51" s="675"/>
      <c r="F51" s="675"/>
      <c r="G51" s="675"/>
      <c r="H51" s="190"/>
      <c r="I51" s="190"/>
      <c r="J51" s="190"/>
      <c r="K51" s="190"/>
      <c r="L51" s="190"/>
      <c r="M51" s="190"/>
    </row>
    <row r="52" spans="1:13">
      <c r="A52" s="222"/>
      <c r="B52" s="223"/>
      <c r="C52" s="223"/>
      <c r="D52" s="224"/>
      <c r="E52" s="675"/>
      <c r="F52" s="675"/>
      <c r="G52" s="675"/>
      <c r="H52" s="190"/>
      <c r="I52" s="190"/>
      <c r="J52" s="190"/>
      <c r="K52" s="190"/>
      <c r="L52" s="190"/>
      <c r="M52" s="190"/>
    </row>
    <row r="53" spans="1:13">
      <c r="A53" s="222"/>
      <c r="B53" s="223"/>
      <c r="C53" s="223"/>
      <c r="D53" s="224"/>
      <c r="E53" s="675"/>
      <c r="F53" s="675"/>
      <c r="G53" s="675"/>
      <c r="H53" s="190"/>
      <c r="I53" s="190"/>
      <c r="J53" s="190"/>
      <c r="K53" s="190"/>
      <c r="L53" s="190"/>
      <c r="M53" s="190"/>
    </row>
    <row r="54" spans="1:13">
      <c r="A54" s="222"/>
      <c r="B54" s="223"/>
      <c r="C54" s="223"/>
      <c r="D54" s="224"/>
      <c r="E54" s="675"/>
      <c r="F54" s="675"/>
      <c r="G54" s="675"/>
      <c r="H54" s="190"/>
      <c r="I54" s="190"/>
      <c r="J54" s="190"/>
      <c r="K54" s="190"/>
      <c r="L54" s="190"/>
      <c r="M54" s="190"/>
    </row>
    <row r="55" spans="1:13">
      <c r="A55" s="222"/>
      <c r="B55" s="223"/>
      <c r="C55" s="223"/>
      <c r="D55" s="224"/>
      <c r="E55" s="675"/>
      <c r="F55" s="675"/>
      <c r="G55" s="675"/>
      <c r="H55" s="190"/>
      <c r="I55" s="190"/>
      <c r="J55" s="190"/>
      <c r="K55" s="190"/>
      <c r="L55" s="190"/>
      <c r="M55" s="190"/>
    </row>
    <row r="56" spans="1:13">
      <c r="A56" s="222"/>
      <c r="B56" s="223"/>
      <c r="C56" s="223"/>
      <c r="D56" s="224"/>
      <c r="E56" s="675"/>
      <c r="F56" s="675"/>
      <c r="G56" s="675"/>
      <c r="H56" s="190"/>
      <c r="I56" s="190"/>
      <c r="J56" s="190"/>
      <c r="K56" s="190"/>
      <c r="L56" s="190"/>
      <c r="M56" s="190"/>
    </row>
    <row r="57" spans="1:13">
      <c r="A57" s="222"/>
      <c r="B57" s="223"/>
      <c r="C57" s="223"/>
      <c r="D57" s="224"/>
      <c r="E57" s="675"/>
      <c r="F57" s="675"/>
      <c r="G57" s="675"/>
      <c r="H57" s="190"/>
      <c r="I57" s="190"/>
      <c r="J57" s="190"/>
      <c r="K57" s="190"/>
      <c r="L57" s="190"/>
      <c r="M57" s="190"/>
    </row>
    <row r="58" spans="1:13">
      <c r="A58" s="222"/>
      <c r="B58" s="223"/>
      <c r="C58" s="223"/>
      <c r="D58" s="224"/>
      <c r="E58" s="675"/>
      <c r="F58" s="675"/>
      <c r="G58" s="675"/>
      <c r="H58" s="190"/>
      <c r="I58" s="190"/>
      <c r="J58" s="190"/>
      <c r="K58" s="190"/>
      <c r="L58" s="190"/>
      <c r="M58" s="190"/>
    </row>
    <row r="59" spans="1:13">
      <c r="A59" s="222"/>
      <c r="B59" s="223"/>
      <c r="C59" s="223"/>
      <c r="D59" s="224"/>
      <c r="E59" s="675"/>
      <c r="F59" s="675"/>
      <c r="G59" s="675"/>
      <c r="H59" s="190"/>
      <c r="I59" s="190"/>
      <c r="J59" s="190"/>
      <c r="K59" s="190"/>
      <c r="L59" s="190"/>
      <c r="M59" s="190"/>
    </row>
    <row r="60" spans="1:13">
      <c r="A60" s="222"/>
      <c r="B60" s="223"/>
      <c r="C60" s="223"/>
      <c r="D60" s="224"/>
      <c r="E60" s="675"/>
      <c r="F60" s="675"/>
      <c r="G60" s="675"/>
      <c r="H60" s="190"/>
      <c r="I60" s="190"/>
      <c r="J60" s="190"/>
      <c r="K60" s="190"/>
      <c r="L60" s="190"/>
      <c r="M60" s="190"/>
    </row>
    <row r="61" spans="1:13">
      <c r="A61" s="222"/>
      <c r="B61" s="223"/>
      <c r="C61" s="223"/>
      <c r="D61" s="224"/>
      <c r="E61" s="675"/>
      <c r="F61" s="675"/>
      <c r="G61" s="675"/>
      <c r="H61" s="190"/>
      <c r="I61" s="190"/>
      <c r="J61" s="190"/>
      <c r="K61" s="190"/>
      <c r="L61" s="190"/>
      <c r="M61" s="190"/>
    </row>
    <row r="62" spans="1:13">
      <c r="A62" s="222"/>
      <c r="B62" s="223"/>
      <c r="C62" s="223"/>
      <c r="D62" s="224"/>
      <c r="E62" s="675"/>
      <c r="F62" s="675"/>
      <c r="G62" s="675"/>
      <c r="H62" s="190"/>
      <c r="I62" s="190"/>
      <c r="J62" s="190"/>
      <c r="K62" s="190"/>
      <c r="L62" s="190"/>
      <c r="M62" s="190"/>
    </row>
    <row r="63" spans="1:13">
      <c r="A63" s="222"/>
      <c r="B63" s="223"/>
      <c r="C63" s="223"/>
      <c r="D63" s="224"/>
      <c r="E63" s="675"/>
      <c r="F63" s="675"/>
      <c r="G63" s="675"/>
      <c r="H63" s="190"/>
      <c r="I63" s="190"/>
      <c r="J63" s="190"/>
      <c r="K63" s="190"/>
      <c r="L63" s="190"/>
      <c r="M63" s="190"/>
    </row>
    <row r="64" spans="1:13">
      <c r="A64" s="222"/>
      <c r="B64" s="223"/>
      <c r="C64" s="223"/>
      <c r="D64" s="224"/>
      <c r="E64" s="675"/>
      <c r="F64" s="675"/>
      <c r="G64" s="675"/>
      <c r="H64" s="190"/>
      <c r="I64" s="190"/>
      <c r="J64" s="190"/>
      <c r="K64" s="190"/>
      <c r="L64" s="190"/>
      <c r="M64" s="190"/>
    </row>
    <row r="65" spans="1:13">
      <c r="A65" s="222"/>
      <c r="B65" s="223"/>
      <c r="C65" s="223"/>
      <c r="D65" s="224"/>
      <c r="E65" s="675"/>
      <c r="F65" s="675"/>
      <c r="G65" s="675"/>
      <c r="H65" s="190"/>
      <c r="I65" s="190"/>
      <c r="J65" s="190"/>
      <c r="K65" s="190"/>
      <c r="L65" s="190"/>
      <c r="M65" s="190"/>
    </row>
    <row r="66" spans="1:13">
      <c r="A66" s="222"/>
      <c r="B66" s="223"/>
      <c r="C66" s="223"/>
      <c r="D66" s="224"/>
      <c r="E66" s="675"/>
      <c r="F66" s="675"/>
      <c r="G66" s="675"/>
      <c r="H66" s="190"/>
      <c r="I66" s="190"/>
      <c r="J66" s="190"/>
      <c r="K66" s="190"/>
      <c r="L66" s="190"/>
      <c r="M66" s="190"/>
    </row>
    <row r="67" spans="1:13">
      <c r="A67" s="222"/>
      <c r="B67" s="223"/>
      <c r="C67" s="223"/>
      <c r="D67" s="224"/>
      <c r="E67" s="675"/>
      <c r="F67" s="675"/>
      <c r="G67" s="675"/>
      <c r="H67" s="190"/>
      <c r="I67" s="190"/>
      <c r="J67" s="190"/>
      <c r="K67" s="190"/>
      <c r="L67" s="190"/>
      <c r="M67" s="190"/>
    </row>
    <row r="68" spans="1:13">
      <c r="A68" s="222"/>
      <c r="B68" s="223"/>
      <c r="C68" s="223"/>
      <c r="D68" s="224"/>
      <c r="E68" s="675"/>
      <c r="F68" s="675"/>
      <c r="G68" s="675"/>
      <c r="H68" s="190"/>
      <c r="I68" s="190"/>
      <c r="J68" s="190"/>
      <c r="K68" s="190"/>
      <c r="L68" s="190"/>
      <c r="M68" s="190"/>
    </row>
    <row r="69" spans="1:13">
      <c r="A69" s="222"/>
      <c r="B69" s="223"/>
      <c r="C69" s="223"/>
      <c r="D69" s="224"/>
      <c r="E69" s="675"/>
      <c r="F69" s="675"/>
      <c r="G69" s="675"/>
      <c r="H69" s="190"/>
      <c r="I69" s="190"/>
      <c r="J69" s="190"/>
      <c r="K69" s="190"/>
      <c r="L69" s="190"/>
      <c r="M69" s="190"/>
    </row>
    <row r="70" spans="1:13">
      <c r="A70" s="222"/>
      <c r="B70" s="223"/>
      <c r="C70" s="223"/>
      <c r="D70" s="224"/>
      <c r="E70" s="675"/>
      <c r="F70" s="675"/>
      <c r="G70" s="675"/>
      <c r="H70" s="190"/>
      <c r="I70" s="190"/>
      <c r="J70" s="190"/>
      <c r="K70" s="190"/>
      <c r="L70" s="190"/>
      <c r="M70" s="190"/>
    </row>
    <row r="71" spans="1:13">
      <c r="A71" s="222"/>
      <c r="B71" s="223"/>
      <c r="C71" s="223"/>
      <c r="D71" s="224"/>
      <c r="E71" s="675"/>
      <c r="F71" s="675"/>
      <c r="G71" s="675"/>
      <c r="H71" s="190"/>
      <c r="I71" s="190"/>
      <c r="J71" s="190"/>
      <c r="K71" s="190"/>
      <c r="L71" s="190"/>
      <c r="M71" s="190"/>
    </row>
    <row r="72" spans="1:13">
      <c r="A72" s="222"/>
      <c r="B72" s="223"/>
      <c r="C72" s="223"/>
      <c r="D72" s="224"/>
      <c r="E72" s="221"/>
      <c r="F72" s="221"/>
      <c r="G72" s="221"/>
      <c r="H72" s="190"/>
      <c r="I72" s="190"/>
      <c r="J72" s="190"/>
      <c r="K72" s="190"/>
      <c r="L72" s="190"/>
      <c r="M72" s="190"/>
    </row>
    <row r="73" spans="1:13">
      <c r="A73" s="222"/>
      <c r="B73" s="223"/>
      <c r="C73" s="223"/>
      <c r="D73" s="224"/>
      <c r="E73" s="221"/>
      <c r="F73" s="221"/>
      <c r="G73" s="221"/>
      <c r="H73" s="190"/>
      <c r="I73" s="190"/>
      <c r="J73" s="190"/>
      <c r="K73" s="190"/>
      <c r="L73" s="190"/>
      <c r="M73" s="190"/>
    </row>
    <row r="74" spans="1:13">
      <c r="A74" s="222"/>
      <c r="B74" s="223"/>
      <c r="C74" s="223"/>
      <c r="D74" s="190"/>
      <c r="E74" s="190"/>
      <c r="F74" s="190"/>
      <c r="G74" s="190"/>
      <c r="H74" s="190"/>
      <c r="I74" s="225"/>
      <c r="J74" s="225"/>
      <c r="K74" s="190"/>
      <c r="L74" s="190"/>
      <c r="M74" s="190"/>
    </row>
    <row r="75" spans="1:13">
      <c r="A75" s="222"/>
      <c r="B75" s="223"/>
      <c r="C75" s="223"/>
      <c r="D75" s="190"/>
      <c r="E75" s="190"/>
      <c r="F75" s="190"/>
      <c r="G75" s="190"/>
      <c r="H75" s="190"/>
      <c r="I75" s="190"/>
      <c r="J75" s="190"/>
      <c r="K75" s="190"/>
      <c r="L75" s="190"/>
      <c r="M75" s="190"/>
    </row>
    <row r="76" spans="1:13">
      <c r="A76" s="222"/>
      <c r="B76" s="223"/>
      <c r="C76" s="223"/>
      <c r="D76" s="190"/>
      <c r="E76" s="190"/>
      <c r="F76" s="190"/>
      <c r="G76" s="190"/>
      <c r="H76" s="190"/>
      <c r="I76" s="190"/>
      <c r="J76" s="190"/>
      <c r="K76" s="190"/>
      <c r="L76" s="190"/>
      <c r="M76" s="190"/>
    </row>
    <row r="77" spans="1:13">
      <c r="A77" s="190"/>
      <c r="B77" s="190"/>
      <c r="C77" s="190"/>
      <c r="D77" s="190"/>
      <c r="E77" s="190"/>
      <c r="F77" s="190"/>
      <c r="G77" s="190"/>
      <c r="H77" s="190"/>
      <c r="I77" s="190"/>
      <c r="J77" s="190"/>
      <c r="K77" s="190"/>
      <c r="L77" s="190"/>
      <c r="M77" s="190"/>
    </row>
    <row r="78" spans="1:13">
      <c r="A78" s="190"/>
      <c r="B78" s="190"/>
      <c r="C78" s="190"/>
      <c r="D78" s="190"/>
      <c r="E78" s="190"/>
      <c r="F78" s="190"/>
      <c r="G78" s="190"/>
      <c r="H78" s="190"/>
      <c r="I78" s="190"/>
      <c r="J78" s="190"/>
      <c r="K78" s="190"/>
      <c r="L78" s="190"/>
      <c r="M78" s="190"/>
    </row>
    <row r="79" spans="1:13">
      <c r="A79" s="190"/>
      <c r="B79" s="190"/>
      <c r="C79" s="190"/>
      <c r="D79" s="190"/>
      <c r="E79" s="190"/>
      <c r="F79" s="190"/>
      <c r="G79" s="190"/>
      <c r="H79" s="190"/>
      <c r="I79" s="190"/>
      <c r="J79" s="190"/>
      <c r="K79" s="190"/>
      <c r="L79" s="190"/>
      <c r="M79" s="190"/>
    </row>
    <row r="80" spans="1:13">
      <c r="A80" s="190"/>
      <c r="B80" s="190"/>
      <c r="C80" s="190"/>
      <c r="D80" s="190"/>
      <c r="E80" s="190"/>
      <c r="F80" s="190"/>
      <c r="G80" s="190"/>
      <c r="H80" s="190"/>
      <c r="I80" s="190"/>
      <c r="J80" s="190"/>
      <c r="K80" s="190"/>
      <c r="L80" s="190"/>
      <c r="M80" s="190"/>
    </row>
    <row r="81" spans="1:13">
      <c r="A81" s="190"/>
      <c r="B81" s="190"/>
      <c r="C81" s="190"/>
      <c r="D81" s="190"/>
      <c r="E81" s="190"/>
      <c r="F81" s="190"/>
      <c r="G81" s="190"/>
      <c r="H81" s="190"/>
      <c r="I81" s="190"/>
      <c r="J81" s="190"/>
      <c r="K81" s="190"/>
      <c r="L81" s="190"/>
      <c r="M81" s="190"/>
    </row>
    <row r="82" spans="1:13">
      <c r="A82" s="190"/>
      <c r="B82" s="190"/>
      <c r="C82" s="190"/>
      <c r="D82" s="190"/>
      <c r="E82" s="190"/>
      <c r="F82" s="190"/>
      <c r="G82" s="190"/>
      <c r="H82" s="190"/>
      <c r="I82" s="190"/>
      <c r="J82" s="190"/>
      <c r="K82" s="190"/>
      <c r="L82" s="190"/>
      <c r="M82" s="190"/>
    </row>
    <row r="83" spans="1:13">
      <c r="A83" s="190"/>
      <c r="B83" s="190"/>
      <c r="C83" s="190"/>
      <c r="D83" s="190"/>
      <c r="E83" s="190"/>
      <c r="F83" s="190"/>
      <c r="G83" s="190"/>
      <c r="H83" s="190"/>
      <c r="I83" s="190"/>
      <c r="J83" s="190"/>
      <c r="K83" s="190"/>
      <c r="L83" s="190"/>
      <c r="M83" s="190"/>
    </row>
    <row r="84" spans="1:13">
      <c r="A84" s="190"/>
      <c r="B84" s="190"/>
      <c r="C84" s="190"/>
      <c r="D84" s="190"/>
      <c r="E84" s="190"/>
      <c r="F84" s="190"/>
      <c r="G84" s="190"/>
      <c r="H84" s="190"/>
      <c r="I84" s="190"/>
      <c r="J84" s="190"/>
      <c r="K84" s="190"/>
      <c r="L84" s="190"/>
      <c r="M84" s="190"/>
    </row>
    <row r="85" spans="1:13">
      <c r="A85" s="226"/>
      <c r="B85" s="190"/>
      <c r="C85" s="190"/>
      <c r="D85" s="190"/>
      <c r="E85" s="190"/>
      <c r="F85" s="190"/>
      <c r="G85" s="190"/>
      <c r="H85" s="190"/>
      <c r="I85" s="190"/>
      <c r="J85" s="190"/>
      <c r="K85" s="190"/>
      <c r="L85" s="190"/>
      <c r="M85" s="227"/>
    </row>
    <row r="86" spans="1:13">
      <c r="A86" s="226"/>
      <c r="B86" s="190"/>
      <c r="C86" s="190"/>
      <c r="D86" s="190"/>
      <c r="E86" s="190"/>
      <c r="F86" s="190"/>
      <c r="G86" s="190"/>
      <c r="H86" s="190"/>
      <c r="I86" s="190"/>
      <c r="J86" s="190"/>
      <c r="K86" s="190"/>
      <c r="L86" s="190"/>
      <c r="M86" s="227"/>
    </row>
    <row r="87" spans="1:13">
      <c r="A87" s="226"/>
      <c r="B87" s="190"/>
      <c r="C87" s="190"/>
      <c r="D87" s="190"/>
      <c r="E87" s="190"/>
      <c r="F87" s="190"/>
      <c r="G87" s="190"/>
      <c r="H87" s="190"/>
      <c r="I87" s="190"/>
      <c r="J87" s="190"/>
      <c r="K87" s="190"/>
      <c r="L87" s="190"/>
      <c r="M87" s="227"/>
    </row>
    <row r="88" spans="1:13">
      <c r="A88" s="226"/>
      <c r="B88" s="190"/>
      <c r="C88" s="190"/>
      <c r="D88" s="190"/>
      <c r="E88" s="190"/>
      <c r="F88" s="190"/>
      <c r="G88" s="190"/>
      <c r="H88" s="190"/>
      <c r="I88" s="190"/>
      <c r="J88" s="190"/>
      <c r="K88" s="190"/>
      <c r="L88" s="190"/>
      <c r="M88" s="227"/>
    </row>
    <row r="89" spans="1:13">
      <c r="A89" s="226"/>
      <c r="B89" s="190"/>
      <c r="C89" s="190"/>
      <c r="D89" s="190"/>
      <c r="E89" s="190"/>
      <c r="F89" s="190"/>
      <c r="G89" s="190"/>
      <c r="H89" s="190"/>
      <c r="I89" s="190"/>
      <c r="J89" s="190"/>
      <c r="K89" s="190"/>
      <c r="L89" s="190"/>
      <c r="M89" s="227"/>
    </row>
    <row r="90" spans="1:13">
      <c r="A90" s="226"/>
      <c r="B90" s="190"/>
      <c r="C90" s="190"/>
      <c r="D90" s="190"/>
      <c r="E90" s="190"/>
      <c r="F90" s="190"/>
      <c r="G90" s="190"/>
      <c r="H90" s="190"/>
      <c r="I90" s="190"/>
      <c r="J90" s="190"/>
      <c r="K90" s="190"/>
      <c r="L90" s="190"/>
      <c r="M90" s="227"/>
    </row>
    <row r="91" spans="1:13">
      <c r="A91" s="226"/>
      <c r="B91" s="190"/>
      <c r="C91" s="190"/>
      <c r="D91" s="190"/>
      <c r="E91" s="190"/>
      <c r="F91" s="190"/>
      <c r="G91" s="190"/>
      <c r="H91" s="190"/>
      <c r="I91" s="190"/>
      <c r="J91" s="190"/>
      <c r="K91" s="190"/>
      <c r="L91" s="190"/>
      <c r="M91" s="227"/>
    </row>
    <row r="92" spans="1:13">
      <c r="A92" s="226"/>
      <c r="B92" s="190"/>
      <c r="C92" s="190"/>
      <c r="D92" s="190"/>
      <c r="E92" s="190"/>
      <c r="F92" s="190"/>
      <c r="G92" s="190"/>
      <c r="H92" s="190"/>
      <c r="I92" s="190"/>
      <c r="J92" s="190"/>
      <c r="K92" s="190"/>
      <c r="L92" s="190"/>
      <c r="M92" s="227"/>
    </row>
    <row r="93" spans="1:13">
      <c r="A93" s="226"/>
      <c r="B93" s="190"/>
      <c r="C93" s="190"/>
      <c r="D93" s="190"/>
      <c r="E93" s="190"/>
      <c r="F93" s="190"/>
      <c r="G93" s="190"/>
      <c r="H93" s="190"/>
      <c r="I93" s="190"/>
      <c r="J93" s="190"/>
      <c r="K93" s="190"/>
      <c r="L93" s="190"/>
      <c r="M93" s="227"/>
    </row>
    <row r="94" spans="1:13">
      <c r="A94" s="226"/>
      <c r="B94" s="190"/>
      <c r="C94" s="190"/>
      <c r="D94" s="190"/>
      <c r="E94" s="190"/>
      <c r="F94" s="190"/>
      <c r="G94" s="190"/>
      <c r="H94" s="190"/>
      <c r="I94" s="190"/>
      <c r="J94" s="190"/>
      <c r="K94" s="190"/>
      <c r="L94" s="190"/>
      <c r="M94" s="227"/>
    </row>
    <row r="95" spans="1:13">
      <c r="A95" s="226"/>
      <c r="B95" s="190"/>
      <c r="C95" s="190"/>
      <c r="D95" s="190"/>
      <c r="E95" s="190"/>
      <c r="F95" s="190"/>
      <c r="G95" s="190"/>
      <c r="H95" s="190"/>
      <c r="I95" s="190"/>
      <c r="J95" s="190"/>
      <c r="K95" s="190"/>
      <c r="L95" s="190"/>
      <c r="M95" s="227"/>
    </row>
    <row r="96" spans="1:13">
      <c r="A96" s="226"/>
      <c r="B96" s="190"/>
      <c r="C96" s="190"/>
      <c r="D96" s="190"/>
      <c r="E96" s="190"/>
      <c r="F96" s="190"/>
      <c r="G96" s="190"/>
      <c r="H96" s="190"/>
      <c r="I96" s="190"/>
      <c r="J96" s="190"/>
      <c r="K96" s="190"/>
      <c r="L96" s="190"/>
      <c r="M96" s="227"/>
    </row>
    <row r="97" spans="1:13">
      <c r="A97" s="226"/>
      <c r="B97" s="190"/>
      <c r="C97" s="190"/>
      <c r="D97" s="190"/>
      <c r="E97" s="190"/>
      <c r="F97" s="190"/>
      <c r="G97" s="190"/>
      <c r="H97" s="190"/>
      <c r="I97" s="190"/>
      <c r="J97" s="190"/>
      <c r="K97" s="190"/>
      <c r="L97" s="190"/>
      <c r="M97" s="227"/>
    </row>
    <row r="98" spans="1:13">
      <c r="A98" s="226"/>
      <c r="B98" s="190"/>
      <c r="C98" s="190"/>
      <c r="D98" s="190"/>
      <c r="E98" s="190"/>
      <c r="F98" s="190"/>
      <c r="G98" s="190"/>
      <c r="H98" s="190"/>
      <c r="I98" s="190"/>
      <c r="J98" s="190"/>
      <c r="K98" s="190"/>
      <c r="L98" s="190"/>
      <c r="M98" s="227"/>
    </row>
    <row r="99" spans="1:13">
      <c r="A99" s="226"/>
      <c r="B99" s="190"/>
      <c r="C99" s="190"/>
      <c r="D99" s="190"/>
      <c r="E99" s="190"/>
      <c r="F99" s="190"/>
      <c r="G99" s="190"/>
      <c r="H99" s="190"/>
      <c r="I99" s="190"/>
      <c r="J99" s="190"/>
      <c r="K99" s="190"/>
      <c r="L99" s="190"/>
      <c r="M99" s="227"/>
    </row>
    <row r="100" spans="1:13">
      <c r="A100" s="226"/>
      <c r="B100" s="190"/>
      <c r="C100" s="190"/>
      <c r="D100" s="190"/>
      <c r="E100" s="190"/>
      <c r="F100" s="190"/>
      <c r="G100" s="190"/>
      <c r="H100" s="190"/>
      <c r="I100" s="190"/>
      <c r="J100" s="190"/>
      <c r="K100" s="190"/>
      <c r="L100" s="190"/>
      <c r="M100" s="227"/>
    </row>
    <row r="101" spans="1:13">
      <c r="A101" s="226"/>
      <c r="B101" s="190"/>
      <c r="C101" s="190"/>
      <c r="D101" s="190"/>
      <c r="E101" s="190"/>
      <c r="F101" s="190"/>
      <c r="G101" s="190"/>
      <c r="H101" s="190"/>
      <c r="I101" s="190"/>
      <c r="J101" s="190"/>
      <c r="K101" s="190"/>
      <c r="L101" s="190"/>
      <c r="M101" s="227"/>
    </row>
    <row r="102" spans="1:13">
      <c r="A102" s="226"/>
      <c r="B102" s="190"/>
      <c r="C102" s="190"/>
      <c r="D102" s="190"/>
      <c r="E102" s="190"/>
      <c r="F102" s="190"/>
      <c r="G102" s="190"/>
      <c r="H102" s="190"/>
      <c r="I102" s="190"/>
      <c r="J102" s="190"/>
      <c r="K102" s="190"/>
      <c r="L102" s="190"/>
      <c r="M102" s="227"/>
    </row>
    <row r="103" spans="1:13">
      <c r="A103" s="226"/>
      <c r="B103" s="190"/>
      <c r="C103" s="190"/>
      <c r="D103" s="190"/>
      <c r="E103" s="190"/>
      <c r="F103" s="190"/>
      <c r="G103" s="190"/>
      <c r="H103" s="190"/>
      <c r="I103" s="190"/>
      <c r="J103" s="190"/>
      <c r="K103" s="190"/>
      <c r="L103" s="190"/>
      <c r="M103" s="227"/>
    </row>
    <row r="104" spans="1:13">
      <c r="A104" s="226"/>
      <c r="B104" s="190"/>
      <c r="C104" s="190"/>
      <c r="D104" s="190"/>
      <c r="E104" s="190"/>
      <c r="F104" s="190"/>
      <c r="G104" s="190"/>
      <c r="H104" s="190"/>
      <c r="I104" s="190"/>
      <c r="J104" s="190"/>
      <c r="K104" s="190"/>
      <c r="L104" s="190"/>
      <c r="M104" s="227"/>
    </row>
    <row r="105" spans="1:13" ht="13.5" thickBot="1">
      <c r="A105" s="228"/>
      <c r="B105" s="229"/>
      <c r="C105" s="229"/>
      <c r="D105" s="229"/>
      <c r="E105" s="229"/>
      <c r="F105" s="229"/>
      <c r="G105" s="229"/>
      <c r="H105" s="229"/>
      <c r="I105" s="229"/>
      <c r="J105" s="229"/>
      <c r="K105" s="229"/>
      <c r="L105" s="229"/>
      <c r="M105" s="230"/>
    </row>
  </sheetData>
  <mergeCells count="35">
    <mergeCell ref="A2:M2"/>
    <mergeCell ref="A3:M4"/>
    <mergeCell ref="A5:M5"/>
    <mergeCell ref="A6:B6"/>
    <mergeCell ref="D6:F6"/>
    <mergeCell ref="G6:I6"/>
    <mergeCell ref="J6:K6"/>
    <mergeCell ref="L6:M6"/>
    <mergeCell ref="L7:M7"/>
    <mergeCell ref="A9:B9"/>
    <mergeCell ref="D9:F9"/>
    <mergeCell ref="G9:I9"/>
    <mergeCell ref="J9:L9"/>
    <mergeCell ref="A8:B8"/>
    <mergeCell ref="D8:F8"/>
    <mergeCell ref="G8:I8"/>
    <mergeCell ref="J8:L8"/>
    <mergeCell ref="A7:B7"/>
    <mergeCell ref="D7:F7"/>
    <mergeCell ref="G7:I7"/>
    <mergeCell ref="J7:K7"/>
    <mergeCell ref="A11:A13"/>
    <mergeCell ref="B11:B13"/>
    <mergeCell ref="C11:C13"/>
    <mergeCell ref="D11:F11"/>
    <mergeCell ref="G11:G13"/>
    <mergeCell ref="H11:L11"/>
    <mergeCell ref="M11:M13"/>
    <mergeCell ref="D12:D13"/>
    <mergeCell ref="E12:E13"/>
    <mergeCell ref="F12:F13"/>
    <mergeCell ref="H12:H13"/>
    <mergeCell ref="I12:I13"/>
    <mergeCell ref="J12:K12"/>
    <mergeCell ref="L12:L13"/>
  </mergeCells>
  <phoneticPr fontId="0" type="noConversion"/>
  <hyperlinks>
    <hyperlink ref="A1" location="PSW!A1" display="Cover sheet"/>
  </hyperlinks>
  <pageMargins left="0.78740157499999996" right="0.78740157499999996" top="0.984251969" bottom="0.984251969" header="0.5" footer="0.5"/>
  <pageSetup paperSize="9" scale="40" orientation="portrait" r:id="rId1"/>
  <headerFooter alignWithMargins="0">
    <oddFooter>&amp;L&amp;F &amp;A&amp;C&amp;P / &amp;N&amp;RSQA, &amp;D &amp;T</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I14"/>
  <sheetViews>
    <sheetView view="pageBreakPreview" zoomScaleNormal="100" workbookViewId="0">
      <selection activeCell="A15" sqref="A15"/>
    </sheetView>
  </sheetViews>
  <sheetFormatPr defaultColWidth="11.42578125" defaultRowHeight="12.75"/>
  <cols>
    <col min="1" max="16384" width="11.42578125" style="496"/>
  </cols>
  <sheetData>
    <row r="1" spans="1:9" ht="15" customHeight="1" thickBot="1">
      <c r="A1" s="688"/>
      <c r="B1" s="42" t="s">
        <v>2</v>
      </c>
      <c r="C1" s="689"/>
      <c r="D1" s="689"/>
      <c r="E1" s="689"/>
      <c r="F1" s="689"/>
      <c r="G1" s="689"/>
      <c r="H1" s="531"/>
      <c r="I1" s="531"/>
    </row>
    <row r="2" spans="1:9" ht="21" thickBot="1">
      <c r="A2" s="1168" t="s">
        <v>0</v>
      </c>
      <c r="B2" s="1169"/>
      <c r="C2" s="1169"/>
      <c r="D2" s="1169"/>
      <c r="E2" s="1169"/>
      <c r="F2" s="1169"/>
      <c r="G2" s="1169"/>
      <c r="H2" s="1169"/>
      <c r="I2" s="1170"/>
    </row>
    <row r="3" spans="1:9">
      <c r="A3" s="676"/>
      <c r="B3" s="676"/>
      <c r="C3" s="676"/>
      <c r="D3" s="676"/>
      <c r="E3" s="676"/>
      <c r="F3" s="676"/>
      <c r="G3" s="676"/>
      <c r="H3" s="676"/>
      <c r="I3" s="676"/>
    </row>
    <row r="4" spans="1:9">
      <c r="A4" s="676"/>
      <c r="B4" s="676" t="s">
        <v>514</v>
      </c>
      <c r="C4" s="676"/>
      <c r="D4" s="676"/>
      <c r="E4" s="676"/>
      <c r="F4" s="676"/>
      <c r="G4" s="676"/>
      <c r="H4" s="676"/>
      <c r="I4" s="676"/>
    </row>
    <row r="5" spans="1:9">
      <c r="A5" s="690" t="s">
        <v>515</v>
      </c>
      <c r="B5" s="690"/>
      <c r="C5" s="690"/>
      <c r="D5" s="690"/>
      <c r="E5" s="690"/>
      <c r="F5" s="690"/>
      <c r="G5" s="690"/>
      <c r="H5" s="690"/>
      <c r="I5" s="690"/>
    </row>
    <row r="6" spans="1:9">
      <c r="A6" s="690" t="s">
        <v>516</v>
      </c>
      <c r="B6" s="690"/>
      <c r="C6" s="690"/>
      <c r="D6" s="690"/>
      <c r="E6" s="690"/>
      <c r="F6" s="690"/>
      <c r="G6" s="690"/>
      <c r="H6" s="690"/>
      <c r="I6" s="690"/>
    </row>
    <row r="7" spans="1:9">
      <c r="A7" s="690" t="s">
        <v>733</v>
      </c>
      <c r="B7" s="690"/>
      <c r="C7" s="690"/>
      <c r="D7" s="690"/>
      <c r="E7" s="690"/>
      <c r="F7" s="690"/>
      <c r="G7" s="690"/>
      <c r="H7" s="690"/>
      <c r="I7" s="690"/>
    </row>
    <row r="8" spans="1:9">
      <c r="A8" s="690"/>
      <c r="B8" s="690"/>
      <c r="C8" s="690"/>
      <c r="D8" s="690"/>
      <c r="E8" s="690"/>
      <c r="F8" s="690"/>
      <c r="G8" s="690"/>
      <c r="H8" s="690"/>
      <c r="I8" s="690"/>
    </row>
    <row r="9" spans="1:9" ht="18">
      <c r="A9" s="690" t="s">
        <v>517</v>
      </c>
      <c r="B9" s="676"/>
      <c r="C9" s="676"/>
      <c r="D9" s="676"/>
      <c r="E9" s="676"/>
      <c r="F9" s="676"/>
      <c r="G9" s="676"/>
      <c r="H9" s="676"/>
      <c r="I9" s="676"/>
    </row>
    <row r="10" spans="1:9">
      <c r="A10" s="701"/>
      <c r="B10" s="701"/>
      <c r="C10" s="701"/>
      <c r="D10" s="701"/>
      <c r="E10" s="701"/>
      <c r="F10" s="701"/>
      <c r="G10" s="701"/>
      <c r="H10" s="701"/>
      <c r="I10" s="701"/>
    </row>
    <row r="11" spans="1:9">
      <c r="A11" s="701"/>
      <c r="B11" s="701"/>
      <c r="C11" s="701"/>
      <c r="D11" s="701"/>
      <c r="E11" s="701"/>
      <c r="F11" s="701"/>
      <c r="G11" s="701"/>
      <c r="H11" s="701"/>
      <c r="I11" s="701"/>
    </row>
    <row r="12" spans="1:9">
      <c r="A12" s="701"/>
      <c r="B12" s="701"/>
      <c r="C12" s="701"/>
      <c r="D12" s="701"/>
      <c r="E12" s="701"/>
      <c r="F12" s="701"/>
      <c r="G12" s="701"/>
      <c r="H12" s="701"/>
      <c r="I12" s="701"/>
    </row>
    <row r="13" spans="1:9">
      <c r="A13" s="690" t="s">
        <v>518</v>
      </c>
      <c r="B13" s="690"/>
      <c r="C13" s="690"/>
      <c r="D13" s="690"/>
      <c r="E13" s="690"/>
      <c r="F13" s="690"/>
      <c r="G13" s="690"/>
      <c r="H13" s="690"/>
      <c r="I13" s="690"/>
    </row>
    <row r="14" spans="1:9">
      <c r="A14" s="690"/>
      <c r="B14" s="690"/>
      <c r="C14" s="690"/>
      <c r="D14" s="690"/>
      <c r="E14" s="690"/>
      <c r="F14" s="690"/>
      <c r="G14" s="690"/>
      <c r="H14" s="690"/>
      <c r="I14" s="690"/>
    </row>
  </sheetData>
  <mergeCells count="1">
    <mergeCell ref="A2:I2"/>
  </mergeCells>
  <hyperlinks>
    <hyperlink ref="B1" location="PSW!A1" display="Cover sheet"/>
  </hyperlinks>
  <pageMargins left="0.78740157499999996" right="0.78740157499999996" top="0.984251969" bottom="0.984251969" header="0.5" footer="0.5"/>
  <pageSetup paperSize="9" scale="83" orientation="portrait" r:id="rId1"/>
  <headerFooter alignWithMargins="0">
    <oddFooter>&amp;L&amp;F &amp;A&amp;C&amp;P / &amp;N&amp;RSQA, &amp;D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4285" r:id="rId4" name="Button 13">
              <controlPr defaultSize="0" print="0" autoFill="0" autoPict="0" macro="[0]!AddGage">
                <anchor moveWithCells="1" sizeWithCells="1">
                  <from>
                    <xdr:col>0</xdr:col>
                    <xdr:colOff>76200</xdr:colOff>
                    <xdr:row>9</xdr:row>
                    <xdr:rowOff>19050</xdr:rowOff>
                  </from>
                  <to>
                    <xdr:col>1</xdr:col>
                    <xdr:colOff>590550</xdr:colOff>
                    <xdr:row>11</xdr:row>
                    <xdr:rowOff>104775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3"/>
  <sheetViews>
    <sheetView showGridLines="0" view="pageBreakPreview" zoomScale="70" zoomScaleNormal="100" zoomScaleSheetLayoutView="70" workbookViewId="0">
      <selection activeCell="G26" sqref="G26:I26"/>
    </sheetView>
  </sheetViews>
  <sheetFormatPr defaultColWidth="0" defaultRowHeight="12.75" zeroHeight="1"/>
  <cols>
    <col min="1" max="10" width="9.140625" customWidth="1"/>
    <col min="11" max="256" width="9.140625" hidden="1" customWidth="1"/>
    <col min="257" max="16384" width="9.140625" hidden="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row r="37"/>
    <row r="38"/>
    <row r="39"/>
    <row r="40"/>
    <row r="41"/>
    <row r="42"/>
    <row r="43"/>
  </sheetData>
  <sheetProtection password="CF58" sheet="1" objects="1" scenarios="1" selectLockedCells="1" selectUnlockedCells="1"/>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36"/>
  <sheetViews>
    <sheetView showGridLines="0" view="pageBreakPreview" zoomScale="60" zoomScaleNormal="90" workbookViewId="0">
      <selection activeCell="K21" sqref="K21"/>
    </sheetView>
  </sheetViews>
  <sheetFormatPr defaultColWidth="0" defaultRowHeight="0" customHeight="1" zeroHeight="1"/>
  <cols>
    <col min="1" max="1" width="13.140625" style="240" customWidth="1"/>
    <col min="2" max="2" width="3.28515625" style="237" customWidth="1"/>
    <col min="3" max="5" width="9.140625" style="237" customWidth="1"/>
    <col min="6" max="6" width="9.5703125" style="237" customWidth="1"/>
    <col min="7" max="7" width="9.140625" style="237" customWidth="1"/>
    <col min="8" max="8" width="10.85546875" style="237" customWidth="1"/>
    <col min="9" max="12" width="9.140625" style="237" customWidth="1"/>
    <col min="13" max="13" width="9.7109375" style="237" bestFit="1" customWidth="1"/>
    <col min="14" max="14" width="9.140625" style="237" customWidth="1"/>
    <col min="15" max="15" width="0.28515625" style="237" customWidth="1"/>
    <col min="16" max="16384" width="0" style="286" hidden="1"/>
  </cols>
  <sheetData>
    <row r="1" spans="1:14" s="237" customFormat="1" ht="15.75" customHeight="1">
      <c r="A1" s="1178" t="s">
        <v>172</v>
      </c>
      <c r="B1" s="1179"/>
      <c r="C1" s="1179"/>
      <c r="D1" s="1179"/>
      <c r="E1" s="1179"/>
      <c r="F1" s="1179"/>
      <c r="G1" s="1179"/>
      <c r="H1" s="1179"/>
      <c r="I1" s="1179"/>
      <c r="J1" s="1179"/>
      <c r="K1" s="1179"/>
      <c r="L1" s="1179"/>
      <c r="M1" s="1179"/>
      <c r="N1" s="1180"/>
    </row>
    <row r="2" spans="1:14" s="237" customFormat="1" ht="15.75" customHeight="1">
      <c r="A2" s="1186" t="s">
        <v>173</v>
      </c>
      <c r="B2" s="1186"/>
      <c r="C2" s="1187"/>
      <c r="D2" s="1187"/>
      <c r="E2" s="1187"/>
      <c r="G2" s="238"/>
      <c r="H2" s="1187"/>
      <c r="I2" s="1187"/>
      <c r="J2" s="1187"/>
      <c r="L2" s="238"/>
      <c r="M2" s="1197"/>
      <c r="N2" s="1197"/>
    </row>
    <row r="3" spans="1:14" s="237" customFormat="1" ht="15.75" customHeight="1">
      <c r="A3" s="1186" t="s">
        <v>174</v>
      </c>
      <c r="B3" s="1186"/>
      <c r="C3" s="1187"/>
      <c r="D3" s="1187"/>
      <c r="E3" s="1187"/>
      <c r="G3" s="238"/>
      <c r="H3" s="1187"/>
      <c r="I3" s="1187"/>
      <c r="J3" s="1187"/>
      <c r="L3" s="238"/>
      <c r="M3" s="1187"/>
      <c r="N3" s="1187"/>
    </row>
    <row r="4" spans="1:14" s="237" customFormat="1" ht="15.75" customHeight="1">
      <c r="A4" s="1186" t="s">
        <v>175</v>
      </c>
      <c r="B4" s="1186"/>
      <c r="C4" s="1187"/>
      <c r="D4" s="1187"/>
      <c r="E4" s="1187"/>
      <c r="G4" s="238"/>
      <c r="H4" s="1187"/>
      <c r="I4" s="1187"/>
      <c r="J4" s="1187"/>
      <c r="N4" s="239"/>
    </row>
    <row r="5" spans="1:14" s="237" customFormat="1" ht="15.75" customHeight="1">
      <c r="A5" s="240"/>
      <c r="B5" s="238"/>
      <c r="G5" s="238"/>
      <c r="N5" s="239"/>
    </row>
    <row r="6" spans="1:14" s="237" customFormat="1" ht="15.75" customHeight="1">
      <c r="A6" s="1186" t="s">
        <v>176</v>
      </c>
      <c r="B6" s="1186"/>
      <c r="C6" s="448"/>
      <c r="E6" s="238" t="s">
        <v>177</v>
      </c>
      <c r="F6" s="241">
        <f>3-COUNTIF(C12:C14,"")</f>
        <v>0</v>
      </c>
      <c r="G6" s="238" t="s">
        <v>178</v>
      </c>
      <c r="H6" s="241" t="str">
        <f>IF(F6=2,0.8862,IF(F6=3,0.5908,""))</f>
        <v/>
      </c>
      <c r="J6" s="238" t="s">
        <v>179</v>
      </c>
      <c r="K6" s="241">
        <f>(MAX(N15,N20,N25)-MIN(N15,N20,N25))</f>
        <v>0</v>
      </c>
      <c r="L6" s="238" t="s">
        <v>180</v>
      </c>
      <c r="M6" s="241" t="str">
        <f>IF(F6=2,3.27,IF(F6=3,2.58,""))</f>
        <v/>
      </c>
      <c r="N6" s="239"/>
    </row>
    <row r="7" spans="1:14" s="237" customFormat="1" ht="15.75" customHeight="1">
      <c r="A7" s="1186" t="s">
        <v>181</v>
      </c>
      <c r="B7" s="1186"/>
      <c r="C7" s="448"/>
      <c r="E7" s="238" t="s">
        <v>182</v>
      </c>
      <c r="F7" s="241">
        <f>SUM((1-COUNTBLANK(C12)),(1-COUNTBLANK(C17)),(1-COUNTBLANK(C22)))</f>
        <v>0</v>
      </c>
      <c r="G7" s="238" t="s">
        <v>183</v>
      </c>
      <c r="H7" s="241" t="str">
        <f>IF(F7=2,0.7071,IF(F7=3,0.5231,""))</f>
        <v/>
      </c>
      <c r="J7" s="238" t="s">
        <v>184</v>
      </c>
      <c r="K7" s="241" t="e">
        <f>N29</f>
        <v>#DIV/0!</v>
      </c>
      <c r="L7" s="238" t="s">
        <v>185</v>
      </c>
      <c r="M7" s="241">
        <f>N28</f>
        <v>0</v>
      </c>
      <c r="N7" s="239"/>
    </row>
    <row r="8" spans="1:14" s="237" customFormat="1" ht="15.75" customHeight="1">
      <c r="A8" s="1188" t="s">
        <v>186</v>
      </c>
      <c r="B8" s="1189"/>
      <c r="C8" s="242">
        <f>MAX(C6:C7)-MIN(C6:C7)</f>
        <v>0</v>
      </c>
      <c r="E8" s="238" t="s">
        <v>187</v>
      </c>
      <c r="F8" s="241">
        <f>10-COUNTIF(C12:L12,"")</f>
        <v>0</v>
      </c>
      <c r="G8" s="238" t="s">
        <v>188</v>
      </c>
      <c r="H8" s="241" t="e">
        <f>VLOOKUP(F8,G58:H66,2)</f>
        <v>#N/A</v>
      </c>
      <c r="N8" s="239"/>
    </row>
    <row r="9" spans="1:14" s="237" customFormat="1" ht="15.75" customHeight="1">
      <c r="A9" s="243"/>
      <c r="B9" s="244"/>
      <c r="C9" s="244"/>
      <c r="D9" s="244"/>
      <c r="E9" s="244"/>
      <c r="F9" s="244"/>
      <c r="G9" s="244"/>
      <c r="H9" s="244"/>
      <c r="I9" s="244"/>
      <c r="J9" s="244"/>
      <c r="K9" s="244"/>
      <c r="L9" s="244"/>
      <c r="M9" s="244"/>
      <c r="N9" s="245"/>
    </row>
    <row r="10" spans="1:14" s="237" customFormat="1" ht="18" customHeight="1">
      <c r="A10" s="1190" t="s">
        <v>189</v>
      </c>
      <c r="B10" s="1191"/>
      <c r="C10" s="1194" t="s">
        <v>190</v>
      </c>
      <c r="D10" s="1194"/>
      <c r="E10" s="1194"/>
      <c r="F10" s="1194"/>
      <c r="G10" s="1194"/>
      <c r="H10" s="1194"/>
      <c r="I10" s="1194"/>
      <c r="J10" s="1194"/>
      <c r="K10" s="1194"/>
      <c r="L10" s="1194"/>
      <c r="M10" s="1195" t="s">
        <v>191</v>
      </c>
      <c r="N10" s="1195"/>
    </row>
    <row r="11" spans="1:14" s="237" customFormat="1" ht="18" customHeight="1">
      <c r="A11" s="1192"/>
      <c r="B11" s="1193"/>
      <c r="C11" s="246">
        <v>1</v>
      </c>
      <c r="D11" s="246">
        <v>2</v>
      </c>
      <c r="E11" s="246">
        <v>3</v>
      </c>
      <c r="F11" s="246">
        <v>4</v>
      </c>
      <c r="G11" s="246">
        <v>5</v>
      </c>
      <c r="H11" s="246">
        <v>6</v>
      </c>
      <c r="I11" s="246">
        <v>7</v>
      </c>
      <c r="J11" s="246">
        <v>8</v>
      </c>
      <c r="K11" s="246">
        <v>9</v>
      </c>
      <c r="L11" s="246">
        <v>10</v>
      </c>
      <c r="M11" s="1196"/>
      <c r="N11" s="1196"/>
    </row>
    <row r="12" spans="1:14" s="237" customFormat="1" ht="18" customHeight="1">
      <c r="A12" s="247" t="s">
        <v>192</v>
      </c>
      <c r="B12" s="248">
        <v>1</v>
      </c>
      <c r="C12" s="448"/>
      <c r="D12" s="448"/>
      <c r="E12" s="448"/>
      <c r="F12" s="448"/>
      <c r="G12" s="448"/>
      <c r="H12" s="448"/>
      <c r="I12" s="448"/>
      <c r="J12" s="448"/>
      <c r="K12" s="448"/>
      <c r="L12" s="449"/>
      <c r="M12" s="1184" t="str">
        <f>IF(C12="","",IF($F$6&lt;1,"",AVERAGE(C12:L12)))</f>
        <v/>
      </c>
      <c r="N12" s="1185"/>
    </row>
    <row r="13" spans="1:14" s="237" customFormat="1" ht="18" customHeight="1">
      <c r="A13" s="249"/>
      <c r="B13" s="250">
        <v>2</v>
      </c>
      <c r="C13" s="448"/>
      <c r="D13" s="448"/>
      <c r="E13" s="448"/>
      <c r="F13" s="448"/>
      <c r="G13" s="448"/>
      <c r="H13" s="448"/>
      <c r="I13" s="448"/>
      <c r="J13" s="448"/>
      <c r="K13" s="448"/>
      <c r="L13" s="449"/>
      <c r="M13" s="1184" t="str">
        <f>IF(C13="","",IF($F$6&lt;1,"",AVERAGE(C13:L13)))</f>
        <v/>
      </c>
      <c r="N13" s="1185"/>
    </row>
    <row r="14" spans="1:14" s="237" customFormat="1" ht="18" customHeight="1">
      <c r="A14" s="249"/>
      <c r="B14" s="250">
        <v>3</v>
      </c>
      <c r="C14" s="448"/>
      <c r="D14" s="448"/>
      <c r="E14" s="448"/>
      <c r="F14" s="448"/>
      <c r="G14" s="448"/>
      <c r="H14" s="448"/>
      <c r="I14" s="448"/>
      <c r="J14" s="448"/>
      <c r="K14" s="448"/>
      <c r="L14" s="448"/>
      <c r="M14" s="1184" t="str">
        <f>IF(C14="","",IF($F$6&lt;1,"",AVERAGE(C14:L14)))</f>
        <v/>
      </c>
      <c r="N14" s="1185"/>
    </row>
    <row r="15" spans="1:14" s="237" customFormat="1" ht="18" customHeight="1">
      <c r="A15" s="249"/>
      <c r="B15" s="250" t="s">
        <v>191</v>
      </c>
      <c r="C15" s="242" t="str">
        <f>IF($F$7&lt;1,"",IF($F$8&lt;C11,"",AVERAGE(C12:C14)))</f>
        <v/>
      </c>
      <c r="D15" s="242" t="str">
        <f t="shared" ref="D15:L15" si="0">IF($F$7&lt;1,"",IF($F$8&lt;D11,"",AVERAGE(D12:D14)))</f>
        <v/>
      </c>
      <c r="E15" s="242" t="str">
        <f t="shared" si="0"/>
        <v/>
      </c>
      <c r="F15" s="242" t="str">
        <f t="shared" si="0"/>
        <v/>
      </c>
      <c r="G15" s="242" t="str">
        <f t="shared" si="0"/>
        <v/>
      </c>
      <c r="H15" s="242" t="str">
        <f t="shared" si="0"/>
        <v/>
      </c>
      <c r="I15" s="242" t="str">
        <f t="shared" si="0"/>
        <v/>
      </c>
      <c r="J15" s="242" t="str">
        <f t="shared" si="0"/>
        <v/>
      </c>
      <c r="K15" s="242" t="str">
        <f t="shared" si="0"/>
        <v/>
      </c>
      <c r="L15" s="242" t="str">
        <f t="shared" si="0"/>
        <v/>
      </c>
      <c r="M15" s="251" t="s">
        <v>193</v>
      </c>
      <c r="N15" s="252" t="str">
        <f>IF(C15="","",AVERAGE(C15:L15))</f>
        <v/>
      </c>
    </row>
    <row r="16" spans="1:14" s="237" customFormat="1" ht="18" customHeight="1">
      <c r="A16" s="249"/>
      <c r="B16" s="250" t="s">
        <v>194</v>
      </c>
      <c r="C16" s="242" t="str">
        <f>IF($F$7&lt;1,"",IF($F$8&lt;C11,"",MAX(C12:C14)-MIN(C12:C14)))</f>
        <v/>
      </c>
      <c r="D16" s="242" t="str">
        <f t="shared" ref="D16:L16" si="1">IF($F$7&lt;1,"",IF($F$8&lt;D11,"",MAX(D12:D14)-MIN(D12:D14)))</f>
        <v/>
      </c>
      <c r="E16" s="242" t="str">
        <f t="shared" si="1"/>
        <v/>
      </c>
      <c r="F16" s="242" t="str">
        <f t="shared" si="1"/>
        <v/>
      </c>
      <c r="G16" s="242" t="str">
        <f t="shared" si="1"/>
        <v/>
      </c>
      <c r="H16" s="242" t="str">
        <f t="shared" si="1"/>
        <v/>
      </c>
      <c r="I16" s="242" t="str">
        <f t="shared" si="1"/>
        <v/>
      </c>
      <c r="J16" s="242" t="str">
        <f t="shared" si="1"/>
        <v/>
      </c>
      <c r="K16" s="242" t="str">
        <f t="shared" si="1"/>
        <v/>
      </c>
      <c r="L16" s="242" t="str">
        <f t="shared" si="1"/>
        <v/>
      </c>
      <c r="M16" s="251" t="s">
        <v>195</v>
      </c>
      <c r="N16" s="252" t="str">
        <f>IF(C16="","",AVERAGE(C16:L16))</f>
        <v/>
      </c>
    </row>
    <row r="17" spans="1:14" s="237" customFormat="1" ht="18" customHeight="1">
      <c r="A17" s="247" t="s">
        <v>196</v>
      </c>
      <c r="B17" s="248">
        <v>1</v>
      </c>
      <c r="C17" s="448"/>
      <c r="D17" s="448"/>
      <c r="E17" s="448"/>
      <c r="F17" s="448"/>
      <c r="G17" s="448"/>
      <c r="H17" s="448"/>
      <c r="I17" s="448"/>
      <c r="J17" s="448"/>
      <c r="K17" s="448"/>
      <c r="L17" s="449"/>
      <c r="M17" s="1184" t="str">
        <f>IF(C17="","",IF($F$6&lt;1,"",AVERAGE(C17:L17)))</f>
        <v/>
      </c>
      <c r="N17" s="1185"/>
    </row>
    <row r="18" spans="1:14" s="237" customFormat="1" ht="18" customHeight="1">
      <c r="A18" s="249"/>
      <c r="B18" s="250">
        <v>2</v>
      </c>
      <c r="C18" s="448"/>
      <c r="D18" s="448"/>
      <c r="E18" s="448"/>
      <c r="F18" s="448"/>
      <c r="G18" s="448"/>
      <c r="H18" s="448"/>
      <c r="I18" s="448"/>
      <c r="J18" s="448"/>
      <c r="K18" s="448"/>
      <c r="L18" s="449"/>
      <c r="M18" s="1184" t="str">
        <f>IF(C18="","",IF($F$6&lt;1,"",AVERAGE(C18:L18)))</f>
        <v/>
      </c>
      <c r="N18" s="1185"/>
    </row>
    <row r="19" spans="1:14" s="237" customFormat="1" ht="18" customHeight="1">
      <c r="A19" s="249"/>
      <c r="B19" s="250">
        <v>3</v>
      </c>
      <c r="C19" s="448"/>
      <c r="D19" s="448"/>
      <c r="E19" s="448"/>
      <c r="F19" s="448"/>
      <c r="G19" s="448"/>
      <c r="H19" s="448"/>
      <c r="I19" s="448"/>
      <c r="J19" s="448"/>
      <c r="K19" s="448"/>
      <c r="L19" s="449"/>
      <c r="M19" s="1184" t="str">
        <f>IF(C19="","",IF($F$6&lt;1,"",AVERAGE(C19:L19)))</f>
        <v/>
      </c>
      <c r="N19" s="1185"/>
    </row>
    <row r="20" spans="1:14" s="237" customFormat="1" ht="18" customHeight="1">
      <c r="A20" s="249"/>
      <c r="B20" s="250" t="s">
        <v>191</v>
      </c>
      <c r="C20" s="242" t="str">
        <f>IF($F$7&lt;2,"",IF($F$8&lt;C11,"",AVERAGE(C17:C19)))</f>
        <v/>
      </c>
      <c r="D20" s="242" t="str">
        <f t="shared" ref="D20:L20" si="2">IF($F$7&lt;2,"",IF($F$8&lt;D11,"",AVERAGE(D17:D19)))</f>
        <v/>
      </c>
      <c r="E20" s="242" t="str">
        <f t="shared" si="2"/>
        <v/>
      </c>
      <c r="F20" s="242" t="str">
        <f t="shared" si="2"/>
        <v/>
      </c>
      <c r="G20" s="242" t="str">
        <f t="shared" si="2"/>
        <v/>
      </c>
      <c r="H20" s="242" t="str">
        <f t="shared" si="2"/>
        <v/>
      </c>
      <c r="I20" s="242" t="str">
        <f t="shared" si="2"/>
        <v/>
      </c>
      <c r="J20" s="242" t="str">
        <f t="shared" si="2"/>
        <v/>
      </c>
      <c r="K20" s="242" t="str">
        <f t="shared" si="2"/>
        <v/>
      </c>
      <c r="L20" s="242" t="str">
        <f t="shared" si="2"/>
        <v/>
      </c>
      <c r="M20" s="251" t="s">
        <v>197</v>
      </c>
      <c r="N20" s="252" t="str">
        <f>IF(C20="","",AVERAGE(C20:L20))</f>
        <v/>
      </c>
    </row>
    <row r="21" spans="1:14" s="237" customFormat="1" ht="18" customHeight="1">
      <c r="A21" s="249"/>
      <c r="B21" s="250" t="s">
        <v>194</v>
      </c>
      <c r="C21" s="242" t="str">
        <f>IF($F$7&lt;2,"",IF($F$8&lt;C11,"",MAX(C17:C19)-MIN(C17:C19)))</f>
        <v/>
      </c>
      <c r="D21" s="242" t="str">
        <f t="shared" ref="D21:L21" si="3">IF($F$7&lt;2,"",IF($F$8&lt;D11,"",MAX(D17:D19)-MIN(D17:D19)))</f>
        <v/>
      </c>
      <c r="E21" s="242" t="str">
        <f t="shared" si="3"/>
        <v/>
      </c>
      <c r="F21" s="242" t="str">
        <f t="shared" si="3"/>
        <v/>
      </c>
      <c r="G21" s="242" t="str">
        <f t="shared" si="3"/>
        <v/>
      </c>
      <c r="H21" s="242" t="str">
        <f t="shared" si="3"/>
        <v/>
      </c>
      <c r="I21" s="242" t="str">
        <f t="shared" si="3"/>
        <v/>
      </c>
      <c r="J21" s="242" t="str">
        <f t="shared" si="3"/>
        <v/>
      </c>
      <c r="K21" s="242" t="str">
        <f t="shared" si="3"/>
        <v/>
      </c>
      <c r="L21" s="242" t="str">
        <f t="shared" si="3"/>
        <v/>
      </c>
      <c r="M21" s="251" t="s">
        <v>198</v>
      </c>
      <c r="N21" s="252" t="str">
        <f>IF(C21="","",AVERAGE(C21:L21))</f>
        <v/>
      </c>
    </row>
    <row r="22" spans="1:14" s="237" customFormat="1" ht="18" customHeight="1">
      <c r="A22" s="247" t="s">
        <v>199</v>
      </c>
      <c r="B22" s="248">
        <v>1</v>
      </c>
      <c r="C22" s="448"/>
      <c r="D22" s="448"/>
      <c r="E22" s="448"/>
      <c r="F22" s="448"/>
      <c r="G22" s="448"/>
      <c r="H22" s="448"/>
      <c r="I22" s="448"/>
      <c r="J22" s="448"/>
      <c r="K22" s="448"/>
      <c r="L22" s="449"/>
      <c r="M22" s="1184" t="str">
        <f>IF(C22="","",IF($F$6&lt;1,"",AVERAGE(C22:L22)))</f>
        <v/>
      </c>
      <c r="N22" s="1185"/>
    </row>
    <row r="23" spans="1:14" s="237" customFormat="1" ht="18" customHeight="1">
      <c r="A23" s="249"/>
      <c r="B23" s="250">
        <v>2</v>
      </c>
      <c r="C23" s="448"/>
      <c r="D23" s="448"/>
      <c r="E23" s="448"/>
      <c r="F23" s="448"/>
      <c r="G23" s="448"/>
      <c r="H23" s="448"/>
      <c r="I23" s="448"/>
      <c r="J23" s="448"/>
      <c r="K23" s="448"/>
      <c r="L23" s="449"/>
      <c r="M23" s="1184" t="str">
        <f>IF(C23="","",IF($F$6&lt;1,"",AVERAGE(C23:L23)))</f>
        <v/>
      </c>
      <c r="N23" s="1185"/>
    </row>
    <row r="24" spans="1:14" s="237" customFormat="1" ht="18" customHeight="1">
      <c r="A24" s="249"/>
      <c r="B24" s="250">
        <v>3</v>
      </c>
      <c r="C24" s="448"/>
      <c r="D24" s="448"/>
      <c r="E24" s="448"/>
      <c r="F24" s="448"/>
      <c r="G24" s="448"/>
      <c r="H24" s="448"/>
      <c r="I24" s="448"/>
      <c r="J24" s="448"/>
      <c r="K24" s="448"/>
      <c r="L24" s="449"/>
      <c r="M24" s="1184" t="str">
        <f>IF(C24="","",IF($F$6&lt;1,"",AVERAGE(C24:L24)))</f>
        <v/>
      </c>
      <c r="N24" s="1185"/>
    </row>
    <row r="25" spans="1:14" s="237" customFormat="1" ht="15.75" customHeight="1">
      <c r="A25" s="249"/>
      <c r="B25" s="250" t="s">
        <v>191</v>
      </c>
      <c r="C25" s="242" t="str">
        <f>IF($F$7&lt;3,"",IF($F$8&lt;C11,"",AVERAGE(C22:C24)))</f>
        <v/>
      </c>
      <c r="D25" s="242" t="str">
        <f t="shared" ref="D25:L25" si="4">IF($F$7&lt;3,"",IF($F$8&lt;D11,"",AVERAGE(D22:D24)))</f>
        <v/>
      </c>
      <c r="E25" s="242" t="str">
        <f t="shared" si="4"/>
        <v/>
      </c>
      <c r="F25" s="242" t="str">
        <f t="shared" si="4"/>
        <v/>
      </c>
      <c r="G25" s="242" t="str">
        <f t="shared" si="4"/>
        <v/>
      </c>
      <c r="H25" s="242" t="str">
        <f t="shared" si="4"/>
        <v/>
      </c>
      <c r="I25" s="242" t="str">
        <f t="shared" si="4"/>
        <v/>
      </c>
      <c r="J25" s="242" t="str">
        <f t="shared" si="4"/>
        <v/>
      </c>
      <c r="K25" s="242" t="str">
        <f t="shared" si="4"/>
        <v/>
      </c>
      <c r="L25" s="242" t="str">
        <f t="shared" si="4"/>
        <v/>
      </c>
      <c r="M25" s="251" t="s">
        <v>200</v>
      </c>
      <c r="N25" s="252" t="str">
        <f>IF(C25="","",AVERAGE(C25:L25))</f>
        <v/>
      </c>
    </row>
    <row r="26" spans="1:14" s="237" customFormat="1" ht="15.75" customHeight="1">
      <c r="A26" s="249"/>
      <c r="B26" s="250" t="s">
        <v>194</v>
      </c>
      <c r="C26" s="242" t="str">
        <f>IF($F$7&lt;3,"",IF($F$8&lt;C11,"",MAX(C22:C24)-MIN(C22:C24)))</f>
        <v/>
      </c>
      <c r="D26" s="242" t="str">
        <f t="shared" ref="D26:L26" si="5">IF($F$7&lt;3,"",IF($F$8&lt;D11,"",MAX(D22:D24)-MIN(D22:D24)))</f>
        <v/>
      </c>
      <c r="E26" s="242" t="str">
        <f t="shared" si="5"/>
        <v/>
      </c>
      <c r="F26" s="242" t="str">
        <f t="shared" si="5"/>
        <v/>
      </c>
      <c r="G26" s="242" t="str">
        <f t="shared" si="5"/>
        <v/>
      </c>
      <c r="H26" s="242" t="str">
        <f t="shared" si="5"/>
        <v/>
      </c>
      <c r="I26" s="242" t="str">
        <f t="shared" si="5"/>
        <v/>
      </c>
      <c r="J26" s="242" t="str">
        <f t="shared" si="5"/>
        <v/>
      </c>
      <c r="K26" s="242" t="str">
        <f t="shared" si="5"/>
        <v/>
      </c>
      <c r="L26" s="242" t="str">
        <f t="shared" si="5"/>
        <v/>
      </c>
      <c r="M26" s="251" t="s">
        <v>201</v>
      </c>
      <c r="N26" s="252" t="str">
        <f>IF(C26="","",AVERAGE(C26:L26))</f>
        <v/>
      </c>
    </row>
    <row r="27" spans="1:14" s="237" customFormat="1" ht="18" customHeight="1">
      <c r="A27" s="1174" t="s">
        <v>202</v>
      </c>
      <c r="B27" s="1176"/>
      <c r="C27" s="1177" t="str">
        <f>IF($F$8&lt;C11,"",AVERAGE(C12:C14,C17:C19,C22:C24))</f>
        <v/>
      </c>
      <c r="D27" s="1177" t="str">
        <f t="shared" ref="D27:L27" si="6">IF($F$8&lt;D11,"",AVERAGE(D12:D14,D17:D19,D22:D24))</f>
        <v/>
      </c>
      <c r="E27" s="1177" t="str">
        <f t="shared" si="6"/>
        <v/>
      </c>
      <c r="F27" s="1177" t="str">
        <f t="shared" si="6"/>
        <v/>
      </c>
      <c r="G27" s="1177" t="str">
        <f t="shared" si="6"/>
        <v/>
      </c>
      <c r="H27" s="1177" t="str">
        <f t="shared" si="6"/>
        <v/>
      </c>
      <c r="I27" s="1177" t="str">
        <f t="shared" si="6"/>
        <v/>
      </c>
      <c r="J27" s="1177" t="str">
        <f t="shared" si="6"/>
        <v/>
      </c>
      <c r="K27" s="1177" t="str">
        <f t="shared" si="6"/>
        <v/>
      </c>
      <c r="L27" s="1177" t="str">
        <f t="shared" si="6"/>
        <v/>
      </c>
      <c r="M27" s="253" t="s">
        <v>203</v>
      </c>
      <c r="N27" s="254" t="e">
        <f>AVERAGE(M12:N14,M17:N19,M22:N24)</f>
        <v>#DIV/0!</v>
      </c>
    </row>
    <row r="28" spans="1:14" s="237" customFormat="1" ht="18" customHeight="1">
      <c r="A28" s="1182"/>
      <c r="B28" s="1183"/>
      <c r="C28" s="1177"/>
      <c r="D28" s="1177"/>
      <c r="E28" s="1177"/>
      <c r="F28" s="1177"/>
      <c r="G28" s="1177"/>
      <c r="H28" s="1177"/>
      <c r="I28" s="1177"/>
      <c r="J28" s="1177"/>
      <c r="K28" s="1177"/>
      <c r="L28" s="1177"/>
      <c r="M28" s="255" t="s">
        <v>204</v>
      </c>
      <c r="N28" s="256">
        <f>MAX(C27:L28)-MIN(C27:L28)</f>
        <v>0</v>
      </c>
    </row>
    <row r="29" spans="1:14" s="237" customFormat="1" ht="18" customHeight="1">
      <c r="A29" s="249" t="str">
        <f>CONCATENATE("[","(",M16,N16," + ",M21,N21," + ",M26,N26,")"," / ",E7,F7,"]"," = Rbarbar")</f>
        <v>[(Rbar a =  + Rbar b =  + Rbar c = ) / # of appraisers = 0] = Rbarbar</v>
      </c>
      <c r="B29" s="257"/>
      <c r="C29" s="257"/>
      <c r="D29" s="257"/>
      <c r="E29" s="257"/>
      <c r="F29" s="257"/>
      <c r="G29" s="257"/>
      <c r="H29" s="257"/>
      <c r="I29" s="257"/>
      <c r="J29" s="257"/>
      <c r="K29" s="257"/>
      <c r="L29" s="258"/>
      <c r="M29" s="251" t="s">
        <v>184</v>
      </c>
      <c r="N29" s="252" t="e">
        <f>AVERAGE(N16,N21,N26)</f>
        <v>#DIV/0!</v>
      </c>
    </row>
    <row r="30" spans="1:14" s="237" customFormat="1" ht="34.5" customHeight="1">
      <c r="A30" s="249" t="str">
        <f>CONCATENATE("(","Max Xbar = ",MAX(N15,N20,N25),")"," - ","Min Xbar = ",MIN(N15,N20,N25),") = Xbar diff",)</f>
        <v>(Max Xbar = 0) - Min Xbar = 0) = Xbar diff</v>
      </c>
      <c r="B30" s="257"/>
      <c r="C30" s="257"/>
      <c r="D30" s="257"/>
      <c r="E30" s="257"/>
      <c r="F30" s="257"/>
      <c r="G30" s="257"/>
      <c r="H30" s="257"/>
      <c r="I30" s="257"/>
      <c r="J30" s="257"/>
      <c r="K30" s="257"/>
      <c r="L30" s="258"/>
      <c r="M30" s="259" t="s">
        <v>205</v>
      </c>
      <c r="N30" s="252">
        <f>MAX(N15,N20,N25)-MIN(N15,N20,N25)</f>
        <v>0</v>
      </c>
    </row>
    <row r="31" spans="1:14" s="237" customFormat="1" ht="15.75" customHeight="1">
      <c r="A31" s="249" t="e">
        <f>CONCATENATE("(",M29,N29,")"," x (D4 = ",IF(F6=2,3.27,IF(F6=3,2.58,"")),") = UCL R")</f>
        <v>#DIV/0!</v>
      </c>
      <c r="B31" s="257"/>
      <c r="C31" s="257"/>
      <c r="D31" s="257"/>
      <c r="E31" s="257"/>
      <c r="F31" s="257"/>
      <c r="G31" s="257"/>
      <c r="H31" s="257"/>
      <c r="I31" s="257"/>
      <c r="J31" s="257"/>
      <c r="K31" s="257"/>
      <c r="L31" s="258"/>
      <c r="M31" s="259" t="s">
        <v>206</v>
      </c>
      <c r="N31" s="252" t="e">
        <f>IF(F6=2,3.27,IF(F6=3,2.58,""))*N29</f>
        <v>#VALUE!</v>
      </c>
    </row>
    <row r="32" spans="1:14" s="237" customFormat="1" ht="15.75" customHeight="1">
      <c r="A32" s="1178" t="s">
        <v>207</v>
      </c>
      <c r="B32" s="1179"/>
      <c r="C32" s="1179"/>
      <c r="D32" s="1179"/>
      <c r="E32" s="1179"/>
      <c r="F32" s="1179"/>
      <c r="G32" s="1179"/>
      <c r="H32" s="1179"/>
      <c r="I32" s="1179"/>
      <c r="J32" s="1179"/>
      <c r="K32" s="1179"/>
      <c r="L32" s="1179"/>
      <c r="M32" s="1179"/>
      <c r="N32" s="1180"/>
    </row>
    <row r="33" spans="1:14" s="237" customFormat="1" ht="15.75" customHeight="1">
      <c r="A33" s="240"/>
      <c r="B33" s="238" t="s">
        <v>173</v>
      </c>
      <c r="C33" s="1177" t="str">
        <f>IF(C2="","",C2)</f>
        <v/>
      </c>
      <c r="D33" s="1177"/>
      <c r="E33" s="1177"/>
      <c r="G33" s="238" t="s">
        <v>208</v>
      </c>
      <c r="H33" s="1177" t="str">
        <f>IF(H2="","",H2)</f>
        <v/>
      </c>
      <c r="I33" s="1177"/>
      <c r="J33" s="1177"/>
      <c r="L33" s="238" t="s">
        <v>62</v>
      </c>
      <c r="M33" s="1181" t="str">
        <f>IF(M2="","",M2)</f>
        <v/>
      </c>
      <c r="N33" s="1181"/>
    </row>
    <row r="34" spans="1:14" s="237" customFormat="1" ht="15.75" customHeight="1">
      <c r="A34" s="240"/>
      <c r="B34" s="238" t="s">
        <v>174</v>
      </c>
      <c r="C34" s="1177" t="str">
        <f>IF(C3="","",C3)</f>
        <v/>
      </c>
      <c r="D34" s="1177"/>
      <c r="E34" s="1177"/>
      <c r="G34" s="238" t="s">
        <v>209</v>
      </c>
      <c r="H34" s="1177" t="str">
        <f>IF(H3="","",H3)</f>
        <v/>
      </c>
      <c r="I34" s="1177"/>
      <c r="J34" s="1177"/>
      <c r="L34" s="238" t="s">
        <v>210</v>
      </c>
      <c r="M34" s="1177" t="str">
        <f>IF(M3="","",M3)</f>
        <v/>
      </c>
      <c r="N34" s="1177"/>
    </row>
    <row r="35" spans="1:14" s="237" customFormat="1" ht="15.75" customHeight="1">
      <c r="A35" s="240"/>
      <c r="B35" s="238" t="s">
        <v>175</v>
      </c>
      <c r="C35" s="1177" t="str">
        <f>IF(C4="","",C4)</f>
        <v/>
      </c>
      <c r="D35" s="1177"/>
      <c r="E35" s="1177"/>
      <c r="G35" s="238" t="s">
        <v>211</v>
      </c>
      <c r="H35" s="1177" t="str">
        <f>IF(H4="","",H4)</f>
        <v/>
      </c>
      <c r="I35" s="1177"/>
      <c r="J35" s="1177"/>
      <c r="N35" s="239"/>
    </row>
    <row r="36" spans="1:14" s="237" customFormat="1" ht="15.75" customHeight="1">
      <c r="A36" s="240"/>
      <c r="N36" s="239"/>
    </row>
    <row r="37" spans="1:14" s="237" customFormat="1" ht="15.75" customHeight="1">
      <c r="A37" s="240"/>
      <c r="B37" s="238" t="s">
        <v>176</v>
      </c>
      <c r="C37" s="242">
        <f>C6</f>
        <v>0</v>
      </c>
      <c r="E37" s="238" t="s">
        <v>177</v>
      </c>
      <c r="F37" s="241">
        <f>F6</f>
        <v>0</v>
      </c>
      <c r="G37" s="238" t="s">
        <v>212</v>
      </c>
      <c r="H37" s="241" t="str">
        <f>H6</f>
        <v/>
      </c>
      <c r="J37" s="238" t="s">
        <v>179</v>
      </c>
      <c r="K37" s="242">
        <f>K6</f>
        <v>0</v>
      </c>
      <c r="L37" s="238" t="s">
        <v>213</v>
      </c>
      <c r="M37" s="241" t="str">
        <f>M6</f>
        <v/>
      </c>
      <c r="N37" s="239"/>
    </row>
    <row r="38" spans="1:14" s="237" customFormat="1" ht="15.75" customHeight="1">
      <c r="A38" s="240"/>
      <c r="B38" s="238" t="s">
        <v>181</v>
      </c>
      <c r="C38" s="242">
        <f>C7</f>
        <v>0</v>
      </c>
      <c r="E38" s="238" t="s">
        <v>182</v>
      </c>
      <c r="F38" s="241">
        <f>F7</f>
        <v>0</v>
      </c>
      <c r="G38" s="238" t="s">
        <v>214</v>
      </c>
      <c r="H38" s="241" t="str">
        <f>H7</f>
        <v/>
      </c>
      <c r="J38" s="238" t="s">
        <v>184</v>
      </c>
      <c r="K38" s="242" t="e">
        <f>K7</f>
        <v>#DIV/0!</v>
      </c>
      <c r="L38" s="238" t="s">
        <v>215</v>
      </c>
      <c r="M38" s="241">
        <f>M7</f>
        <v>0</v>
      </c>
      <c r="N38" s="239"/>
    </row>
    <row r="39" spans="1:14" s="237" customFormat="1" ht="15.2" customHeight="1">
      <c r="A39" s="240"/>
      <c r="B39" s="238" t="s">
        <v>186</v>
      </c>
      <c r="C39" s="242">
        <f>C8</f>
        <v>0</v>
      </c>
      <c r="E39" s="238" t="s">
        <v>187</v>
      </c>
      <c r="F39" s="241">
        <f>F8</f>
        <v>0</v>
      </c>
      <c r="G39" s="238" t="s">
        <v>216</v>
      </c>
      <c r="H39" s="241" t="e">
        <f>H8</f>
        <v>#N/A</v>
      </c>
      <c r="N39" s="239"/>
    </row>
    <row r="40" spans="1:14" s="237" customFormat="1" ht="15.2" customHeight="1">
      <c r="A40" s="240"/>
      <c r="N40" s="239"/>
    </row>
    <row r="41" spans="1:14" s="237" customFormat="1" ht="15.2" customHeight="1">
      <c r="A41" s="1171" t="s">
        <v>217</v>
      </c>
      <c r="B41" s="1172"/>
      <c r="C41" s="1172"/>
      <c r="D41" s="1172"/>
      <c r="E41" s="1172"/>
      <c r="F41" s="1172"/>
      <c r="G41" s="1172"/>
      <c r="H41" s="1173"/>
      <c r="I41" s="1174" t="s">
        <v>218</v>
      </c>
      <c r="J41" s="1175"/>
      <c r="K41" s="1175"/>
      <c r="L41" s="1175"/>
      <c r="M41" s="1175"/>
      <c r="N41" s="1176"/>
    </row>
    <row r="42" spans="1:14" s="237" customFormat="1" ht="15.2" customHeight="1">
      <c r="A42" s="260" t="s">
        <v>219</v>
      </c>
      <c r="B42" s="261"/>
      <c r="C42" s="261"/>
      <c r="D42" s="261"/>
      <c r="E42" s="261"/>
      <c r="F42" s="261"/>
      <c r="G42" s="261"/>
      <c r="H42" s="262"/>
      <c r="I42" s="260" t="s">
        <v>220</v>
      </c>
      <c r="J42" s="261"/>
      <c r="K42" s="261"/>
      <c r="L42" s="261"/>
      <c r="M42" s="261"/>
      <c r="N42" s="262"/>
    </row>
    <row r="43" spans="1:14" s="237" customFormat="1" ht="15.2" customHeight="1" thickBot="1">
      <c r="A43" s="263"/>
      <c r="B43" s="264" t="s">
        <v>221</v>
      </c>
      <c r="C43" s="265" t="s">
        <v>222</v>
      </c>
      <c r="D43" s="265"/>
      <c r="E43" s="265"/>
      <c r="F43" s="265"/>
      <c r="G43" s="265"/>
      <c r="H43" s="266"/>
      <c r="I43" s="263"/>
      <c r="J43" s="267" t="s">
        <v>223</v>
      </c>
      <c r="K43" s="265" t="s">
        <v>224</v>
      </c>
      <c r="L43" s="265"/>
      <c r="M43" s="265"/>
      <c r="N43" s="266"/>
    </row>
    <row r="44" spans="1:14" s="237" customFormat="1" ht="15.2" customHeight="1">
      <c r="A44" s="263"/>
      <c r="B44" s="264" t="s">
        <v>225</v>
      </c>
      <c r="C44" s="268">
        <f>IF(H6="",0,CONCATENATE("(",N29,")"," x (",H6,")"))</f>
        <v>0</v>
      </c>
      <c r="D44" s="265"/>
      <c r="E44" s="265"/>
      <c r="F44" s="265"/>
      <c r="G44" s="269" t="s">
        <v>226</v>
      </c>
      <c r="H44" s="270" t="s">
        <v>227</v>
      </c>
      <c r="I44" s="265"/>
      <c r="J44" s="267" t="s">
        <v>228</v>
      </c>
      <c r="K44" s="265" t="e">
        <f>CONCATENATE("100 [",C45," / ",C64," ]")</f>
        <v>#N/A</v>
      </c>
      <c r="L44" s="265"/>
      <c r="M44" s="265"/>
      <c r="N44" s="266"/>
    </row>
    <row r="45" spans="1:14" s="237" customFormat="1" ht="15.2" customHeight="1">
      <c r="A45" s="263"/>
      <c r="B45" s="264" t="s">
        <v>225</v>
      </c>
      <c r="C45" s="271">
        <f>IF(H6="",0,ROUND((N29*H6),5-LEN(INT((N29*H6)))))</f>
        <v>0</v>
      </c>
      <c r="D45" s="265"/>
      <c r="E45" s="265"/>
      <c r="F45" s="265"/>
      <c r="G45" s="272">
        <v>2</v>
      </c>
      <c r="H45" s="273">
        <v>0.88619999999999999</v>
      </c>
      <c r="I45" s="265"/>
      <c r="J45" s="267" t="s">
        <v>228</v>
      </c>
      <c r="K45" s="274" t="e">
        <f>100*(C45/C64)</f>
        <v>#N/A</v>
      </c>
      <c r="L45" s="268" t="s">
        <v>229</v>
      </c>
      <c r="M45" s="265"/>
      <c r="N45" s="266"/>
    </row>
    <row r="46" spans="1:14" s="237" customFormat="1" ht="15.2" customHeight="1" thickBot="1">
      <c r="A46" s="263"/>
      <c r="B46" s="265"/>
      <c r="C46" s="265"/>
      <c r="D46" s="265"/>
      <c r="E46" s="265"/>
      <c r="F46" s="265"/>
      <c r="G46" s="275">
        <v>3</v>
      </c>
      <c r="H46" s="276">
        <v>0.59079999999999999</v>
      </c>
      <c r="I46" s="277"/>
      <c r="J46" s="277"/>
      <c r="K46" s="277"/>
      <c r="L46" s="277"/>
      <c r="M46" s="277"/>
      <c r="N46" s="278"/>
    </row>
    <row r="47" spans="1:14" s="237" customFormat="1" ht="15.2" customHeight="1">
      <c r="A47" s="260" t="s">
        <v>230</v>
      </c>
      <c r="B47" s="261"/>
      <c r="C47" s="261"/>
      <c r="D47" s="261"/>
      <c r="E47" s="261"/>
      <c r="F47" s="261"/>
      <c r="G47" s="265"/>
      <c r="H47" s="266"/>
      <c r="I47" s="260" t="s">
        <v>231</v>
      </c>
      <c r="J47" s="261"/>
      <c r="K47" s="261"/>
      <c r="L47" s="261"/>
      <c r="M47" s="261"/>
      <c r="N47" s="262"/>
    </row>
    <row r="48" spans="1:14" s="237" customFormat="1" ht="15.2" customHeight="1">
      <c r="A48" s="263"/>
      <c r="B48" s="264" t="s">
        <v>232</v>
      </c>
      <c r="C48" s="279" t="str">
        <f>CONCATENATE("SQRT{(","Xbar diff"," x ","K 2",")^2 - (","EV","/[(","# parts)"," x ","(# trials",")])}")</f>
        <v>SQRT{(Xbar diff x K 2)^2 - (EV/[(# parts) x (# trials)])}</v>
      </c>
      <c r="D48" s="265"/>
      <c r="E48" s="265"/>
      <c r="F48" s="265"/>
      <c r="G48" s="267"/>
      <c r="H48" s="280"/>
      <c r="I48" s="263"/>
      <c r="J48" s="267" t="s">
        <v>233</v>
      </c>
      <c r="K48" s="265" t="s">
        <v>234</v>
      </c>
      <c r="L48" s="265"/>
      <c r="M48" s="265"/>
      <c r="N48" s="266"/>
    </row>
    <row r="49" spans="1:14" s="237" customFormat="1" ht="15.2" customHeight="1" thickBot="1">
      <c r="A49" s="263"/>
      <c r="B49" s="264" t="s">
        <v>225</v>
      </c>
      <c r="C49" s="268">
        <f>IF(H7="",0,CONCATENATE("SQRT(",ROUND((K37*H38)^2,5-LEN(INT((K37*H38)^2)))," - ",ROUND((N29*H6)^2/(F8*F6),5-LEN(INT((N29*H6)^2/(F8*F6)))),")"))</f>
        <v>0</v>
      </c>
      <c r="D49" s="265"/>
      <c r="E49" s="265"/>
      <c r="F49" s="265"/>
      <c r="G49" s="267"/>
      <c r="H49" s="280"/>
      <c r="I49" s="263"/>
      <c r="J49" s="267" t="s">
        <v>228</v>
      </c>
      <c r="K49" s="265" t="e">
        <f>CONCATENATE("100 [",C50," / ",C64," ]")</f>
        <v>#N/A</v>
      </c>
      <c r="L49" s="265"/>
      <c r="M49" s="265"/>
      <c r="N49" s="266"/>
    </row>
    <row r="50" spans="1:14" s="237" customFormat="1" ht="15.2" customHeight="1">
      <c r="A50" s="263"/>
      <c r="B50" s="264" t="s">
        <v>225</v>
      </c>
      <c r="C50" s="281">
        <f>IF(H7="",0,ROUND(SQRT((K37*H38)^2-(N29*H6)^2/(F8*F6)),5-LEN(INT((SQRT((K37*H38)^2-(N29*H6)^2/(F8*F6)))))))</f>
        <v>0</v>
      </c>
      <c r="D50" s="265"/>
      <c r="E50" s="447"/>
      <c r="F50" s="269" t="s">
        <v>235</v>
      </c>
      <c r="G50" s="282">
        <v>2</v>
      </c>
      <c r="H50" s="270">
        <v>3</v>
      </c>
      <c r="I50" s="265"/>
      <c r="J50" s="267" t="s">
        <v>228</v>
      </c>
      <c r="K50" s="274" t="e">
        <f>100*(C50/C64)</f>
        <v>#N/A</v>
      </c>
      <c r="L50" s="268" t="s">
        <v>229</v>
      </c>
      <c r="M50" s="265"/>
      <c r="N50" s="266"/>
    </row>
    <row r="51" spans="1:14" s="237" customFormat="1" ht="15.2" customHeight="1" thickBot="1">
      <c r="A51" s="263"/>
      <c r="B51" s="265"/>
      <c r="C51" s="265"/>
      <c r="D51" s="265"/>
      <c r="E51" s="265"/>
      <c r="F51" s="275" t="s">
        <v>236</v>
      </c>
      <c r="G51" s="283">
        <v>0.70709999999999995</v>
      </c>
      <c r="H51" s="276">
        <v>0.52310000000000001</v>
      </c>
      <c r="I51" s="277"/>
      <c r="J51" s="277"/>
      <c r="K51" s="277"/>
      <c r="L51" s="277"/>
      <c r="M51" s="277"/>
      <c r="N51" s="278"/>
    </row>
    <row r="52" spans="1:14" s="237" customFormat="1" ht="15.2" customHeight="1">
      <c r="A52" s="260" t="s">
        <v>237</v>
      </c>
      <c r="B52" s="261"/>
      <c r="C52" s="261"/>
      <c r="D52" s="261"/>
      <c r="E52" s="261"/>
      <c r="F52" s="265"/>
      <c r="G52" s="265"/>
      <c r="H52" s="266"/>
      <c r="I52" s="260" t="s">
        <v>238</v>
      </c>
      <c r="J52" s="261"/>
      <c r="K52" s="261"/>
      <c r="L52" s="261"/>
      <c r="M52" s="261"/>
      <c r="N52" s="262"/>
    </row>
    <row r="53" spans="1:14" s="237" customFormat="1" ht="15.2" customHeight="1">
      <c r="A53" s="263"/>
      <c r="B53" s="264" t="s">
        <v>239</v>
      </c>
      <c r="C53" s="265" t="s">
        <v>240</v>
      </c>
      <c r="D53" s="265"/>
      <c r="E53" s="265"/>
      <c r="F53" s="265"/>
      <c r="G53" s="265"/>
      <c r="H53" s="266"/>
      <c r="I53" s="263"/>
      <c r="J53" s="267" t="s">
        <v>241</v>
      </c>
      <c r="K53" s="265" t="s">
        <v>242</v>
      </c>
      <c r="L53" s="265"/>
      <c r="M53" s="265"/>
      <c r="N53" s="266"/>
    </row>
    <row r="54" spans="1:14" s="237" customFormat="1" ht="15.2" customHeight="1">
      <c r="A54" s="263"/>
      <c r="B54" s="264" t="s">
        <v>243</v>
      </c>
      <c r="C54" s="265" t="str">
        <f>CONCATENATE("SQRT [ ",ROUND((C45)^2,5-LEN(INT((C45)^2)))," + ",ROUND((C50^2),5-LEN(INT((C50^2))))," ]")</f>
        <v>SQRT [ 0 + 0 ]</v>
      </c>
      <c r="D54" s="265"/>
      <c r="E54" s="265"/>
      <c r="F54" s="265"/>
      <c r="G54" s="265"/>
      <c r="H54" s="266"/>
      <c r="I54" s="263"/>
      <c r="J54" s="267" t="s">
        <v>228</v>
      </c>
      <c r="K54" s="265" t="e">
        <f>CONCATENATE("100 [",C55," / ",C64," ]")</f>
        <v>#N/A</v>
      </c>
      <c r="L54" s="265"/>
      <c r="M54" s="265"/>
      <c r="N54" s="266"/>
    </row>
    <row r="55" spans="1:14" s="237" customFormat="1" ht="15.2" customHeight="1">
      <c r="A55" s="263"/>
      <c r="B55" s="264" t="s">
        <v>243</v>
      </c>
      <c r="C55" s="271">
        <f>ROUND(SQRT((C45^2)+(C50^2)),5-LEN(INT((SQRT((C45^2)+(C50^2))))))</f>
        <v>0</v>
      </c>
      <c r="D55" s="265"/>
      <c r="E55" s="265"/>
      <c r="F55" s="265"/>
      <c r="G55" s="265"/>
      <c r="H55" s="266"/>
      <c r="I55" s="263"/>
      <c r="J55" s="267" t="s">
        <v>228</v>
      </c>
      <c r="K55" s="274" t="e">
        <f>100*(C55/C64)</f>
        <v>#N/A</v>
      </c>
      <c r="L55" s="268" t="s">
        <v>229</v>
      </c>
      <c r="M55" s="265"/>
      <c r="N55" s="266"/>
    </row>
    <row r="56" spans="1:14" s="237" customFormat="1" ht="15.2" customHeight="1" thickBot="1">
      <c r="A56" s="284"/>
      <c r="B56" s="277"/>
      <c r="C56" s="277"/>
      <c r="D56" s="277"/>
      <c r="E56" s="277"/>
      <c r="F56" s="277"/>
      <c r="G56" s="265"/>
      <c r="H56" s="266"/>
      <c r="I56" s="284"/>
      <c r="J56" s="277"/>
      <c r="K56" s="277"/>
      <c r="L56" s="277"/>
      <c r="M56" s="277"/>
      <c r="N56" s="278"/>
    </row>
    <row r="57" spans="1:14" s="237" customFormat="1" ht="15.2" customHeight="1">
      <c r="A57" s="260" t="s">
        <v>244</v>
      </c>
      <c r="B57" s="261"/>
      <c r="C57" s="261"/>
      <c r="D57" s="261"/>
      <c r="E57" s="261"/>
      <c r="F57" s="261"/>
      <c r="G57" s="269" t="s">
        <v>245</v>
      </c>
      <c r="H57" s="270" t="s">
        <v>246</v>
      </c>
      <c r="I57" s="261" t="s">
        <v>247</v>
      </c>
      <c r="J57" s="261"/>
      <c r="K57" s="261"/>
      <c r="L57" s="261"/>
      <c r="M57" s="261"/>
      <c r="N57" s="262"/>
    </row>
    <row r="58" spans="1:14" s="237" customFormat="1" ht="15.2" customHeight="1">
      <c r="A58" s="263"/>
      <c r="B58" s="264" t="s">
        <v>248</v>
      </c>
      <c r="C58" s="265" t="s">
        <v>249</v>
      </c>
      <c r="D58" s="265"/>
      <c r="E58" s="265"/>
      <c r="F58" s="265"/>
      <c r="G58" s="272">
        <v>2</v>
      </c>
      <c r="H58" s="273">
        <v>0.70709999999999995</v>
      </c>
      <c r="I58" s="265"/>
      <c r="J58" s="267" t="s">
        <v>250</v>
      </c>
      <c r="K58" s="265" t="s">
        <v>251</v>
      </c>
      <c r="L58" s="265"/>
      <c r="M58" s="265"/>
      <c r="N58" s="266"/>
    </row>
    <row r="59" spans="1:14" s="237" customFormat="1" ht="15.2" customHeight="1">
      <c r="A59" s="263"/>
      <c r="B59" s="264" t="s">
        <v>225</v>
      </c>
      <c r="C59" s="268" t="e">
        <f>ROUND((M7*H8),5-LEN(INT(((M7*H8)))))</f>
        <v>#N/A</v>
      </c>
      <c r="D59" s="265"/>
      <c r="E59" s="265"/>
      <c r="F59" s="265"/>
      <c r="G59" s="272">
        <v>3</v>
      </c>
      <c r="H59" s="273">
        <v>0.52310000000000001</v>
      </c>
      <c r="I59" s="265"/>
      <c r="J59" s="267" t="s">
        <v>252</v>
      </c>
      <c r="K59" s="265" t="e">
        <f>CONCATENATE("100 [",C59," / ",C64," ]")</f>
        <v>#N/A</v>
      </c>
      <c r="L59" s="265"/>
      <c r="M59" s="265"/>
      <c r="N59" s="266"/>
    </row>
    <row r="60" spans="1:14" s="237" customFormat="1" ht="15.2" customHeight="1">
      <c r="A60" s="284"/>
      <c r="B60" s="277"/>
      <c r="C60" s="277"/>
      <c r="D60" s="277"/>
      <c r="E60" s="277"/>
      <c r="F60" s="277"/>
      <c r="G60" s="272">
        <v>4</v>
      </c>
      <c r="H60" s="273">
        <v>0.44669999999999999</v>
      </c>
      <c r="I60" s="265"/>
      <c r="J60" s="267" t="s">
        <v>252</v>
      </c>
      <c r="K60" s="274" t="e">
        <f>100*(C59/C64)</f>
        <v>#N/A</v>
      </c>
      <c r="L60" s="268" t="s">
        <v>229</v>
      </c>
      <c r="M60" s="265"/>
      <c r="N60" s="266"/>
    </row>
    <row r="61" spans="1:14" s="237" customFormat="1" ht="15.2" customHeight="1">
      <c r="A61" s="260" t="s">
        <v>253</v>
      </c>
      <c r="B61" s="261"/>
      <c r="C61" s="261"/>
      <c r="D61" s="261"/>
      <c r="E61" s="261"/>
      <c r="F61" s="261"/>
      <c r="G61" s="272">
        <v>5</v>
      </c>
      <c r="H61" s="273">
        <v>0.40300000000000002</v>
      </c>
      <c r="I61" s="277"/>
      <c r="J61" s="277"/>
      <c r="K61" s="277"/>
      <c r="L61" s="277"/>
      <c r="M61" s="277"/>
      <c r="N61" s="278"/>
    </row>
    <row r="62" spans="1:14" s="237" customFormat="1" ht="15.2" customHeight="1">
      <c r="A62" s="263"/>
      <c r="B62" s="264" t="s">
        <v>254</v>
      </c>
      <c r="C62" s="265" t="s">
        <v>255</v>
      </c>
      <c r="D62" s="265"/>
      <c r="E62" s="265"/>
      <c r="F62" s="265"/>
      <c r="G62" s="272">
        <v>6</v>
      </c>
      <c r="H62" s="273">
        <v>0.37419999999999998</v>
      </c>
      <c r="I62" s="261" t="s">
        <v>256</v>
      </c>
      <c r="J62" s="261"/>
      <c r="K62" s="261"/>
      <c r="L62" s="261"/>
      <c r="M62" s="261"/>
      <c r="N62" s="262"/>
    </row>
    <row r="63" spans="1:14" s="237" customFormat="1" ht="15.2" customHeight="1">
      <c r="A63" s="263"/>
      <c r="B63" s="264" t="s">
        <v>225</v>
      </c>
      <c r="C63" s="265" t="e">
        <f>CONCATENATE("SQRT [",ROUND((C55)^2,5-LEN(INT((C55)^2)))," + ",ROUND((C59^2),5-LEN(INT((C59^2))))," ]")</f>
        <v>#N/A</v>
      </c>
      <c r="D63" s="265"/>
      <c r="E63" s="265"/>
      <c r="F63" s="265"/>
      <c r="G63" s="272">
        <v>7</v>
      </c>
      <c r="H63" s="273">
        <v>0.35339999999999999</v>
      </c>
      <c r="I63" s="265"/>
      <c r="J63" s="267" t="s">
        <v>257</v>
      </c>
      <c r="K63" s="265" t="s">
        <v>258</v>
      </c>
      <c r="L63" s="265"/>
      <c r="M63" s="265"/>
      <c r="N63" s="266"/>
    </row>
    <row r="64" spans="1:14" s="237" customFormat="1" ht="15.2" customHeight="1">
      <c r="A64" s="263"/>
      <c r="B64" s="264" t="s">
        <v>225</v>
      </c>
      <c r="C64" s="268" t="e">
        <f>ROUND(SQRT((C55^2)+(C59^2)),5-LEN(INT(SQRT((C55^2)+(C59^2)))))</f>
        <v>#N/A</v>
      </c>
      <c r="D64" s="265"/>
      <c r="E64" s="265"/>
      <c r="F64" s="265"/>
      <c r="G64" s="272">
        <v>8</v>
      </c>
      <c r="H64" s="273">
        <v>0.33750000000000002</v>
      </c>
      <c r="I64" s="265"/>
      <c r="J64" s="267" t="s">
        <v>252</v>
      </c>
      <c r="K64" s="265" t="e">
        <f>CONCATENATE("1.41 (",C59," / ",C55," )")</f>
        <v>#N/A</v>
      </c>
      <c r="L64" s="265"/>
      <c r="M64" s="265"/>
      <c r="N64" s="266"/>
    </row>
    <row r="65" spans="1:14" s="237" customFormat="1" ht="12.75">
      <c r="A65" s="263"/>
      <c r="B65" s="265"/>
      <c r="C65" s="265"/>
      <c r="D65" s="265"/>
      <c r="E65" s="265"/>
      <c r="F65" s="265"/>
      <c r="G65" s="272">
        <v>9</v>
      </c>
      <c r="H65" s="273">
        <v>0.32490000000000002</v>
      </c>
      <c r="I65" s="265"/>
      <c r="J65" s="267" t="s">
        <v>252</v>
      </c>
      <c r="K65" s="274" t="e">
        <f>1.41*(C59/C55)</f>
        <v>#N/A</v>
      </c>
      <c r="L65" s="268" t="s">
        <v>259</v>
      </c>
      <c r="M65" s="265"/>
      <c r="N65" s="285" t="e">
        <f>ROUNDDOWN(K65,0)</f>
        <v>#N/A</v>
      </c>
    </row>
    <row r="66" spans="1:14" s="237" customFormat="1" ht="15.75" customHeight="1" thickBot="1">
      <c r="A66" s="284"/>
      <c r="B66" s="277"/>
      <c r="C66" s="277"/>
      <c r="D66" s="277"/>
      <c r="E66" s="277"/>
      <c r="F66" s="277"/>
      <c r="G66" s="275">
        <v>10</v>
      </c>
      <c r="H66" s="276">
        <v>0.31459999999999999</v>
      </c>
      <c r="I66" s="277"/>
      <c r="J66" s="277"/>
      <c r="K66" s="277"/>
      <c r="L66" s="277"/>
      <c r="M66" s="277"/>
      <c r="N66" s="278"/>
    </row>
    <row r="67" spans="1:14" s="237" customFormat="1" ht="15.75" customHeight="1">
      <c r="A67" s="1178" t="s">
        <v>260</v>
      </c>
      <c r="B67" s="1179"/>
      <c r="C67" s="1179"/>
      <c r="D67" s="1179"/>
      <c r="E67" s="1179"/>
      <c r="F67" s="1179"/>
      <c r="G67" s="1179"/>
      <c r="H67" s="1179"/>
      <c r="I67" s="1179"/>
      <c r="J67" s="1179"/>
      <c r="K67" s="1179"/>
      <c r="L67" s="1179"/>
      <c r="M67" s="1179"/>
      <c r="N67" s="1180"/>
    </row>
    <row r="68" spans="1:14" s="237" customFormat="1" ht="15.75" customHeight="1">
      <c r="A68" s="240"/>
      <c r="B68" s="238" t="s">
        <v>173</v>
      </c>
      <c r="C68" s="1177" t="str">
        <f>IF(C2="","",C2)</f>
        <v/>
      </c>
      <c r="D68" s="1177"/>
      <c r="E68" s="1177"/>
      <c r="G68" s="238" t="s">
        <v>208</v>
      </c>
      <c r="H68" s="1177" t="str">
        <f>IF(H2="","",H2)</f>
        <v/>
      </c>
      <c r="I68" s="1177"/>
      <c r="J68" s="1177"/>
      <c r="L68" s="238" t="s">
        <v>62</v>
      </c>
      <c r="M68" s="1181" t="str">
        <f>IF(M2="","",M2)</f>
        <v/>
      </c>
      <c r="N68" s="1181"/>
    </row>
    <row r="69" spans="1:14" s="237" customFormat="1" ht="15.75" customHeight="1">
      <c r="A69" s="240"/>
      <c r="B69" s="238" t="s">
        <v>174</v>
      </c>
      <c r="C69" s="1177" t="str">
        <f>IF(C3="","",C3)</f>
        <v/>
      </c>
      <c r="D69" s="1177"/>
      <c r="E69" s="1177"/>
      <c r="G69" s="238" t="s">
        <v>209</v>
      </c>
      <c r="H69" s="1177" t="str">
        <f>IF(H3="","",H3)</f>
        <v/>
      </c>
      <c r="I69" s="1177"/>
      <c r="J69" s="1177"/>
      <c r="L69" s="238" t="s">
        <v>210</v>
      </c>
      <c r="M69" s="1177" t="str">
        <f>IF(M3="","",M3)</f>
        <v/>
      </c>
      <c r="N69" s="1177"/>
    </row>
    <row r="70" spans="1:14" s="237" customFormat="1" ht="15.75" customHeight="1">
      <c r="A70" s="240"/>
      <c r="B70" s="238" t="s">
        <v>175</v>
      </c>
      <c r="C70" s="1177" t="str">
        <f>IF(C4="","",C4)</f>
        <v/>
      </c>
      <c r="D70" s="1177"/>
      <c r="E70" s="1177"/>
      <c r="G70" s="238" t="s">
        <v>211</v>
      </c>
      <c r="H70" s="1177" t="str">
        <f>IF(H4="","",H4)</f>
        <v/>
      </c>
      <c r="I70" s="1177"/>
      <c r="J70" s="1177"/>
      <c r="N70" s="239"/>
    </row>
    <row r="71" spans="1:14" s="237" customFormat="1" ht="15.75" customHeight="1">
      <c r="A71" s="240"/>
      <c r="N71" s="239"/>
    </row>
    <row r="72" spans="1:14" s="237" customFormat="1" ht="15.75" customHeight="1">
      <c r="A72" s="240"/>
      <c r="B72" s="238" t="s">
        <v>176</v>
      </c>
      <c r="C72" s="242">
        <f>C6</f>
        <v>0</v>
      </c>
      <c r="E72" s="238" t="s">
        <v>177</v>
      </c>
      <c r="F72" s="241">
        <f>F6</f>
        <v>0</v>
      </c>
      <c r="G72" s="238" t="s">
        <v>212</v>
      </c>
      <c r="H72" s="241" t="str">
        <f>H6</f>
        <v/>
      </c>
      <c r="J72" s="238" t="s">
        <v>179</v>
      </c>
      <c r="K72" s="242">
        <f>K6</f>
        <v>0</v>
      </c>
      <c r="L72" s="238" t="s">
        <v>213</v>
      </c>
      <c r="M72" s="241" t="str">
        <f>M6</f>
        <v/>
      </c>
      <c r="N72" s="239"/>
    </row>
    <row r="73" spans="1:14" s="237" customFormat="1" ht="15.75" customHeight="1">
      <c r="A73" s="240"/>
      <c r="B73" s="238" t="s">
        <v>181</v>
      </c>
      <c r="C73" s="242">
        <f>C7</f>
        <v>0</v>
      </c>
      <c r="E73" s="238" t="s">
        <v>182</v>
      </c>
      <c r="F73" s="241">
        <f>F7</f>
        <v>0</v>
      </c>
      <c r="G73" s="238" t="s">
        <v>214</v>
      </c>
      <c r="H73" s="241" t="str">
        <f>H7</f>
        <v/>
      </c>
      <c r="J73" s="238" t="s">
        <v>184</v>
      </c>
      <c r="K73" s="242" t="e">
        <f>K7</f>
        <v>#DIV/0!</v>
      </c>
      <c r="L73" s="238" t="s">
        <v>215</v>
      </c>
      <c r="M73" s="241">
        <f>M7</f>
        <v>0</v>
      </c>
      <c r="N73" s="239"/>
    </row>
    <row r="74" spans="1:14" s="237" customFormat="1" ht="15.2" customHeight="1">
      <c r="A74" s="240"/>
      <c r="B74" s="238" t="s">
        <v>186</v>
      </c>
      <c r="C74" s="242">
        <f>C8</f>
        <v>0</v>
      </c>
      <c r="E74" s="238" t="s">
        <v>187</v>
      </c>
      <c r="F74" s="241">
        <f>F8</f>
        <v>0</v>
      </c>
      <c r="G74" s="238" t="s">
        <v>216</v>
      </c>
      <c r="H74" s="241" t="e">
        <f>H8</f>
        <v>#N/A</v>
      </c>
      <c r="N74" s="239"/>
    </row>
    <row r="75" spans="1:14" s="237" customFormat="1" ht="15.2" customHeight="1">
      <c r="A75" s="240"/>
      <c r="N75" s="239"/>
    </row>
    <row r="76" spans="1:14" s="237" customFormat="1" ht="15.2" customHeight="1">
      <c r="A76" s="1171" t="s">
        <v>217</v>
      </c>
      <c r="B76" s="1172"/>
      <c r="C76" s="1172"/>
      <c r="D76" s="1172"/>
      <c r="E76" s="1172"/>
      <c r="F76" s="1172"/>
      <c r="G76" s="1172"/>
      <c r="H76" s="1173"/>
      <c r="I76" s="1174" t="s">
        <v>261</v>
      </c>
      <c r="J76" s="1175"/>
      <c r="K76" s="1175"/>
      <c r="L76" s="1175"/>
      <c r="M76" s="1175"/>
      <c r="N76" s="1176"/>
    </row>
    <row r="77" spans="1:14" s="237" customFormat="1" ht="15.2" customHeight="1">
      <c r="A77" s="260" t="s">
        <v>219</v>
      </c>
      <c r="B77" s="261"/>
      <c r="C77" s="261"/>
      <c r="D77" s="261"/>
      <c r="E77" s="261"/>
      <c r="F77" s="261"/>
      <c r="G77" s="261"/>
      <c r="H77" s="262"/>
      <c r="I77" s="260" t="s">
        <v>220</v>
      </c>
      <c r="J77" s="261"/>
      <c r="K77" s="261"/>
      <c r="L77" s="261"/>
      <c r="M77" s="261"/>
      <c r="N77" s="262"/>
    </row>
    <row r="78" spans="1:14" s="237" customFormat="1" ht="15.2" customHeight="1" thickBot="1">
      <c r="A78" s="263"/>
      <c r="B78" s="264" t="s">
        <v>221</v>
      </c>
      <c r="C78" s="265" t="s">
        <v>262</v>
      </c>
      <c r="D78" s="265"/>
      <c r="E78" s="265"/>
      <c r="F78" s="265"/>
      <c r="G78" s="265"/>
      <c r="H78" s="266"/>
      <c r="I78" s="263"/>
      <c r="J78" s="267" t="s">
        <v>223</v>
      </c>
      <c r="K78" s="265" t="s">
        <v>263</v>
      </c>
      <c r="L78" s="265"/>
      <c r="M78" s="265"/>
      <c r="N78" s="266"/>
    </row>
    <row r="79" spans="1:14" s="237" customFormat="1" ht="15.2" customHeight="1">
      <c r="A79" s="263"/>
      <c r="B79" s="264" t="s">
        <v>225</v>
      </c>
      <c r="C79" s="268">
        <f>IF(H6="",0,CONCATENATE("(",N29,")"," x (",H6,")"," x (5.1)"))</f>
        <v>0</v>
      </c>
      <c r="D79" s="265"/>
      <c r="E79" s="265"/>
      <c r="F79" s="265"/>
      <c r="G79" s="269" t="s">
        <v>226</v>
      </c>
      <c r="H79" s="270" t="s">
        <v>227</v>
      </c>
      <c r="I79" s="265"/>
      <c r="J79" s="267" t="s">
        <v>228</v>
      </c>
      <c r="K79" s="265" t="str">
        <f>CONCATENATE("100 [",C80," / ",C74," ]")</f>
        <v>100 [0 / 0 ]</v>
      </c>
      <c r="L79" s="265"/>
      <c r="M79" s="265"/>
      <c r="N79" s="266"/>
    </row>
    <row r="80" spans="1:14" s="237" customFormat="1" ht="15.2" customHeight="1">
      <c r="A80" s="263"/>
      <c r="B80" s="264" t="s">
        <v>225</v>
      </c>
      <c r="C80" s="271">
        <f>IF(H6="",0,ROUND((N29*H6*5.1),5-LEN(INT((N29*H6*5.1)))))</f>
        <v>0</v>
      </c>
      <c r="D80" s="265"/>
      <c r="E80" s="265"/>
      <c r="F80" s="265"/>
      <c r="G80" s="272">
        <v>2</v>
      </c>
      <c r="H80" s="273">
        <v>0.88619999999999999</v>
      </c>
      <c r="I80" s="265"/>
      <c r="J80" s="267" t="s">
        <v>228</v>
      </c>
      <c r="K80" s="274" t="str">
        <f>IF(OR(COUNTBLANK(C6)=1,COUNTBLANK(C7)=1),"Enter Tol",100*(C80/C74))</f>
        <v>Enter Tol</v>
      </c>
      <c r="L80" s="268" t="s">
        <v>229</v>
      </c>
      <c r="M80" s="265"/>
      <c r="N80" s="266"/>
    </row>
    <row r="81" spans="1:14" s="237" customFormat="1" ht="15.2" customHeight="1" thickBot="1">
      <c r="A81" s="263"/>
      <c r="B81" s="265"/>
      <c r="C81" s="265"/>
      <c r="D81" s="265"/>
      <c r="E81" s="265"/>
      <c r="F81" s="265"/>
      <c r="G81" s="275">
        <v>3</v>
      </c>
      <c r="H81" s="276">
        <v>0.59079999999999999</v>
      </c>
      <c r="I81" s="277"/>
      <c r="J81" s="277"/>
      <c r="K81" s="277"/>
      <c r="L81" s="277"/>
      <c r="M81" s="277"/>
      <c r="N81" s="278"/>
    </row>
    <row r="82" spans="1:14" s="237" customFormat="1" ht="15.2" customHeight="1">
      <c r="A82" s="260" t="s">
        <v>230</v>
      </c>
      <c r="B82" s="261"/>
      <c r="C82" s="261"/>
      <c r="D82" s="261"/>
      <c r="E82" s="261"/>
      <c r="F82" s="261"/>
      <c r="G82" s="265"/>
      <c r="H82" s="266"/>
      <c r="I82" s="260" t="s">
        <v>231</v>
      </c>
      <c r="J82" s="261"/>
      <c r="K82" s="261"/>
      <c r="L82" s="261"/>
      <c r="M82" s="261"/>
      <c r="N82" s="262"/>
    </row>
    <row r="83" spans="1:14" s="237" customFormat="1" ht="15.2" customHeight="1">
      <c r="A83" s="263"/>
      <c r="B83" s="264" t="s">
        <v>232</v>
      </c>
      <c r="C83" s="279" t="str">
        <f>CONCATENATE("(5.1 Sigma) x SQRT{(","Xbar diff"," x ","K 2",")^2 - (","EV","/[(","# parts)"," x ","(# trials",")])}")</f>
        <v>(5.1 Sigma) x SQRT{(Xbar diff x K 2)^2 - (EV/[(# parts) x (# trials)])}</v>
      </c>
      <c r="D83" s="265"/>
      <c r="E83" s="265"/>
      <c r="F83" s="265"/>
      <c r="G83" s="267"/>
      <c r="H83" s="280"/>
      <c r="I83" s="263"/>
      <c r="J83" s="267" t="s">
        <v>233</v>
      </c>
      <c r="K83" s="265" t="s">
        <v>264</v>
      </c>
      <c r="L83" s="265"/>
      <c r="M83" s="265"/>
      <c r="N83" s="266"/>
    </row>
    <row r="84" spans="1:14" s="237" customFormat="1" ht="15.2" customHeight="1" thickBot="1">
      <c r="A84" s="263"/>
      <c r="B84" s="264" t="s">
        <v>225</v>
      </c>
      <c r="C84" s="268">
        <f>IF(H7="",0,CONCATENATE("(5.1) x SQRT(",ROUND((K72*H73)^2,5-LEN(INT((K72*H73)^2)))," - ",ROUND((N29*H6)^2/(F8*F6),5-LEN(INT((N29*H6)^2/(F8*F6)))),")"))</f>
        <v>0</v>
      </c>
      <c r="D84" s="265"/>
      <c r="E84" s="265"/>
      <c r="F84" s="265"/>
      <c r="G84" s="267"/>
      <c r="H84" s="280"/>
      <c r="I84" s="263"/>
      <c r="J84" s="267" t="s">
        <v>228</v>
      </c>
      <c r="K84" s="265" t="str">
        <f>CONCATENATE("100 [",C85," / ",C74," ]")</f>
        <v>100 [0 / 0 ]</v>
      </c>
      <c r="L84" s="265"/>
      <c r="M84" s="265"/>
      <c r="N84" s="266"/>
    </row>
    <row r="85" spans="1:14" s="237" customFormat="1" ht="15.2" customHeight="1">
      <c r="A85" s="263"/>
      <c r="B85" s="264" t="s">
        <v>225</v>
      </c>
      <c r="C85" s="281">
        <f>IF(H7="",0,ROUND(5.1*SQRT((K72*H73)^2-(N29*H6)^2/(F8*F6)),5-LEN(INT((5.1*SQRT((K72*H73)^2-(N29*H6)^2/(F8*F6)))))))</f>
        <v>0</v>
      </c>
      <c r="D85" s="265"/>
      <c r="E85" s="265"/>
      <c r="F85" s="269" t="s">
        <v>235</v>
      </c>
      <c r="G85" s="282">
        <v>2</v>
      </c>
      <c r="H85" s="270">
        <v>3</v>
      </c>
      <c r="I85" s="265"/>
      <c r="J85" s="267" t="s">
        <v>228</v>
      </c>
      <c r="K85" s="274" t="str">
        <f>IF(OR(COUNTBLANK(C6)=1,COUNTBLANK(C7)=1),"Enter Tol",100*(C85/C74))</f>
        <v>Enter Tol</v>
      </c>
      <c r="L85" s="268" t="s">
        <v>229</v>
      </c>
      <c r="M85" s="265"/>
      <c r="N85" s="266"/>
    </row>
    <row r="86" spans="1:14" s="237" customFormat="1" ht="15.2" customHeight="1" thickBot="1">
      <c r="A86" s="263"/>
      <c r="B86" s="265"/>
      <c r="C86" s="265"/>
      <c r="D86" s="265"/>
      <c r="E86" s="265"/>
      <c r="F86" s="275" t="s">
        <v>236</v>
      </c>
      <c r="G86" s="283">
        <v>0.70709999999999995</v>
      </c>
      <c r="H86" s="276">
        <v>0.52310000000000001</v>
      </c>
      <c r="I86" s="277"/>
      <c r="J86" s="277"/>
      <c r="K86" s="277"/>
      <c r="L86" s="277"/>
      <c r="M86" s="277"/>
      <c r="N86" s="278"/>
    </row>
    <row r="87" spans="1:14" s="237" customFormat="1" ht="15.2" customHeight="1">
      <c r="A87" s="260" t="s">
        <v>237</v>
      </c>
      <c r="B87" s="261"/>
      <c r="C87" s="261"/>
      <c r="D87" s="261"/>
      <c r="E87" s="261"/>
      <c r="F87" s="265"/>
      <c r="G87" s="265"/>
      <c r="H87" s="266"/>
      <c r="I87" s="260" t="s">
        <v>238</v>
      </c>
      <c r="J87" s="261"/>
      <c r="K87" s="261"/>
      <c r="L87" s="261"/>
      <c r="M87" s="261"/>
      <c r="N87" s="262"/>
    </row>
    <row r="88" spans="1:14" s="237" customFormat="1" ht="15.2" customHeight="1">
      <c r="A88" s="263"/>
      <c r="B88" s="264" t="s">
        <v>239</v>
      </c>
      <c r="C88" s="265" t="s">
        <v>240</v>
      </c>
      <c r="D88" s="265"/>
      <c r="E88" s="265"/>
      <c r="F88" s="265"/>
      <c r="G88" s="265"/>
      <c r="H88" s="266"/>
      <c r="I88" s="263"/>
      <c r="J88" s="267" t="s">
        <v>241</v>
      </c>
      <c r="K88" s="265" t="s">
        <v>265</v>
      </c>
      <c r="L88" s="265"/>
      <c r="M88" s="265"/>
      <c r="N88" s="266"/>
    </row>
    <row r="89" spans="1:14" s="237" customFormat="1" ht="15.2" customHeight="1">
      <c r="A89" s="263"/>
      <c r="B89" s="264" t="s">
        <v>243</v>
      </c>
      <c r="C89" s="265" t="str">
        <f>CONCATENATE("SQRT [ ",ROUND((C80)^2,5-LEN(INT((C80)^2)))," + ",ROUND((C85^2),5-LEN(INT((C85^2))))," ]")</f>
        <v>SQRT [ 0 + 0 ]</v>
      </c>
      <c r="D89" s="265"/>
      <c r="E89" s="265"/>
      <c r="F89" s="265"/>
      <c r="G89" s="265"/>
      <c r="H89" s="266"/>
      <c r="I89" s="263"/>
      <c r="J89" s="267" t="s">
        <v>228</v>
      </c>
      <c r="K89" s="265" t="str">
        <f>CONCATENATE("100 [",C90," / ",C74," ]")</f>
        <v>100 [0 / 0 ]</v>
      </c>
      <c r="L89" s="265"/>
      <c r="M89" s="265"/>
      <c r="N89" s="266"/>
    </row>
    <row r="90" spans="1:14" s="237" customFormat="1" ht="15.2" customHeight="1">
      <c r="A90" s="263"/>
      <c r="B90" s="264" t="s">
        <v>243</v>
      </c>
      <c r="C90" s="271">
        <f>ROUND(SQRT((C80^2)+(C85^2)),5-LEN(INT((SQRT((C80^2)+(C85^2))))))</f>
        <v>0</v>
      </c>
      <c r="D90" s="265"/>
      <c r="E90" s="265"/>
      <c r="F90" s="265"/>
      <c r="G90" s="265"/>
      <c r="H90" s="266"/>
      <c r="I90" s="263"/>
      <c r="J90" s="267" t="s">
        <v>228</v>
      </c>
      <c r="K90" s="274" t="str">
        <f>IF(OR(COUNTBLANK(C6)=1,COUNTBLANK(C7)=1),"Enter Tol",100*(C90/C74))</f>
        <v>Enter Tol</v>
      </c>
      <c r="L90" s="268" t="s">
        <v>229</v>
      </c>
      <c r="M90" s="265"/>
      <c r="N90" s="266"/>
    </row>
    <row r="91" spans="1:14" s="237" customFormat="1" ht="15.2" customHeight="1" thickBot="1">
      <c r="A91" s="284"/>
      <c r="B91" s="277"/>
      <c r="C91" s="277"/>
      <c r="D91" s="277"/>
      <c r="E91" s="277"/>
      <c r="F91" s="277"/>
      <c r="G91" s="265"/>
      <c r="H91" s="266"/>
      <c r="I91" s="284"/>
      <c r="J91" s="277"/>
      <c r="K91" s="277"/>
      <c r="L91" s="277"/>
      <c r="M91" s="277"/>
      <c r="N91" s="278"/>
    </row>
    <row r="92" spans="1:14" s="237" customFormat="1" ht="15.2" customHeight="1">
      <c r="A92" s="260" t="s">
        <v>244</v>
      </c>
      <c r="B92" s="261"/>
      <c r="C92" s="261"/>
      <c r="D92" s="261"/>
      <c r="E92" s="261"/>
      <c r="F92" s="261"/>
      <c r="G92" s="269" t="s">
        <v>245</v>
      </c>
      <c r="H92" s="270" t="s">
        <v>246</v>
      </c>
      <c r="I92" s="261" t="s">
        <v>247</v>
      </c>
      <c r="J92" s="261"/>
      <c r="K92" s="261"/>
      <c r="L92" s="261"/>
      <c r="M92" s="261"/>
      <c r="N92" s="262"/>
    </row>
    <row r="93" spans="1:14" s="237" customFormat="1" ht="15.2" customHeight="1">
      <c r="A93" s="263"/>
      <c r="B93" s="264" t="s">
        <v>248</v>
      </c>
      <c r="C93" s="265" t="s">
        <v>266</v>
      </c>
      <c r="D93" s="265"/>
      <c r="E93" s="265"/>
      <c r="F93" s="265"/>
      <c r="G93" s="272">
        <v>2</v>
      </c>
      <c r="H93" s="273">
        <v>0.70709999999999995</v>
      </c>
      <c r="I93" s="265"/>
      <c r="J93" s="267" t="s">
        <v>250</v>
      </c>
      <c r="K93" s="265" t="s">
        <v>267</v>
      </c>
      <c r="L93" s="265"/>
      <c r="M93" s="265"/>
      <c r="N93" s="266"/>
    </row>
    <row r="94" spans="1:14" s="237" customFormat="1" ht="15.2" customHeight="1">
      <c r="A94" s="263"/>
      <c r="B94" s="264" t="s">
        <v>225</v>
      </c>
      <c r="C94" s="268" t="e">
        <f>CONCATENATE("(",N28,") x (",H8,") x (",5.1,")")</f>
        <v>#N/A</v>
      </c>
      <c r="D94" s="265"/>
      <c r="E94" s="265"/>
      <c r="F94" s="265"/>
      <c r="G94" s="272">
        <v>3</v>
      </c>
      <c r="H94" s="273">
        <v>0.52310000000000001</v>
      </c>
      <c r="I94" s="265"/>
      <c r="J94" s="267" t="s">
        <v>252</v>
      </c>
      <c r="K94" s="265" t="e">
        <f>CONCATENATE("100 [",C95," / ",C74," ]")</f>
        <v>#N/A</v>
      </c>
      <c r="L94" s="265"/>
      <c r="M94" s="265"/>
      <c r="N94" s="266"/>
    </row>
    <row r="95" spans="1:14" s="237" customFormat="1" ht="15.2" customHeight="1">
      <c r="A95" s="263"/>
      <c r="B95" s="264" t="s">
        <v>225</v>
      </c>
      <c r="C95" s="268" t="e">
        <f>5.1*ROUND((M7*H8),5-LEN(INT(((M7*H8)))))</f>
        <v>#N/A</v>
      </c>
      <c r="D95" s="265"/>
      <c r="E95" s="265"/>
      <c r="F95" s="265"/>
      <c r="G95" s="272">
        <v>4</v>
      </c>
      <c r="H95" s="273">
        <v>0.44669999999999999</v>
      </c>
      <c r="I95" s="265"/>
      <c r="J95" s="267" t="s">
        <v>252</v>
      </c>
      <c r="K95" s="274" t="str">
        <f>IF(OR(COUNTBLANK(C6)=1,COUNTBLANK(C7)=1),"Enter Tol",100*(C95/C74))</f>
        <v>Enter Tol</v>
      </c>
      <c r="L95" s="268" t="s">
        <v>229</v>
      </c>
      <c r="M95" s="265"/>
      <c r="N95" s="266"/>
    </row>
    <row r="96" spans="1:14" s="237" customFormat="1" ht="15.2" customHeight="1">
      <c r="A96" s="284"/>
      <c r="B96" s="265"/>
      <c r="C96" s="265"/>
      <c r="D96" s="265"/>
      <c r="E96" s="265"/>
      <c r="F96" s="265"/>
      <c r="G96" s="272">
        <v>5</v>
      </c>
      <c r="H96" s="273">
        <v>0.40300000000000002</v>
      </c>
      <c r="I96" s="277"/>
      <c r="J96" s="277"/>
      <c r="K96" s="277"/>
      <c r="L96" s="277"/>
      <c r="M96" s="277"/>
      <c r="N96" s="278"/>
    </row>
    <row r="97" spans="1:15" s="237" customFormat="1" ht="15.2" customHeight="1">
      <c r="A97" s="260" t="s">
        <v>268</v>
      </c>
      <c r="B97" s="261"/>
      <c r="C97" s="261"/>
      <c r="D97" s="261"/>
      <c r="E97" s="261"/>
      <c r="F97" s="261"/>
      <c r="G97" s="272">
        <v>6</v>
      </c>
      <c r="H97" s="273">
        <v>0.37419999999999998</v>
      </c>
      <c r="I97" s="261" t="s">
        <v>256</v>
      </c>
      <c r="J97" s="261"/>
      <c r="K97" s="261"/>
      <c r="L97" s="261"/>
      <c r="M97" s="261"/>
      <c r="N97" s="262"/>
    </row>
    <row r="98" spans="1:15" s="237" customFormat="1" ht="15.2" customHeight="1">
      <c r="A98" s="263"/>
      <c r="B98" s="264" t="s">
        <v>254</v>
      </c>
      <c r="C98" s="265" t="s">
        <v>269</v>
      </c>
      <c r="D98" s="265"/>
      <c r="E98" s="265"/>
      <c r="F98" s="265"/>
      <c r="G98" s="272">
        <v>7</v>
      </c>
      <c r="H98" s="273">
        <v>0.35339999999999999</v>
      </c>
      <c r="I98" s="265"/>
      <c r="J98" s="267" t="s">
        <v>257</v>
      </c>
      <c r="K98" s="265" t="s">
        <v>258</v>
      </c>
      <c r="L98" s="265"/>
      <c r="M98" s="265"/>
      <c r="N98" s="266"/>
    </row>
    <row r="99" spans="1:15" s="237" customFormat="1" ht="15.2" customHeight="1">
      <c r="A99" s="263"/>
      <c r="B99" s="264" t="s">
        <v>225</v>
      </c>
      <c r="C99" s="265" t="str">
        <f>CONCATENATE(C6, " - ",C7)</f>
        <v xml:space="preserve"> - </v>
      </c>
      <c r="D99" s="265"/>
      <c r="E99" s="265"/>
      <c r="F99" s="265"/>
      <c r="G99" s="272">
        <v>8</v>
      </c>
      <c r="H99" s="273">
        <v>0.33750000000000002</v>
      </c>
      <c r="I99" s="265"/>
      <c r="J99" s="267" t="s">
        <v>252</v>
      </c>
      <c r="K99" s="265" t="e">
        <f>CONCATENATE("1.41 (",C95," / ",C90," )")</f>
        <v>#N/A</v>
      </c>
      <c r="L99" s="265"/>
      <c r="M99" s="265"/>
      <c r="N99" s="266"/>
    </row>
    <row r="100" spans="1:15" s="237" customFormat="1" ht="12.75">
      <c r="A100" s="263"/>
      <c r="B100" s="264" t="s">
        <v>225</v>
      </c>
      <c r="C100" s="268">
        <f>C6-C7</f>
        <v>0</v>
      </c>
      <c r="D100" s="265"/>
      <c r="E100" s="265"/>
      <c r="F100" s="265"/>
      <c r="G100" s="272">
        <v>9</v>
      </c>
      <c r="H100" s="273">
        <v>0.32490000000000002</v>
      </c>
      <c r="I100" s="265"/>
      <c r="J100" s="267" t="s">
        <v>252</v>
      </c>
      <c r="K100" s="274" t="e">
        <f>1.41*(C95/C90)</f>
        <v>#N/A</v>
      </c>
      <c r="L100" s="268" t="s">
        <v>259</v>
      </c>
      <c r="M100" s="265"/>
      <c r="N100" s="285" t="e">
        <f>ROUNDDOWN(K100,0)</f>
        <v>#N/A</v>
      </c>
    </row>
    <row r="101" spans="1:15" s="237" customFormat="1" ht="12.75">
      <c r="A101" s="284"/>
      <c r="B101" s="277"/>
      <c r="C101" s="277"/>
      <c r="D101" s="277"/>
      <c r="E101" s="277"/>
      <c r="F101" s="277"/>
      <c r="G101" s="272">
        <v>10</v>
      </c>
      <c r="H101" s="273">
        <v>0.31459999999999999</v>
      </c>
      <c r="I101" s="277"/>
      <c r="J101" s="277"/>
      <c r="K101" s="277"/>
      <c r="L101" s="277"/>
      <c r="M101" s="277"/>
      <c r="N101" s="278"/>
    </row>
    <row r="102" spans="1:15" s="237" customFormat="1" ht="12.75" hidden="1">
      <c r="A102" s="240"/>
    </row>
    <row r="103" spans="1:15" s="237" customFormat="1" ht="12.75" hidden="1">
      <c r="A103" s="240"/>
    </row>
    <row r="104" spans="1:15" s="237" customFormat="1" ht="12.75" hidden="1">
      <c r="A104" s="240"/>
    </row>
    <row r="105" spans="1:15" s="237" customFormat="1" ht="12.75" hidden="1">
      <c r="A105" s="240"/>
    </row>
    <row r="106" spans="1:15" s="237" customFormat="1" ht="12.75" hidden="1">
      <c r="A106" s="240"/>
    </row>
    <row r="107" spans="1:15" s="237" customFormat="1" ht="12.75" hidden="1">
      <c r="A107" s="240"/>
    </row>
    <row r="108" spans="1:15" s="237" customFormat="1" ht="12.75" hidden="1">
      <c r="A108" s="240"/>
    </row>
    <row r="109" spans="1:15" s="237" customFormat="1" ht="12.75" hidden="1">
      <c r="A109" s="240"/>
    </row>
    <row r="110" spans="1:15" s="237" customFormat="1" ht="12.75" hidden="1">
      <c r="A110" s="240"/>
    </row>
    <row r="111" spans="1:15" s="240" customFormat="1" ht="12.75" hidden="1">
      <c r="B111" s="237"/>
      <c r="C111" s="237"/>
      <c r="D111" s="237"/>
      <c r="E111" s="237"/>
      <c r="F111" s="237"/>
      <c r="G111" s="237"/>
      <c r="H111" s="237"/>
      <c r="I111" s="237"/>
      <c r="J111" s="237"/>
      <c r="K111" s="237"/>
      <c r="L111" s="237"/>
      <c r="M111" s="237"/>
      <c r="N111" s="237"/>
      <c r="O111" s="237"/>
    </row>
    <row r="112" spans="1:15" s="240" customFormat="1" ht="12.75" hidden="1">
      <c r="B112" s="237"/>
      <c r="C112" s="237"/>
      <c r="D112" s="237"/>
      <c r="E112" s="237"/>
      <c r="F112" s="237"/>
      <c r="G112" s="237"/>
      <c r="H112" s="237"/>
      <c r="I112" s="237"/>
      <c r="J112" s="237"/>
      <c r="K112" s="237"/>
      <c r="L112" s="237"/>
      <c r="M112" s="237"/>
      <c r="N112" s="237"/>
      <c r="O112" s="237"/>
    </row>
    <row r="113" spans="2:15" s="240" customFormat="1" ht="12.75" hidden="1">
      <c r="B113" s="237"/>
      <c r="C113" s="237"/>
      <c r="D113" s="237"/>
      <c r="E113" s="237"/>
      <c r="F113" s="237"/>
      <c r="G113" s="237"/>
      <c r="H113" s="237"/>
      <c r="I113" s="237"/>
      <c r="J113" s="237"/>
      <c r="K113" s="237"/>
      <c r="L113" s="237"/>
      <c r="M113" s="237"/>
      <c r="N113" s="237"/>
      <c r="O113" s="237"/>
    </row>
    <row r="114" spans="2:15" s="240" customFormat="1" ht="12.75" hidden="1">
      <c r="B114" s="237"/>
      <c r="C114" s="237"/>
      <c r="D114" s="237"/>
      <c r="E114" s="237"/>
      <c r="F114" s="237"/>
      <c r="G114" s="237"/>
      <c r="H114" s="237"/>
      <c r="I114" s="237"/>
      <c r="J114" s="237"/>
      <c r="K114" s="237"/>
      <c r="L114" s="237"/>
      <c r="M114" s="237"/>
      <c r="N114" s="237"/>
      <c r="O114" s="237"/>
    </row>
    <row r="115" spans="2:15" s="240" customFormat="1" ht="12.75" hidden="1">
      <c r="B115" s="237"/>
      <c r="C115" s="237"/>
      <c r="D115" s="237"/>
      <c r="E115" s="237"/>
      <c r="F115" s="237"/>
      <c r="G115" s="237"/>
      <c r="H115" s="237"/>
      <c r="I115" s="237"/>
      <c r="J115" s="237"/>
      <c r="K115" s="237"/>
      <c r="L115" s="237"/>
      <c r="M115" s="237"/>
      <c r="N115" s="237"/>
      <c r="O115" s="237"/>
    </row>
    <row r="116" spans="2:15" s="240" customFormat="1" ht="12.75" hidden="1">
      <c r="B116" s="237"/>
      <c r="C116" s="237"/>
      <c r="D116" s="237"/>
      <c r="E116" s="237"/>
      <c r="F116" s="237"/>
      <c r="G116" s="237"/>
      <c r="H116" s="237"/>
      <c r="I116" s="237"/>
      <c r="J116" s="237"/>
      <c r="K116" s="237"/>
      <c r="L116" s="237"/>
      <c r="M116" s="237"/>
      <c r="N116" s="237"/>
      <c r="O116" s="237"/>
    </row>
    <row r="117" spans="2:15" s="240" customFormat="1" ht="12.75" hidden="1">
      <c r="B117" s="237"/>
      <c r="C117" s="237"/>
      <c r="D117" s="237"/>
      <c r="E117" s="237"/>
      <c r="F117" s="237"/>
      <c r="G117" s="237"/>
      <c r="H117" s="237"/>
      <c r="I117" s="237"/>
      <c r="J117" s="237"/>
      <c r="K117" s="237"/>
      <c r="L117" s="237"/>
      <c r="M117" s="237"/>
      <c r="N117" s="237"/>
      <c r="O117" s="237"/>
    </row>
    <row r="118" spans="2:15" s="240" customFormat="1" ht="12.75" hidden="1">
      <c r="B118" s="237"/>
      <c r="C118" s="237"/>
      <c r="D118" s="237"/>
      <c r="E118" s="237"/>
      <c r="F118" s="237"/>
      <c r="G118" s="237"/>
      <c r="H118" s="237"/>
      <c r="I118" s="237"/>
      <c r="J118" s="237"/>
      <c r="K118" s="237"/>
      <c r="L118" s="237"/>
      <c r="M118" s="237"/>
      <c r="N118" s="237"/>
      <c r="O118" s="237"/>
    </row>
    <row r="119" spans="2:15" s="240" customFormat="1" ht="12.75" hidden="1">
      <c r="B119" s="237"/>
      <c r="C119" s="237"/>
      <c r="D119" s="237"/>
      <c r="E119" s="237"/>
      <c r="F119" s="237"/>
      <c r="G119" s="237"/>
      <c r="H119" s="237"/>
      <c r="I119" s="237"/>
      <c r="J119" s="237"/>
      <c r="K119" s="237"/>
      <c r="L119" s="237"/>
      <c r="M119" s="237"/>
      <c r="N119" s="237"/>
      <c r="O119" s="237"/>
    </row>
    <row r="120" spans="2:15" s="240" customFormat="1" ht="12.75" hidden="1">
      <c r="B120" s="237"/>
      <c r="C120" s="237"/>
      <c r="D120" s="237"/>
      <c r="E120" s="237"/>
      <c r="F120" s="237"/>
      <c r="G120" s="237"/>
      <c r="H120" s="237"/>
      <c r="I120" s="237"/>
      <c r="J120" s="237"/>
      <c r="K120" s="237"/>
      <c r="L120" s="237"/>
      <c r="M120" s="237"/>
      <c r="N120" s="237"/>
      <c r="O120" s="237"/>
    </row>
    <row r="121" spans="2:15" s="240" customFormat="1" ht="12.75" hidden="1">
      <c r="B121" s="237"/>
      <c r="C121" s="237"/>
      <c r="D121" s="237"/>
      <c r="E121" s="237"/>
      <c r="F121" s="237"/>
      <c r="G121" s="237"/>
      <c r="H121" s="237"/>
      <c r="I121" s="237"/>
      <c r="J121" s="237"/>
      <c r="K121" s="237"/>
      <c r="L121" s="237"/>
      <c r="M121" s="237"/>
      <c r="N121" s="237"/>
      <c r="O121" s="237"/>
    </row>
    <row r="122" spans="2:15" s="240" customFormat="1" ht="12.75" hidden="1">
      <c r="B122" s="237"/>
      <c r="C122" s="237"/>
      <c r="D122" s="237"/>
      <c r="E122" s="237"/>
      <c r="F122" s="237"/>
      <c r="G122" s="237"/>
      <c r="H122" s="237"/>
      <c r="I122" s="237"/>
      <c r="J122" s="237"/>
      <c r="K122" s="237"/>
      <c r="L122" s="237"/>
      <c r="M122" s="237"/>
      <c r="N122" s="237"/>
      <c r="O122" s="237"/>
    </row>
    <row r="123" spans="2:15" s="240" customFormat="1" ht="12.75" hidden="1">
      <c r="B123" s="237"/>
      <c r="C123" s="237"/>
      <c r="D123" s="237"/>
      <c r="E123" s="237"/>
      <c r="F123" s="237"/>
      <c r="G123" s="237"/>
      <c r="H123" s="237"/>
      <c r="I123" s="237"/>
      <c r="J123" s="237"/>
      <c r="K123" s="237"/>
      <c r="L123" s="237"/>
      <c r="M123" s="237"/>
      <c r="N123" s="237"/>
      <c r="O123" s="237"/>
    </row>
    <row r="124" spans="2:15" s="240" customFormat="1" ht="12.75" hidden="1">
      <c r="B124" s="237"/>
      <c r="C124" s="237"/>
      <c r="D124" s="237"/>
      <c r="E124" s="237"/>
      <c r="F124" s="237"/>
      <c r="G124" s="237"/>
      <c r="H124" s="237"/>
      <c r="I124" s="237"/>
      <c r="J124" s="237"/>
      <c r="K124" s="237"/>
      <c r="L124" s="237"/>
      <c r="M124" s="237"/>
      <c r="N124" s="237"/>
      <c r="O124" s="237"/>
    </row>
    <row r="125" spans="2:15" s="240" customFormat="1" ht="12.75" hidden="1">
      <c r="B125" s="237"/>
      <c r="C125" s="237"/>
      <c r="D125" s="237"/>
      <c r="E125" s="237"/>
      <c r="F125" s="237"/>
      <c r="G125" s="237"/>
      <c r="H125" s="237"/>
      <c r="I125" s="237"/>
      <c r="J125" s="237"/>
      <c r="K125" s="237"/>
      <c r="L125" s="237"/>
      <c r="M125" s="237"/>
      <c r="N125" s="237"/>
      <c r="O125" s="237"/>
    </row>
    <row r="126" spans="2:15" s="240" customFormat="1" ht="12.75" hidden="1">
      <c r="B126" s="237"/>
      <c r="C126" s="237"/>
      <c r="D126" s="237"/>
      <c r="E126" s="237"/>
      <c r="F126" s="237"/>
      <c r="G126" s="237"/>
      <c r="H126" s="237"/>
      <c r="I126" s="237"/>
      <c r="J126" s="237"/>
      <c r="K126" s="237"/>
      <c r="L126" s="237"/>
      <c r="M126" s="237"/>
      <c r="N126" s="237"/>
      <c r="O126" s="237"/>
    </row>
    <row r="127" spans="2:15" s="240" customFormat="1" ht="12.75" hidden="1">
      <c r="B127" s="237"/>
      <c r="C127" s="237"/>
      <c r="D127" s="237"/>
      <c r="E127" s="237"/>
      <c r="F127" s="237"/>
      <c r="G127" s="237"/>
      <c r="H127" s="237"/>
      <c r="I127" s="237"/>
      <c r="J127" s="237"/>
      <c r="K127" s="237"/>
      <c r="L127" s="237"/>
      <c r="M127" s="237"/>
      <c r="N127" s="237"/>
      <c r="O127" s="237"/>
    </row>
    <row r="128" spans="2:15" s="240" customFormat="1" ht="12.75" hidden="1">
      <c r="B128" s="237"/>
      <c r="C128" s="237"/>
      <c r="D128" s="237"/>
      <c r="E128" s="237"/>
      <c r="F128" s="237"/>
      <c r="G128" s="237"/>
      <c r="H128" s="237"/>
      <c r="I128" s="237"/>
      <c r="J128" s="237"/>
      <c r="K128" s="237"/>
      <c r="L128" s="237"/>
      <c r="M128" s="237"/>
      <c r="N128" s="237"/>
      <c r="O128" s="237"/>
    </row>
    <row r="129" spans="2:15" s="240" customFormat="1" ht="12.75" hidden="1">
      <c r="B129" s="237"/>
      <c r="C129" s="237"/>
      <c r="D129" s="237"/>
      <c r="E129" s="237"/>
      <c r="F129" s="237"/>
      <c r="G129" s="237"/>
      <c r="H129" s="237"/>
      <c r="I129" s="237"/>
      <c r="J129" s="237"/>
      <c r="K129" s="237"/>
      <c r="L129" s="237"/>
      <c r="M129" s="237"/>
      <c r="N129" s="237"/>
      <c r="O129" s="237"/>
    </row>
    <row r="130" spans="2:15" s="240" customFormat="1" ht="12.75" hidden="1">
      <c r="B130" s="237"/>
      <c r="C130" s="237"/>
      <c r="D130" s="237"/>
      <c r="E130" s="237"/>
      <c r="F130" s="237"/>
      <c r="G130" s="237"/>
      <c r="H130" s="237"/>
      <c r="I130" s="237"/>
      <c r="J130" s="237"/>
      <c r="K130" s="237"/>
      <c r="L130" s="237"/>
      <c r="M130" s="237"/>
      <c r="N130" s="237"/>
      <c r="O130" s="237"/>
    </row>
    <row r="131" spans="2:15" s="240" customFormat="1" ht="12.75" hidden="1">
      <c r="B131" s="237"/>
      <c r="C131" s="237"/>
      <c r="D131" s="237"/>
      <c r="E131" s="237"/>
      <c r="F131" s="237"/>
      <c r="G131" s="237"/>
      <c r="H131" s="237"/>
      <c r="I131" s="237"/>
      <c r="J131" s="237"/>
      <c r="K131" s="237"/>
      <c r="L131" s="237"/>
      <c r="M131" s="237"/>
      <c r="N131" s="237"/>
      <c r="O131" s="237"/>
    </row>
    <row r="132" spans="2:15" s="240" customFormat="1" ht="12.75" hidden="1">
      <c r="B132" s="237"/>
      <c r="C132" s="237"/>
      <c r="D132" s="237"/>
      <c r="E132" s="237"/>
      <c r="F132" s="237"/>
      <c r="G132" s="237"/>
      <c r="H132" s="237"/>
      <c r="I132" s="237"/>
      <c r="J132" s="237"/>
      <c r="K132" s="237"/>
      <c r="L132" s="237"/>
      <c r="M132" s="237"/>
      <c r="N132" s="237"/>
      <c r="O132" s="237"/>
    </row>
    <row r="133" spans="2:15" s="240" customFormat="1" ht="12.75" hidden="1">
      <c r="B133" s="237"/>
      <c r="C133" s="237"/>
      <c r="D133" s="237"/>
      <c r="E133" s="237"/>
      <c r="F133" s="237"/>
      <c r="G133" s="237"/>
      <c r="H133" s="237"/>
      <c r="I133" s="237"/>
      <c r="J133" s="237"/>
      <c r="K133" s="237"/>
      <c r="L133" s="237"/>
      <c r="M133" s="237"/>
      <c r="N133" s="237"/>
      <c r="O133" s="237"/>
    </row>
    <row r="134" spans="2:15" s="240" customFormat="1" ht="12.75" hidden="1">
      <c r="B134" s="237"/>
      <c r="C134" s="237"/>
      <c r="D134" s="237"/>
      <c r="E134" s="237"/>
      <c r="F134" s="237"/>
      <c r="G134" s="237"/>
      <c r="H134" s="237"/>
      <c r="I134" s="237"/>
      <c r="J134" s="237"/>
      <c r="K134" s="237"/>
      <c r="L134" s="237"/>
      <c r="M134" s="237"/>
      <c r="N134" s="237"/>
      <c r="O134" s="237"/>
    </row>
    <row r="135" spans="2:15" ht="12.75" hidden="1" customHeight="1"/>
    <row r="136" spans="2:15" ht="12.75" hidden="1" customHeight="1"/>
  </sheetData>
  <sheetProtection password="CF58" sheet="1" objects="1" scenarios="1"/>
  <mergeCells count="60">
    <mergeCell ref="A3:B3"/>
    <mergeCell ref="C3:E3"/>
    <mergeCell ref="H3:J3"/>
    <mergeCell ref="M3:N3"/>
    <mergeCell ref="A1:N1"/>
    <mergeCell ref="A2:B2"/>
    <mergeCell ref="C2:E2"/>
    <mergeCell ref="H2:J2"/>
    <mergeCell ref="M2:N2"/>
    <mergeCell ref="M14:N14"/>
    <mergeCell ref="M17:N17"/>
    <mergeCell ref="M18:N18"/>
    <mergeCell ref="A4:B4"/>
    <mergeCell ref="C4:E4"/>
    <mergeCell ref="H4:J4"/>
    <mergeCell ref="A6:B6"/>
    <mergeCell ref="A7:B7"/>
    <mergeCell ref="A8:B8"/>
    <mergeCell ref="A10:B11"/>
    <mergeCell ref="C10:L10"/>
    <mergeCell ref="M10:N11"/>
    <mergeCell ref="M12:N12"/>
    <mergeCell ref="M13:N13"/>
    <mergeCell ref="M19:N19"/>
    <mergeCell ref="M22:N22"/>
    <mergeCell ref="M23:N23"/>
    <mergeCell ref="M24:N24"/>
    <mergeCell ref="J27:J28"/>
    <mergeCell ref="K27:K28"/>
    <mergeCell ref="L27:L28"/>
    <mergeCell ref="A32:N32"/>
    <mergeCell ref="A27:B28"/>
    <mergeCell ref="C27:C28"/>
    <mergeCell ref="D27:D28"/>
    <mergeCell ref="E27:E28"/>
    <mergeCell ref="F27:F28"/>
    <mergeCell ref="G27:G28"/>
    <mergeCell ref="H27:H28"/>
    <mergeCell ref="I27:I28"/>
    <mergeCell ref="C33:E33"/>
    <mergeCell ref="H33:J33"/>
    <mergeCell ref="M33:N33"/>
    <mergeCell ref="C34:E34"/>
    <mergeCell ref="H34:J34"/>
    <mergeCell ref="M34:N34"/>
    <mergeCell ref="A76:H76"/>
    <mergeCell ref="I76:N76"/>
    <mergeCell ref="C35:E35"/>
    <mergeCell ref="H35:J35"/>
    <mergeCell ref="A41:H41"/>
    <mergeCell ref="I41:N41"/>
    <mergeCell ref="A67:N67"/>
    <mergeCell ref="C68:E68"/>
    <mergeCell ref="H68:J68"/>
    <mergeCell ref="M68:N68"/>
    <mergeCell ref="C69:E69"/>
    <mergeCell ref="H69:J69"/>
    <mergeCell ref="M69:N69"/>
    <mergeCell ref="C70:E70"/>
    <mergeCell ref="H70:J70"/>
  </mergeCells>
  <printOptions horizontalCentered="1" verticalCentered="1"/>
  <pageMargins left="0" right="0" top="0.5" bottom="0.5" header="0.33" footer="0.5"/>
  <pageSetup scale="34"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45"/>
  <sheetViews>
    <sheetView showGridLines="0" view="pageBreakPreview" zoomScale="60" zoomScaleNormal="70" workbookViewId="0">
      <selection activeCell="B2" sqref="B2:F2"/>
    </sheetView>
  </sheetViews>
  <sheetFormatPr defaultColWidth="0" defaultRowHeight="12.75" customHeight="1" zeroHeight="1"/>
  <cols>
    <col min="1" max="18" width="11" style="292" customWidth="1"/>
    <col min="19" max="19" width="9.85546875" style="293" hidden="1" customWidth="1"/>
    <col min="20" max="16384" width="9.140625" style="293" hidden="1"/>
  </cols>
  <sheetData>
    <row r="1" spans="1:18" s="288" customFormat="1" ht="18" customHeight="1">
      <c r="A1" s="287" t="str">
        <f>CONCATENATE("Gage R&amp;R for ",'AIAG GR&amp;R'!C3)</f>
        <v xml:space="preserve">Gage R&amp;R for </v>
      </c>
      <c r="C1" s="289"/>
      <c r="D1" s="289"/>
      <c r="E1" s="289"/>
      <c r="F1" s="289"/>
      <c r="G1" s="289"/>
      <c r="H1" s="290"/>
      <c r="I1" s="290"/>
      <c r="J1" s="290"/>
      <c r="K1" s="290"/>
      <c r="O1" s="290"/>
      <c r="P1" s="290"/>
      <c r="Q1" s="290"/>
      <c r="R1" s="290"/>
    </row>
    <row r="2" spans="1:18" s="288" customFormat="1" ht="18" customHeight="1">
      <c r="A2" s="290"/>
      <c r="B2" s="1199" t="s">
        <v>270</v>
      </c>
      <c r="C2" s="1199"/>
      <c r="D2" s="1210" t="str">
        <f>IF('AIAG GR&amp;R'!$H$2="","",'AIAG GR&amp;R'!$H$2)</f>
        <v/>
      </c>
      <c r="E2" s="1211"/>
      <c r="F2" s="1212"/>
      <c r="H2" s="1199" t="s">
        <v>271</v>
      </c>
      <c r="I2" s="1199"/>
      <c r="J2" s="1210" t="str">
        <f>IF('AIAG GR&amp;R'!C2="","",'AIAG GR&amp;R'!C2)</f>
        <v/>
      </c>
      <c r="K2" s="1211"/>
      <c r="L2" s="1212"/>
      <c r="N2" s="1199" t="s">
        <v>272</v>
      </c>
      <c r="O2" s="1199"/>
      <c r="P2" s="1198" t="str">
        <f>IF('AIAG GR&amp;R'!C6="","",'AIAG GR&amp;R'!C6)</f>
        <v/>
      </c>
      <c r="Q2" s="1198"/>
      <c r="R2" s="290"/>
    </row>
    <row r="3" spans="1:18" s="288" customFormat="1" ht="18" customHeight="1">
      <c r="A3" s="290"/>
      <c r="B3" s="1199" t="s">
        <v>15</v>
      </c>
      <c r="C3" s="1199"/>
      <c r="D3" s="1200" t="str">
        <f>IF('AIAG GR&amp;R'!$M$2="","",'AIAG GR&amp;R'!$M$2)</f>
        <v/>
      </c>
      <c r="E3" s="1201"/>
      <c r="F3" s="1202"/>
      <c r="H3" s="1199" t="s">
        <v>273</v>
      </c>
      <c r="I3" s="1199"/>
      <c r="J3" s="1203" t="str">
        <f>IF('AIAG GR&amp;R'!H3="","",'AIAG GR&amp;R'!H3)</f>
        <v/>
      </c>
      <c r="K3" s="1204"/>
      <c r="L3" s="1205"/>
      <c r="N3" s="1199" t="s">
        <v>274</v>
      </c>
      <c r="O3" s="1199"/>
      <c r="P3" s="1206" t="str">
        <f>IF('AIAG GR&amp;R'!C7="","",'AIAG GR&amp;R'!C7)</f>
        <v/>
      </c>
      <c r="Q3" s="1206"/>
      <c r="R3" s="290"/>
    </row>
    <row r="4" spans="1:18" s="288" customFormat="1" ht="18" customHeight="1">
      <c r="A4" s="290"/>
      <c r="B4" s="1199" t="s">
        <v>275</v>
      </c>
      <c r="C4" s="1199"/>
      <c r="D4" s="1207" t="str">
        <f>IF('AIAG GR&amp;R'!$M$3="","",'AIAG GR&amp;R'!$M$3)</f>
        <v/>
      </c>
      <c r="E4" s="1208"/>
      <c r="F4" s="1209"/>
      <c r="H4" s="1199" t="s">
        <v>276</v>
      </c>
      <c r="I4" s="1199"/>
      <c r="J4" s="1210" t="str">
        <f>IF('AIAG GR&amp;R'!H4="","",'AIAG GR&amp;R'!H4)</f>
        <v/>
      </c>
      <c r="K4" s="1211"/>
      <c r="L4" s="1212"/>
      <c r="M4" s="290"/>
      <c r="N4" s="1199" t="s">
        <v>277</v>
      </c>
      <c r="O4" s="1199"/>
      <c r="P4" s="1198">
        <f>IF('AIAG GR&amp;R'!C8="","",'AIAG GR&amp;R'!C8)</f>
        <v>0</v>
      </c>
      <c r="Q4" s="1198"/>
      <c r="R4" s="290"/>
    </row>
    <row r="5" spans="1:18" ht="18" customHeight="1">
      <c r="B5" s="293"/>
    </row>
    <row r="6" spans="1:18" ht="20.100000000000001" customHeight="1">
      <c r="A6" s="293"/>
      <c r="B6" s="293"/>
      <c r="C6" s="293"/>
      <c r="D6" s="293"/>
      <c r="E6" s="293"/>
      <c r="F6" s="293"/>
      <c r="G6" s="293"/>
      <c r="H6" s="293"/>
      <c r="I6" s="293"/>
      <c r="J6" s="293"/>
      <c r="K6" s="293"/>
      <c r="L6" s="293"/>
      <c r="M6" s="293"/>
      <c r="N6" s="293"/>
      <c r="O6" s="293"/>
      <c r="P6" s="293"/>
      <c r="Q6" s="293"/>
      <c r="R6" s="293"/>
    </row>
    <row r="7" spans="1:18" ht="20.100000000000001" customHeight="1">
      <c r="A7" s="293"/>
      <c r="B7" s="293"/>
      <c r="C7" s="293"/>
      <c r="D7" s="293"/>
      <c r="E7" s="293"/>
      <c r="F7" s="293"/>
      <c r="G7" s="293"/>
      <c r="H7" s="293"/>
      <c r="I7" s="293"/>
      <c r="J7" s="293"/>
      <c r="K7" s="293"/>
      <c r="L7" s="293"/>
      <c r="M7" s="293"/>
      <c r="N7" s="293"/>
      <c r="O7" s="293"/>
      <c r="P7" s="293"/>
      <c r="Q7" s="293"/>
      <c r="R7" s="293"/>
    </row>
    <row r="8" spans="1:18" ht="20.100000000000001" customHeight="1">
      <c r="A8" s="293"/>
      <c r="B8" s="293"/>
      <c r="C8" s="293"/>
      <c r="D8" s="293"/>
      <c r="E8" s="293"/>
      <c r="F8" s="293"/>
      <c r="G8" s="293"/>
      <c r="H8" s="293"/>
      <c r="I8" s="293"/>
      <c r="J8" s="293"/>
      <c r="K8" s="293"/>
      <c r="L8" s="293"/>
      <c r="M8" s="293"/>
      <c r="N8" s="293"/>
      <c r="O8" s="293"/>
      <c r="P8" s="293"/>
      <c r="Q8" s="293"/>
      <c r="R8" s="293"/>
    </row>
    <row r="9" spans="1:18" ht="20.100000000000001" customHeight="1">
      <c r="A9" s="293"/>
      <c r="B9" s="293"/>
      <c r="C9" s="293"/>
      <c r="D9" s="293"/>
      <c r="E9" s="293"/>
      <c r="F9" s="293"/>
      <c r="G9" s="293"/>
      <c r="H9" s="293"/>
      <c r="I9" s="293"/>
      <c r="J9" s="293"/>
      <c r="K9" s="293"/>
      <c r="L9" s="293"/>
      <c r="M9" s="293"/>
      <c r="N9" s="293"/>
      <c r="O9" s="293"/>
      <c r="P9" s="293"/>
      <c r="Q9" s="293"/>
      <c r="R9" s="293"/>
    </row>
    <row r="10" spans="1:18" ht="20.100000000000001" customHeight="1">
      <c r="A10" s="293"/>
      <c r="B10" s="293"/>
      <c r="C10" s="293"/>
      <c r="D10" s="293"/>
      <c r="E10" s="293"/>
      <c r="F10" s="293"/>
      <c r="G10" s="293"/>
      <c r="H10" s="293"/>
      <c r="I10" s="293"/>
      <c r="J10" s="293"/>
      <c r="K10" s="293"/>
      <c r="L10" s="293"/>
      <c r="M10" s="293"/>
      <c r="N10" s="293"/>
      <c r="O10" s="293"/>
      <c r="P10" s="293"/>
      <c r="Q10" s="293"/>
      <c r="R10" s="293"/>
    </row>
    <row r="11" spans="1:18" ht="20.100000000000001" customHeight="1">
      <c r="A11" s="293"/>
      <c r="B11" s="293"/>
      <c r="C11" s="293"/>
      <c r="D11" s="293"/>
      <c r="E11" s="293"/>
      <c r="F11" s="293"/>
      <c r="G11" s="293"/>
      <c r="H11" s="293"/>
      <c r="I11" s="293"/>
      <c r="J11" s="293"/>
      <c r="K11" s="293"/>
      <c r="L11" s="293"/>
      <c r="M11" s="293"/>
      <c r="N11" s="293"/>
      <c r="O11" s="293"/>
      <c r="P11" s="293"/>
      <c r="Q11" s="293"/>
      <c r="R11" s="293"/>
    </row>
    <row r="12" spans="1:18" ht="20.100000000000001" customHeight="1">
      <c r="A12" s="293"/>
      <c r="B12" s="293"/>
      <c r="C12" s="293"/>
      <c r="D12" s="293"/>
      <c r="E12" s="293"/>
      <c r="F12" s="293"/>
      <c r="G12" s="293"/>
      <c r="H12" s="293"/>
      <c r="I12" s="293"/>
      <c r="J12" s="293"/>
      <c r="K12" s="293"/>
      <c r="L12" s="293"/>
      <c r="M12" s="293"/>
      <c r="N12" s="293"/>
      <c r="O12" s="293"/>
      <c r="P12" s="293"/>
      <c r="Q12" s="293"/>
      <c r="R12" s="293"/>
    </row>
    <row r="13" spans="1:18" ht="20.100000000000001" customHeight="1">
      <c r="A13" s="293"/>
      <c r="B13" s="293"/>
      <c r="C13" s="293"/>
      <c r="D13" s="293"/>
      <c r="E13" s="293"/>
      <c r="F13" s="293"/>
      <c r="G13" s="293"/>
      <c r="H13" s="293"/>
      <c r="I13" s="293"/>
      <c r="J13" s="293"/>
      <c r="K13" s="293"/>
      <c r="L13" s="293"/>
      <c r="M13" s="293"/>
      <c r="N13" s="293"/>
      <c r="O13" s="293"/>
      <c r="P13" s="293"/>
      <c r="Q13" s="293"/>
      <c r="R13" s="293"/>
    </row>
    <row r="14" spans="1:18" ht="20.100000000000001" customHeight="1">
      <c r="A14" s="293"/>
      <c r="B14" s="293"/>
      <c r="C14" s="293"/>
      <c r="D14" s="293"/>
      <c r="E14" s="293"/>
      <c r="F14" s="293"/>
      <c r="G14" s="293"/>
      <c r="H14" s="293"/>
      <c r="I14" s="293"/>
      <c r="J14" s="293"/>
      <c r="K14" s="293"/>
      <c r="L14" s="293"/>
      <c r="M14" s="293"/>
      <c r="N14" s="293"/>
      <c r="O14" s="293"/>
      <c r="P14" s="293"/>
      <c r="Q14" s="293"/>
      <c r="R14" s="293"/>
    </row>
    <row r="15" spans="1:18" ht="20.100000000000001" customHeight="1">
      <c r="A15" s="293"/>
      <c r="B15" s="293"/>
      <c r="C15" s="293"/>
      <c r="D15" s="293"/>
      <c r="E15" s="293"/>
      <c r="F15" s="293"/>
      <c r="G15" s="293"/>
      <c r="H15" s="293"/>
      <c r="I15" s="293"/>
      <c r="J15" s="293"/>
      <c r="K15" s="293"/>
      <c r="L15" s="293"/>
      <c r="M15" s="293"/>
      <c r="N15" s="293"/>
      <c r="O15" s="293"/>
      <c r="P15" s="293"/>
      <c r="Q15" s="293"/>
      <c r="R15" s="293"/>
    </row>
    <row r="16" spans="1:18" ht="20.100000000000001" customHeight="1">
      <c r="A16" s="293"/>
      <c r="B16" s="293"/>
      <c r="C16" s="293"/>
      <c r="D16" s="293"/>
      <c r="E16" s="293"/>
      <c r="F16" s="293"/>
      <c r="G16" s="293"/>
      <c r="H16" s="293"/>
      <c r="I16" s="293"/>
      <c r="J16" s="293"/>
      <c r="K16" s="293"/>
      <c r="L16" s="293"/>
      <c r="M16" s="293"/>
      <c r="N16" s="293"/>
      <c r="O16" s="293"/>
      <c r="P16" s="293"/>
      <c r="Q16" s="293"/>
      <c r="R16" s="293"/>
    </row>
    <row r="17" spans="1:18" ht="20.100000000000001" customHeight="1">
      <c r="A17" s="293"/>
      <c r="B17" s="293"/>
      <c r="C17" s="293"/>
      <c r="D17" s="293"/>
      <c r="E17" s="293"/>
      <c r="F17" s="293"/>
      <c r="G17" s="293"/>
      <c r="H17" s="293"/>
      <c r="I17" s="293"/>
      <c r="J17" s="293"/>
      <c r="K17" s="293"/>
      <c r="L17" s="293"/>
      <c r="M17" s="293"/>
      <c r="N17" s="293"/>
      <c r="O17" s="293"/>
      <c r="P17" s="293"/>
      <c r="Q17" s="293"/>
      <c r="R17" s="293"/>
    </row>
    <row r="18" spans="1:18" ht="20.100000000000001" customHeight="1">
      <c r="A18" s="293"/>
      <c r="B18" s="293"/>
      <c r="C18" s="293"/>
      <c r="D18" s="293"/>
      <c r="E18" s="293"/>
      <c r="F18" s="293"/>
      <c r="G18" s="293"/>
      <c r="H18" s="293"/>
      <c r="I18" s="293"/>
      <c r="J18" s="293"/>
      <c r="K18" s="293"/>
      <c r="L18" s="293"/>
      <c r="M18" s="293"/>
      <c r="N18" s="293"/>
      <c r="O18" s="293"/>
      <c r="P18" s="293"/>
      <c r="Q18" s="293"/>
      <c r="R18" s="293"/>
    </row>
    <row r="19" spans="1:18" ht="20.100000000000001" customHeight="1">
      <c r="A19" s="293"/>
      <c r="B19" s="293"/>
      <c r="C19" s="293"/>
      <c r="D19" s="293"/>
      <c r="E19" s="293"/>
      <c r="F19" s="293"/>
      <c r="G19" s="293"/>
      <c r="H19" s="293"/>
      <c r="I19" s="293"/>
      <c r="J19" s="293"/>
      <c r="K19" s="293"/>
      <c r="L19" s="293"/>
      <c r="M19" s="293"/>
      <c r="N19" s="293"/>
      <c r="O19" s="293"/>
      <c r="P19" s="293"/>
      <c r="Q19" s="293"/>
      <c r="R19" s="293"/>
    </row>
    <row r="20" spans="1:18" ht="20.100000000000001" customHeight="1">
      <c r="A20" s="293"/>
      <c r="B20" s="293"/>
      <c r="C20" s="293"/>
      <c r="D20" s="293"/>
      <c r="E20" s="293"/>
      <c r="F20" s="293"/>
      <c r="G20" s="293"/>
      <c r="H20" s="293"/>
      <c r="I20" s="293"/>
      <c r="J20" s="293"/>
      <c r="K20" s="293"/>
      <c r="L20" s="293"/>
      <c r="M20" s="293"/>
      <c r="N20" s="293"/>
      <c r="O20" s="293"/>
      <c r="P20" s="293"/>
      <c r="Q20" s="293"/>
      <c r="R20" s="293"/>
    </row>
    <row r="21" spans="1:18" ht="20.100000000000001" customHeight="1">
      <c r="A21" s="293"/>
      <c r="B21" s="293"/>
      <c r="C21" s="293"/>
      <c r="D21" s="293"/>
      <c r="E21" s="293"/>
      <c r="F21" s="293"/>
      <c r="G21" s="293"/>
      <c r="H21" s="293"/>
      <c r="I21" s="293"/>
      <c r="J21" s="293"/>
      <c r="K21" s="293"/>
      <c r="L21" s="293"/>
      <c r="M21" s="293"/>
      <c r="N21" s="293"/>
      <c r="O21" s="293"/>
      <c r="P21" s="293"/>
      <c r="Q21" s="293"/>
      <c r="R21" s="293"/>
    </row>
    <row r="22" spans="1:18" ht="20.100000000000001" customHeight="1">
      <c r="A22" s="293"/>
      <c r="B22" s="293"/>
      <c r="C22" s="293"/>
      <c r="D22" s="293"/>
      <c r="E22" s="293"/>
      <c r="F22" s="293"/>
      <c r="G22" s="293"/>
      <c r="H22" s="293"/>
      <c r="I22" s="293"/>
      <c r="J22" s="293"/>
      <c r="K22" s="293"/>
      <c r="L22" s="293"/>
      <c r="M22" s="293"/>
      <c r="N22" s="293"/>
      <c r="O22" s="293"/>
      <c r="P22" s="293"/>
      <c r="Q22" s="293"/>
      <c r="R22" s="293"/>
    </row>
    <row r="23" spans="1:18" ht="20.100000000000001" customHeight="1">
      <c r="A23" s="293"/>
      <c r="B23" s="293"/>
      <c r="C23" s="293"/>
      <c r="D23" s="293"/>
      <c r="E23" s="293"/>
      <c r="F23" s="293"/>
      <c r="G23" s="293"/>
      <c r="H23" s="293"/>
      <c r="I23" s="293"/>
      <c r="J23" s="293"/>
      <c r="K23" s="293"/>
      <c r="L23" s="293"/>
      <c r="M23" s="293"/>
      <c r="N23" s="293"/>
      <c r="O23" s="293"/>
      <c r="P23" s="293"/>
      <c r="Q23" s="293"/>
      <c r="R23" s="293"/>
    </row>
    <row r="24" spans="1:18" ht="20.100000000000001" customHeight="1">
      <c r="A24" s="293"/>
      <c r="B24" s="293"/>
      <c r="C24" s="293"/>
      <c r="D24" s="293"/>
      <c r="E24" s="293"/>
      <c r="F24" s="293"/>
      <c r="G24" s="293"/>
      <c r="H24" s="293"/>
      <c r="I24" s="293"/>
      <c r="J24" s="293"/>
      <c r="K24" s="293"/>
      <c r="L24" s="293"/>
      <c r="M24" s="293"/>
      <c r="N24" s="293"/>
      <c r="O24" s="293"/>
      <c r="P24" s="293"/>
      <c r="Q24" s="293"/>
      <c r="R24" s="293"/>
    </row>
    <row r="25" spans="1:18" ht="20.100000000000001" customHeight="1">
      <c r="A25" s="293"/>
      <c r="B25" s="293"/>
      <c r="C25" s="293"/>
      <c r="D25" s="293"/>
      <c r="E25" s="293"/>
      <c r="F25" s="293"/>
      <c r="G25" s="293"/>
      <c r="H25" s="293"/>
      <c r="I25" s="293"/>
      <c r="J25" s="293"/>
      <c r="K25" s="293"/>
      <c r="L25" s="293"/>
      <c r="M25" s="293"/>
      <c r="N25" s="293"/>
      <c r="O25" s="293"/>
      <c r="P25" s="293"/>
      <c r="Q25" s="293"/>
      <c r="R25" s="293"/>
    </row>
    <row r="26" spans="1:18" ht="20.100000000000001" customHeight="1">
      <c r="A26" s="293"/>
      <c r="B26" s="293"/>
      <c r="C26" s="293"/>
      <c r="D26" s="293"/>
      <c r="E26" s="293"/>
      <c r="F26" s="293"/>
      <c r="G26" s="293"/>
      <c r="H26" s="293"/>
      <c r="I26" s="293"/>
      <c r="J26" s="293"/>
      <c r="K26" s="293"/>
      <c r="L26" s="293"/>
      <c r="M26" s="293"/>
      <c r="N26" s="293"/>
      <c r="O26" s="293"/>
      <c r="P26" s="293"/>
      <c r="Q26" s="293"/>
      <c r="R26" s="293"/>
    </row>
    <row r="27" spans="1:18" ht="20.100000000000001" customHeight="1">
      <c r="A27" s="293"/>
      <c r="B27" s="293"/>
      <c r="C27" s="293"/>
      <c r="D27" s="293"/>
      <c r="E27" s="293"/>
      <c r="F27" s="293"/>
      <c r="G27" s="293"/>
      <c r="H27" s="293"/>
      <c r="I27" s="293"/>
      <c r="J27" s="293"/>
      <c r="K27" s="293"/>
      <c r="L27" s="293"/>
      <c r="M27" s="293"/>
      <c r="N27" s="293"/>
      <c r="O27" s="293"/>
      <c r="P27" s="293"/>
      <c r="Q27" s="293"/>
      <c r="R27" s="293"/>
    </row>
    <row r="28" spans="1:18" ht="20.100000000000001" customHeight="1">
      <c r="A28" s="293"/>
      <c r="B28" s="293"/>
      <c r="C28" s="293"/>
      <c r="D28" s="293"/>
      <c r="E28" s="293"/>
      <c r="F28" s="293"/>
      <c r="G28" s="293"/>
      <c r="H28" s="293"/>
      <c r="I28" s="293"/>
      <c r="J28" s="293"/>
      <c r="K28" s="293"/>
      <c r="L28" s="293"/>
      <c r="M28" s="293"/>
      <c r="N28" s="293"/>
      <c r="O28" s="293"/>
      <c r="P28" s="293"/>
      <c r="Q28" s="293"/>
      <c r="R28" s="293"/>
    </row>
    <row r="29" spans="1:18" ht="20.100000000000001" customHeight="1">
      <c r="A29" s="293"/>
      <c r="B29" s="293"/>
      <c r="C29" s="293"/>
      <c r="D29" s="293"/>
      <c r="E29" s="293"/>
      <c r="F29" s="293"/>
      <c r="G29" s="293"/>
      <c r="H29" s="293"/>
      <c r="I29" s="293"/>
      <c r="J29" s="293"/>
      <c r="K29" s="293"/>
      <c r="L29" s="293"/>
      <c r="M29" s="293"/>
      <c r="N29" s="293"/>
      <c r="O29" s="293"/>
      <c r="P29" s="293"/>
      <c r="Q29" s="293"/>
      <c r="R29" s="293"/>
    </row>
    <row r="30" spans="1:18" ht="20.100000000000001" customHeight="1">
      <c r="A30" s="293"/>
      <c r="B30" s="293"/>
      <c r="C30" s="293"/>
      <c r="D30" s="293"/>
      <c r="E30" s="293"/>
      <c r="F30" s="293"/>
      <c r="G30" s="293"/>
      <c r="H30" s="293"/>
      <c r="I30" s="293"/>
      <c r="J30" s="293"/>
      <c r="K30" s="293"/>
      <c r="L30" s="293"/>
      <c r="M30" s="293"/>
      <c r="N30" s="293"/>
      <c r="O30" s="293"/>
      <c r="P30" s="293"/>
      <c r="Q30" s="293"/>
      <c r="R30" s="293"/>
    </row>
    <row r="31" spans="1:18" ht="20.100000000000001" customHeight="1">
      <c r="A31" s="293"/>
      <c r="B31" s="293"/>
      <c r="C31" s="293"/>
      <c r="D31" s="293"/>
      <c r="E31" s="293"/>
      <c r="F31" s="293"/>
      <c r="G31" s="293"/>
      <c r="H31" s="293"/>
      <c r="I31" s="293"/>
      <c r="J31" s="293"/>
      <c r="K31" s="293"/>
      <c r="L31" s="293"/>
      <c r="M31" s="293"/>
      <c r="N31" s="293"/>
      <c r="O31" s="293"/>
      <c r="P31" s="293"/>
      <c r="Q31" s="293"/>
      <c r="R31" s="293"/>
    </row>
    <row r="32" spans="1:18" ht="20.100000000000001" customHeight="1">
      <c r="A32" s="293"/>
      <c r="B32" s="293"/>
      <c r="C32" s="293"/>
      <c r="D32" s="293"/>
      <c r="E32" s="293"/>
      <c r="F32" s="293"/>
      <c r="G32" s="293"/>
      <c r="H32" s="293"/>
      <c r="I32" s="293"/>
      <c r="J32" s="293"/>
      <c r="K32" s="293"/>
      <c r="L32" s="293"/>
      <c r="M32" s="293"/>
      <c r="N32" s="293"/>
      <c r="O32" s="293"/>
      <c r="P32" s="293"/>
      <c r="Q32" s="293"/>
      <c r="R32" s="293"/>
    </row>
    <row r="33" spans="1:18" ht="20.100000000000001" customHeight="1">
      <c r="A33" s="293"/>
      <c r="B33" s="293"/>
      <c r="C33" s="293"/>
      <c r="D33" s="293"/>
      <c r="E33" s="293"/>
      <c r="F33" s="293"/>
      <c r="G33" s="293"/>
      <c r="H33" s="293"/>
      <c r="I33" s="293"/>
      <c r="J33" s="293"/>
      <c r="K33" s="293"/>
      <c r="L33" s="293"/>
      <c r="M33" s="293"/>
      <c r="N33" s="293"/>
      <c r="O33" s="293"/>
      <c r="P33" s="293"/>
      <c r="Q33" s="293"/>
      <c r="R33" s="293"/>
    </row>
    <row r="34" spans="1:18" ht="20.100000000000001" customHeight="1">
      <c r="A34" s="293"/>
      <c r="B34" s="293"/>
      <c r="C34" s="293"/>
      <c r="D34" s="293"/>
      <c r="E34" s="293"/>
      <c r="F34" s="293"/>
      <c r="G34" s="293"/>
      <c r="H34" s="293"/>
      <c r="I34" s="293"/>
      <c r="J34" s="293"/>
      <c r="K34" s="293"/>
      <c r="L34" s="293"/>
      <c r="M34" s="293"/>
      <c r="N34" s="293"/>
      <c r="O34" s="293"/>
      <c r="P34" s="293"/>
      <c r="Q34" s="293"/>
      <c r="R34" s="293"/>
    </row>
    <row r="35" spans="1:18" ht="20.100000000000001" customHeight="1">
      <c r="A35" s="293"/>
      <c r="B35" s="293"/>
      <c r="C35" s="293"/>
      <c r="D35" s="293"/>
      <c r="E35" s="293"/>
      <c r="F35" s="293"/>
      <c r="G35" s="293"/>
      <c r="H35" s="293"/>
      <c r="I35" s="293"/>
      <c r="J35" s="293"/>
      <c r="K35" s="293"/>
      <c r="L35" s="293"/>
      <c r="M35" s="293"/>
      <c r="N35" s="293"/>
      <c r="O35" s="293"/>
      <c r="P35" s="293"/>
      <c r="Q35" s="293"/>
      <c r="R35" s="293"/>
    </row>
    <row r="36" spans="1:18" ht="20.100000000000001" customHeight="1">
      <c r="A36" s="293"/>
      <c r="B36" s="293"/>
      <c r="C36" s="293"/>
      <c r="D36" s="293"/>
      <c r="E36" s="293"/>
      <c r="F36" s="293"/>
      <c r="G36" s="293"/>
      <c r="H36" s="293"/>
      <c r="I36" s="293"/>
      <c r="J36" s="293"/>
      <c r="K36" s="293"/>
      <c r="L36" s="293"/>
      <c r="M36" s="293"/>
      <c r="N36" s="293"/>
      <c r="O36" s="293"/>
      <c r="P36" s="293"/>
      <c r="Q36" s="293"/>
      <c r="R36" s="293"/>
    </row>
    <row r="37" spans="1:18" ht="20.100000000000001" customHeight="1">
      <c r="A37" s="293"/>
      <c r="B37" s="293"/>
      <c r="C37" s="293"/>
      <c r="D37" s="293"/>
      <c r="E37" s="293"/>
      <c r="F37" s="293"/>
      <c r="G37" s="293"/>
      <c r="H37" s="293"/>
      <c r="I37" s="293"/>
      <c r="J37" s="293"/>
      <c r="K37" s="293"/>
      <c r="L37" s="293"/>
      <c r="M37" s="293"/>
      <c r="N37" s="293"/>
      <c r="O37" s="293"/>
      <c r="P37" s="293"/>
      <c r="Q37" s="293"/>
      <c r="R37" s="293"/>
    </row>
    <row r="38" spans="1:18" ht="20.100000000000001" customHeight="1">
      <c r="A38" s="293"/>
      <c r="B38" s="293"/>
      <c r="C38" s="293"/>
      <c r="D38" s="293"/>
      <c r="E38" s="293"/>
      <c r="F38" s="293"/>
      <c r="G38" s="293"/>
      <c r="H38" s="293"/>
      <c r="I38" s="293"/>
      <c r="J38" s="293"/>
      <c r="K38" s="293"/>
      <c r="L38" s="293"/>
      <c r="M38" s="293"/>
      <c r="N38" s="293"/>
      <c r="O38" s="293"/>
      <c r="P38" s="293"/>
      <c r="Q38" s="293"/>
      <c r="R38" s="293"/>
    </row>
    <row r="39" spans="1:18" ht="20.100000000000001" customHeight="1">
      <c r="A39" s="293"/>
      <c r="B39" s="293"/>
      <c r="C39" s="293"/>
      <c r="D39" s="293"/>
      <c r="E39" s="293"/>
      <c r="F39" s="293"/>
      <c r="G39" s="293"/>
      <c r="H39" s="293"/>
      <c r="I39" s="293"/>
      <c r="J39" s="293"/>
      <c r="K39" s="293"/>
      <c r="L39" s="293"/>
      <c r="M39" s="293"/>
      <c r="N39" s="293"/>
      <c r="O39" s="293"/>
      <c r="P39" s="293"/>
      <c r="Q39" s="293"/>
      <c r="R39" s="293"/>
    </row>
    <row r="40" spans="1:18" ht="20.100000000000001" customHeight="1">
      <c r="A40" s="293"/>
      <c r="B40" s="293"/>
      <c r="C40" s="293"/>
      <c r="D40" s="293"/>
      <c r="E40" s="293"/>
      <c r="F40" s="293"/>
      <c r="G40" s="293"/>
      <c r="H40" s="293"/>
      <c r="I40" s="293"/>
      <c r="J40" s="293"/>
      <c r="K40" s="293"/>
      <c r="L40" s="293"/>
      <c r="M40" s="293"/>
      <c r="N40" s="293"/>
      <c r="O40" s="293"/>
      <c r="P40" s="293"/>
      <c r="Q40" s="293"/>
      <c r="R40" s="293"/>
    </row>
    <row r="41" spans="1:18" ht="20.100000000000001" customHeight="1">
      <c r="A41" s="293"/>
      <c r="B41" s="293"/>
      <c r="C41" s="293"/>
      <c r="D41" s="293"/>
      <c r="E41" s="293"/>
      <c r="F41" s="293"/>
      <c r="G41" s="293"/>
      <c r="H41" s="293"/>
      <c r="I41" s="293"/>
      <c r="J41" s="293"/>
      <c r="K41" s="293"/>
      <c r="L41" s="293"/>
      <c r="M41" s="293"/>
      <c r="N41" s="293"/>
      <c r="O41" s="293"/>
      <c r="P41" s="293"/>
      <c r="Q41" s="293"/>
      <c r="R41" s="293"/>
    </row>
    <row r="42" spans="1:18" ht="20.100000000000001" customHeight="1">
      <c r="A42" s="293"/>
      <c r="B42" s="293"/>
      <c r="C42" s="293"/>
      <c r="D42" s="293"/>
      <c r="E42" s="293"/>
      <c r="F42" s="293"/>
      <c r="G42" s="293"/>
      <c r="H42" s="293"/>
      <c r="I42" s="293"/>
      <c r="J42" s="293"/>
      <c r="K42" s="293"/>
      <c r="L42" s="293"/>
      <c r="M42" s="293"/>
      <c r="N42" s="293"/>
      <c r="O42" s="293"/>
      <c r="P42" s="293"/>
      <c r="Q42" s="293"/>
      <c r="R42" s="293"/>
    </row>
    <row r="43" spans="1:18" ht="20.100000000000001" customHeight="1">
      <c r="A43" s="293"/>
      <c r="B43" s="293"/>
      <c r="C43" s="293"/>
      <c r="D43" s="293"/>
      <c r="E43" s="293"/>
      <c r="F43" s="293"/>
      <c r="G43" s="293"/>
      <c r="H43" s="293"/>
      <c r="I43" s="293"/>
      <c r="J43" s="293"/>
      <c r="K43" s="293"/>
      <c r="L43" s="293"/>
      <c r="M43" s="293"/>
      <c r="N43" s="293"/>
      <c r="O43" s="293"/>
      <c r="P43" s="293"/>
      <c r="Q43" s="293"/>
      <c r="R43" s="293"/>
    </row>
    <row r="44" spans="1:18" ht="20.100000000000001" customHeight="1">
      <c r="A44" s="293"/>
      <c r="B44" s="293"/>
      <c r="C44" s="293"/>
      <c r="D44" s="293"/>
      <c r="E44" s="293"/>
      <c r="F44" s="293"/>
      <c r="G44" s="293"/>
      <c r="H44" s="293"/>
      <c r="I44" s="293"/>
      <c r="J44" s="293"/>
      <c r="K44" s="293"/>
      <c r="L44" s="293"/>
      <c r="M44" s="293"/>
      <c r="N44" s="293"/>
      <c r="O44" s="293"/>
      <c r="P44" s="293"/>
      <c r="Q44" s="293"/>
      <c r="R44" s="293"/>
    </row>
    <row r="45" spans="1:18" ht="20.100000000000001" customHeight="1">
      <c r="A45" s="293"/>
      <c r="B45" s="293"/>
      <c r="C45" s="293"/>
      <c r="D45" s="293"/>
      <c r="E45" s="293"/>
      <c r="F45" s="293"/>
      <c r="G45" s="293"/>
      <c r="H45" s="293"/>
      <c r="I45" s="293"/>
      <c r="J45" s="293"/>
      <c r="K45" s="293"/>
      <c r="L45" s="293"/>
      <c r="M45" s="293"/>
      <c r="N45" s="293"/>
      <c r="O45" s="293"/>
      <c r="P45" s="293"/>
      <c r="Q45" s="293"/>
      <c r="R45" s="293"/>
    </row>
  </sheetData>
  <sheetProtection password="CF58" sheet="1" objects="1" scenarios="1"/>
  <mergeCells count="18">
    <mergeCell ref="P2:Q2"/>
    <mergeCell ref="B2:C2"/>
    <mergeCell ref="D2:F2"/>
    <mergeCell ref="H2:I2"/>
    <mergeCell ref="J2:L2"/>
    <mergeCell ref="N2:O2"/>
    <mergeCell ref="P4:Q4"/>
    <mergeCell ref="B3:C3"/>
    <mergeCell ref="D3:F3"/>
    <mergeCell ref="H3:I3"/>
    <mergeCell ref="J3:L3"/>
    <mergeCell ref="N3:O3"/>
    <mergeCell ref="P3:Q3"/>
    <mergeCell ref="B4:C4"/>
    <mergeCell ref="D4:F4"/>
    <mergeCell ref="H4:I4"/>
    <mergeCell ref="J4:L4"/>
    <mergeCell ref="N4:O4"/>
  </mergeCells>
  <printOptions horizontalCentered="1"/>
  <pageMargins left="0" right="0" top="0" bottom="0" header="0" footer="0.5"/>
  <pageSetup scale="67"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128"/>
  <sheetViews>
    <sheetView showGridLines="0" zoomScale="75" workbookViewId="0">
      <selection activeCell="B2" sqref="B2:F2"/>
    </sheetView>
  </sheetViews>
  <sheetFormatPr defaultColWidth="0" defaultRowHeight="12.75" customHeight="1" zeroHeight="1"/>
  <cols>
    <col min="1" max="1" width="8.42578125" style="330" customWidth="1"/>
    <col min="2" max="17" width="11" style="330" customWidth="1"/>
    <col min="18" max="18" width="8.42578125" style="330" customWidth="1"/>
    <col min="19" max="19" width="9.85546875" style="296" hidden="1" customWidth="1"/>
    <col min="20" max="16384" width="9.140625" style="296" hidden="1"/>
  </cols>
  <sheetData>
    <row r="1" spans="1:18" s="294" customFormat="1" ht="18" customHeight="1">
      <c r="A1" s="287" t="str">
        <f>CONCATENATE("Gage R&amp;R for ",'AIAG GR&amp;R'!C3)</f>
        <v xml:space="preserve">Gage R&amp;R for </v>
      </c>
      <c r="B1" s="288"/>
      <c r="C1" s="289"/>
      <c r="D1" s="289"/>
      <c r="E1" s="289"/>
      <c r="F1" s="289"/>
      <c r="G1" s="289"/>
      <c r="H1" s="290"/>
      <c r="I1" s="290"/>
      <c r="J1" s="290"/>
      <c r="K1" s="290"/>
      <c r="L1" s="288"/>
      <c r="M1" s="288"/>
      <c r="N1" s="288"/>
      <c r="O1" s="290"/>
      <c r="P1" s="290"/>
      <c r="Q1" s="290"/>
      <c r="R1" s="290"/>
    </row>
    <row r="2" spans="1:18" s="294" customFormat="1" ht="18" customHeight="1">
      <c r="A2" s="290"/>
      <c r="B2" s="1199" t="s">
        <v>270</v>
      </c>
      <c r="C2" s="1199"/>
      <c r="D2" s="1210" t="str">
        <f>IF('AIAG GR&amp;R'!$H$2="","",'AIAG GR&amp;R'!$H$2)</f>
        <v/>
      </c>
      <c r="E2" s="1211"/>
      <c r="F2" s="1212"/>
      <c r="G2" s="288"/>
      <c r="H2" s="1199" t="s">
        <v>271</v>
      </c>
      <c r="I2" s="1199"/>
      <c r="J2" s="1210" t="str">
        <f>IF('AIAG GR&amp;R'!C2="","",'AIAG GR&amp;R'!C2)</f>
        <v/>
      </c>
      <c r="K2" s="1211"/>
      <c r="L2" s="1212"/>
      <c r="M2" s="288"/>
      <c r="N2" s="1199" t="s">
        <v>272</v>
      </c>
      <c r="O2" s="1199"/>
      <c r="P2" s="1226" t="str">
        <f>IF('AIAG GR&amp;R'!C6="","",'AIAG GR&amp;R'!C6)</f>
        <v/>
      </c>
      <c r="Q2" s="1226"/>
      <c r="R2" s="1226"/>
    </row>
    <row r="3" spans="1:18" s="294" customFormat="1" ht="18" customHeight="1">
      <c r="A3" s="290"/>
      <c r="B3" s="1199" t="s">
        <v>15</v>
      </c>
      <c r="C3" s="1199"/>
      <c r="D3" s="1227" t="str">
        <f>IF('AIAG GR&amp;R'!$M$2="","",'AIAG GR&amp;R'!$M$2)</f>
        <v/>
      </c>
      <c r="E3" s="1228"/>
      <c r="F3" s="1229"/>
      <c r="G3" s="288"/>
      <c r="H3" s="1199" t="s">
        <v>273</v>
      </c>
      <c r="I3" s="1199"/>
      <c r="J3" s="1203" t="str">
        <f>IF('AIAG GR&amp;R'!H3="","",'AIAG GR&amp;R'!H3)</f>
        <v/>
      </c>
      <c r="K3" s="1204"/>
      <c r="L3" s="1205"/>
      <c r="M3" s="288"/>
      <c r="N3" s="1199" t="s">
        <v>274</v>
      </c>
      <c r="O3" s="1199"/>
      <c r="P3" s="1230" t="str">
        <f>IF('AIAG GR&amp;R'!C7="","",'AIAG GR&amp;R'!C7)</f>
        <v/>
      </c>
      <c r="Q3" s="1230"/>
      <c r="R3" s="1230"/>
    </row>
    <row r="4" spans="1:18" s="294" customFormat="1" ht="15" customHeight="1">
      <c r="A4" s="290"/>
      <c r="B4" s="1199" t="s">
        <v>275</v>
      </c>
      <c r="C4" s="1199"/>
      <c r="D4" s="1210" t="str">
        <f>IF('AIAG GR&amp;R'!$M$3="","",'AIAG GR&amp;R'!$M$3)</f>
        <v/>
      </c>
      <c r="E4" s="1211"/>
      <c r="F4" s="1212"/>
      <c r="G4" s="288"/>
      <c r="H4" s="1199" t="s">
        <v>276</v>
      </c>
      <c r="I4" s="1199"/>
      <c r="J4" s="1210" t="str">
        <f>IF('AIAG GR&amp;R'!H4="","",'AIAG GR&amp;R'!H4)</f>
        <v/>
      </c>
      <c r="K4" s="1211"/>
      <c r="L4" s="1212"/>
      <c r="M4" s="290"/>
      <c r="N4" s="1199" t="s">
        <v>277</v>
      </c>
      <c r="O4" s="1199"/>
      <c r="P4" s="1226">
        <f>IF('AIAG GR&amp;R'!C8="","",'AIAG GR&amp;R'!C8)</f>
        <v>0</v>
      </c>
      <c r="Q4" s="1226"/>
      <c r="R4" s="1226"/>
    </row>
    <row r="5" spans="1:18" s="294" customFormat="1" ht="15" customHeight="1">
      <c r="A5" s="290"/>
      <c r="B5" s="287"/>
      <c r="C5" s="287"/>
      <c r="D5" s="295"/>
      <c r="E5" s="295"/>
      <c r="F5" s="295"/>
      <c r="G5" s="288"/>
      <c r="H5" s="287"/>
      <c r="I5" s="287"/>
      <c r="J5" s="295"/>
      <c r="K5" s="295"/>
      <c r="L5" s="295"/>
      <c r="M5" s="290"/>
      <c r="N5" s="287"/>
      <c r="O5" s="287"/>
      <c r="P5" s="295"/>
      <c r="Q5" s="295"/>
      <c r="R5" s="295"/>
    </row>
    <row r="6" spans="1:18" ht="15" customHeight="1">
      <c r="A6" s="292"/>
      <c r="B6" s="292"/>
      <c r="C6" s="292"/>
      <c r="D6" s="292"/>
      <c r="E6" s="292"/>
      <c r="F6" s="292"/>
      <c r="G6" s="292"/>
      <c r="H6" s="292"/>
      <c r="I6" s="292"/>
      <c r="J6" s="292"/>
      <c r="K6" s="292"/>
      <c r="L6" s="292"/>
      <c r="M6" s="292"/>
      <c r="N6" s="292"/>
      <c r="O6" s="292"/>
      <c r="P6" s="292"/>
      <c r="Q6" s="292"/>
      <c r="R6" s="292"/>
    </row>
    <row r="7" spans="1:18" s="294" customFormat="1" ht="15" customHeight="1">
      <c r="A7" s="290"/>
      <c r="B7" s="1223" t="s">
        <v>278</v>
      </c>
      <c r="C7" s="1224"/>
      <c r="D7" s="1224"/>
      <c r="E7" s="1224"/>
      <c r="F7" s="1224"/>
      <c r="G7" s="1224"/>
      <c r="H7" s="1225"/>
      <c r="I7" s="289"/>
      <c r="J7" s="288"/>
      <c r="K7" s="1223" t="s">
        <v>279</v>
      </c>
      <c r="L7" s="1224"/>
      <c r="M7" s="1224"/>
      <c r="N7" s="1224"/>
      <c r="O7" s="1224"/>
      <c r="P7" s="1224"/>
      <c r="Q7" s="1225"/>
      <c r="R7" s="290"/>
    </row>
    <row r="8" spans="1:18" s="294" customFormat="1" ht="15">
      <c r="A8" s="290"/>
      <c r="B8" s="290"/>
      <c r="C8" s="290"/>
      <c r="D8" s="290"/>
      <c r="E8" s="290"/>
      <c r="F8" s="290"/>
      <c r="G8" s="290"/>
      <c r="H8" s="290"/>
      <c r="I8" s="290"/>
      <c r="J8" s="288"/>
      <c r="K8" s="290"/>
      <c r="L8" s="290"/>
      <c r="M8" s="290"/>
      <c r="N8" s="290"/>
      <c r="O8" s="290"/>
      <c r="P8" s="290"/>
      <c r="Q8" s="288"/>
      <c r="R8" s="290"/>
    </row>
    <row r="9" spans="1:18" s="294" customFormat="1" ht="15.75" customHeight="1">
      <c r="A9" s="290"/>
      <c r="B9" s="297" t="s">
        <v>280</v>
      </c>
      <c r="C9" s="298"/>
      <c r="D9" s="298"/>
      <c r="E9" s="298"/>
      <c r="F9" s="298"/>
      <c r="G9" s="298"/>
      <c r="H9" s="299"/>
      <c r="I9" s="290"/>
      <c r="J9" s="290"/>
      <c r="K9" s="297" t="s">
        <v>280</v>
      </c>
      <c r="L9" s="300"/>
      <c r="M9" s="300"/>
      <c r="N9" s="300"/>
      <c r="O9" s="300"/>
      <c r="P9" s="300"/>
      <c r="Q9" s="299"/>
      <c r="R9" s="290"/>
    </row>
    <row r="10" spans="1:18" s="294" customFormat="1" ht="15.75">
      <c r="A10" s="290"/>
      <c r="B10" s="301"/>
      <c r="C10" s="302"/>
      <c r="D10" s="303"/>
      <c r="E10" s="303"/>
      <c r="F10" s="302"/>
      <c r="G10" s="303"/>
      <c r="H10" s="1222" t="s">
        <v>281</v>
      </c>
      <c r="I10" s="288"/>
      <c r="J10" s="290"/>
      <c r="K10" s="301"/>
      <c r="L10" s="302"/>
      <c r="M10" s="302"/>
      <c r="N10" s="303"/>
      <c r="O10" s="303"/>
      <c r="P10" s="303"/>
      <c r="Q10" s="1222" t="s">
        <v>281</v>
      </c>
      <c r="R10" s="290"/>
    </row>
    <row r="11" spans="1:18" s="294" customFormat="1" ht="15">
      <c r="A11" s="290"/>
      <c r="B11" s="1217" t="s">
        <v>282</v>
      </c>
      <c r="C11" s="1218"/>
      <c r="D11" s="304" t="s">
        <v>283</v>
      </c>
      <c r="E11" s="303"/>
      <c r="F11" s="304" t="s">
        <v>284</v>
      </c>
      <c r="G11" s="303"/>
      <c r="H11" s="1222"/>
      <c r="I11" s="288"/>
      <c r="J11" s="290"/>
      <c r="K11" s="1217" t="s">
        <v>282</v>
      </c>
      <c r="L11" s="1218"/>
      <c r="M11" s="304" t="s">
        <v>283</v>
      </c>
      <c r="N11" s="303"/>
      <c r="O11" s="304" t="s">
        <v>284</v>
      </c>
      <c r="P11" s="303"/>
      <c r="Q11" s="1222"/>
      <c r="R11" s="290"/>
    </row>
    <row r="12" spans="1:18" s="294" customFormat="1" ht="15">
      <c r="A12" s="290"/>
      <c r="B12" s="1213" t="s">
        <v>285</v>
      </c>
      <c r="C12" s="1214"/>
      <c r="D12" s="306" t="e">
        <f>IF(F12&lt;0,0,SQRT(F12))</f>
        <v>#DIV/0!</v>
      </c>
      <c r="E12" s="303"/>
      <c r="F12" s="306" t="e">
        <f>IF(Calculations!Z3&lt;0,0,Calculations!Z3)</f>
        <v>#DIV/0!</v>
      </c>
      <c r="G12" s="303"/>
      <c r="H12" s="307" t="e">
        <f t="shared" ref="H12:H18" si="0">F12/$F$18</f>
        <v>#DIV/0!</v>
      </c>
      <c r="I12" s="290"/>
      <c r="J12" s="290"/>
      <c r="K12" s="1213" t="s">
        <v>285</v>
      </c>
      <c r="L12" s="1214"/>
      <c r="M12" s="306">
        <f>'AIAG GR&amp;R'!C55</f>
        <v>0</v>
      </c>
      <c r="N12" s="303"/>
      <c r="O12" s="306">
        <f>M12^2</f>
        <v>0</v>
      </c>
      <c r="P12" s="303"/>
      <c r="Q12" s="307" t="e">
        <f>O12/$O$16</f>
        <v>#N/A</v>
      </c>
      <c r="R12" s="290"/>
    </row>
    <row r="13" spans="1:18" s="294" customFormat="1" ht="15">
      <c r="A13" s="290"/>
      <c r="B13" s="1213" t="s">
        <v>286</v>
      </c>
      <c r="C13" s="1214"/>
      <c r="D13" s="306" t="e">
        <f t="shared" ref="D13:D18" si="1">IF(F13&lt;0,0,SQRT(F13))</f>
        <v>#DIV/0!</v>
      </c>
      <c r="E13" s="303"/>
      <c r="F13" s="306" t="e">
        <f>IF(Calculations!Z4&lt;0,0,Calculations!Z4)</f>
        <v>#DIV/0!</v>
      </c>
      <c r="G13" s="303"/>
      <c r="H13" s="307" t="e">
        <f t="shared" si="0"/>
        <v>#DIV/0!</v>
      </c>
      <c r="I13" s="290"/>
      <c r="J13" s="290"/>
      <c r="K13" s="1213" t="s">
        <v>286</v>
      </c>
      <c r="L13" s="1214"/>
      <c r="M13" s="306">
        <f>'AIAG GR&amp;R'!C45</f>
        <v>0</v>
      </c>
      <c r="N13" s="303"/>
      <c r="O13" s="306">
        <f>M13^2</f>
        <v>0</v>
      </c>
      <c r="P13" s="303"/>
      <c r="Q13" s="307" t="e">
        <f>O13/$O$16</f>
        <v>#N/A</v>
      </c>
      <c r="R13" s="290"/>
    </row>
    <row r="14" spans="1:18" s="294" customFormat="1" ht="15">
      <c r="A14" s="290"/>
      <c r="B14" s="1213" t="s">
        <v>287</v>
      </c>
      <c r="C14" s="1214"/>
      <c r="D14" s="306" t="e">
        <f t="shared" si="1"/>
        <v>#DIV/0!</v>
      </c>
      <c r="E14" s="303"/>
      <c r="F14" s="306" t="e">
        <f>IF(Calculations!Z5&lt;0,0,Calculations!Z5)</f>
        <v>#DIV/0!</v>
      </c>
      <c r="G14" s="303"/>
      <c r="H14" s="307" t="e">
        <f t="shared" si="0"/>
        <v>#DIV/0!</v>
      </c>
      <c r="I14" s="290"/>
      <c r="J14" s="290"/>
      <c r="K14" s="1213" t="s">
        <v>287</v>
      </c>
      <c r="L14" s="1214"/>
      <c r="M14" s="306">
        <f>'AIAG GR&amp;R'!C50</f>
        <v>0</v>
      </c>
      <c r="N14" s="303"/>
      <c r="O14" s="306">
        <f>M14^2</f>
        <v>0</v>
      </c>
      <c r="P14" s="303"/>
      <c r="Q14" s="307" t="e">
        <f>O14/$O$16</f>
        <v>#N/A</v>
      </c>
      <c r="R14" s="290"/>
    </row>
    <row r="15" spans="1:18" s="294" customFormat="1" ht="15">
      <c r="A15" s="290"/>
      <c r="B15" s="305"/>
      <c r="C15" s="308" t="s">
        <v>288</v>
      </c>
      <c r="D15" s="306" t="e">
        <f t="shared" si="1"/>
        <v>#DIV/0!</v>
      </c>
      <c r="E15" s="303"/>
      <c r="F15" s="306" t="e">
        <f>IF(Calculations!Z6&lt;0,0,Calculations!Z6)</f>
        <v>#DIV/0!</v>
      </c>
      <c r="G15" s="303"/>
      <c r="H15" s="307" t="e">
        <f t="shared" si="0"/>
        <v>#DIV/0!</v>
      </c>
      <c r="I15" s="290"/>
      <c r="J15" s="290"/>
      <c r="K15" s="1213" t="s">
        <v>289</v>
      </c>
      <c r="L15" s="1214"/>
      <c r="M15" s="306" t="e">
        <f>'AIAG GR&amp;R'!C59</f>
        <v>#N/A</v>
      </c>
      <c r="N15" s="303"/>
      <c r="O15" s="306" t="e">
        <f>M15^2</f>
        <v>#N/A</v>
      </c>
      <c r="P15" s="303"/>
      <c r="Q15" s="307" t="e">
        <f>O15/$O$16</f>
        <v>#N/A</v>
      </c>
      <c r="R15" s="290"/>
    </row>
    <row r="16" spans="1:18" s="294" customFormat="1" ht="15">
      <c r="A16" s="290"/>
      <c r="B16" s="305"/>
      <c r="C16" s="308" t="s">
        <v>290</v>
      </c>
      <c r="D16" s="306" t="e">
        <f t="shared" si="1"/>
        <v>#DIV/0!</v>
      </c>
      <c r="E16" s="303"/>
      <c r="F16" s="306" t="e">
        <f>IF(Calculations!Z7&lt;0,0,Calculations!Z7)</f>
        <v>#DIV/0!</v>
      </c>
      <c r="G16" s="303"/>
      <c r="H16" s="307" t="e">
        <f t="shared" si="0"/>
        <v>#DIV/0!</v>
      </c>
      <c r="I16" s="290"/>
      <c r="J16" s="290"/>
      <c r="K16" s="1219" t="s">
        <v>291</v>
      </c>
      <c r="L16" s="1220"/>
      <c r="M16" s="309" t="e">
        <f>'AIAG GR&amp;R'!C64</f>
        <v>#N/A</v>
      </c>
      <c r="N16" s="310"/>
      <c r="O16" s="309" t="e">
        <f>M16^2</f>
        <v>#N/A</v>
      </c>
      <c r="P16" s="310"/>
      <c r="Q16" s="311" t="e">
        <f>O16/$O$16</f>
        <v>#N/A</v>
      </c>
      <c r="R16" s="290"/>
    </row>
    <row r="17" spans="1:18" s="294" customFormat="1" ht="15">
      <c r="A17" s="290"/>
      <c r="B17" s="1213" t="s">
        <v>289</v>
      </c>
      <c r="C17" s="1214"/>
      <c r="D17" s="306" t="e">
        <f t="shared" si="1"/>
        <v>#DIV/0!</v>
      </c>
      <c r="E17" s="303"/>
      <c r="F17" s="306" t="e">
        <f>IF(Calculations!Z8&lt;0,0,Calculations!Z8)</f>
        <v>#DIV/0!</v>
      </c>
      <c r="G17" s="303"/>
      <c r="H17" s="307" t="e">
        <f t="shared" si="0"/>
        <v>#DIV/0!</v>
      </c>
      <c r="I17" s="290"/>
      <c r="J17" s="290"/>
      <c r="K17" s="290"/>
      <c r="L17" s="290"/>
      <c r="M17" s="290"/>
      <c r="N17" s="290"/>
      <c r="O17" s="290"/>
      <c r="P17" s="290"/>
      <c r="Q17" s="290"/>
      <c r="R17" s="290"/>
    </row>
    <row r="18" spans="1:18" s="294" customFormat="1" ht="15">
      <c r="A18" s="290"/>
      <c r="B18" s="1219" t="s">
        <v>291</v>
      </c>
      <c r="C18" s="1220"/>
      <c r="D18" s="309" t="e">
        <f t="shared" si="1"/>
        <v>#DIV/0!</v>
      </c>
      <c r="E18" s="310"/>
      <c r="F18" s="309" t="e">
        <f>IF(Calculations!Z9&lt;0,0,Calculations!Z9)</f>
        <v>#DIV/0!</v>
      </c>
      <c r="G18" s="310"/>
      <c r="H18" s="311" t="e">
        <f t="shared" si="0"/>
        <v>#DIV/0!</v>
      </c>
      <c r="I18" s="290"/>
      <c r="J18" s="290"/>
      <c r="K18" s="1215" t="s">
        <v>292</v>
      </c>
      <c r="L18" s="1216"/>
      <c r="M18" s="291">
        <f>'AIAG GR&amp;R'!C8</f>
        <v>0</v>
      </c>
      <c r="N18" s="312"/>
      <c r="O18" s="312"/>
      <c r="P18" s="312"/>
      <c r="Q18" s="313"/>
      <c r="R18" s="290"/>
    </row>
    <row r="19" spans="1:18" s="294" customFormat="1" ht="15">
      <c r="A19" s="290"/>
      <c r="B19" s="290"/>
      <c r="C19" s="290"/>
      <c r="D19" s="290"/>
      <c r="E19" s="290"/>
      <c r="F19" s="290"/>
      <c r="G19" s="290"/>
      <c r="H19" s="290"/>
      <c r="I19" s="290"/>
      <c r="J19" s="290"/>
      <c r="K19" s="290"/>
      <c r="L19" s="290"/>
      <c r="M19" s="290"/>
      <c r="N19" s="290"/>
      <c r="O19" s="290"/>
      <c r="P19" s="290"/>
      <c r="Q19" s="288"/>
      <c r="R19" s="290"/>
    </row>
    <row r="20" spans="1:18" s="294" customFormat="1" ht="15">
      <c r="A20" s="290"/>
      <c r="B20" s="1215" t="s">
        <v>292</v>
      </c>
      <c r="C20" s="1216"/>
      <c r="D20" s="291">
        <f>M18</f>
        <v>0</v>
      </c>
      <c r="E20" s="312"/>
      <c r="F20" s="312"/>
      <c r="G20" s="312"/>
      <c r="H20" s="313"/>
      <c r="I20" s="290"/>
      <c r="J20" s="290"/>
      <c r="K20" s="290"/>
      <c r="L20" s="290"/>
      <c r="M20" s="290"/>
      <c r="N20" s="290"/>
      <c r="O20" s="290"/>
      <c r="P20" s="290"/>
      <c r="Q20" s="288"/>
      <c r="R20" s="290"/>
    </row>
    <row r="21" spans="1:18" s="294" customFormat="1" ht="15">
      <c r="A21" s="290"/>
      <c r="B21" s="314"/>
      <c r="C21" s="314"/>
      <c r="D21" s="295"/>
      <c r="E21" s="290"/>
      <c r="F21" s="290"/>
      <c r="G21" s="290"/>
      <c r="H21" s="290"/>
      <c r="I21" s="290"/>
      <c r="J21" s="290"/>
      <c r="K21" s="314"/>
      <c r="L21" s="314"/>
      <c r="M21" s="295"/>
      <c r="N21" s="290"/>
      <c r="O21" s="290"/>
      <c r="P21" s="290"/>
      <c r="Q21" s="288"/>
      <c r="R21" s="290"/>
    </row>
    <row r="22" spans="1:18" s="294" customFormat="1" ht="15.75">
      <c r="A22" s="290"/>
      <c r="B22" s="297" t="s">
        <v>293</v>
      </c>
      <c r="C22" s="298"/>
      <c r="D22" s="298"/>
      <c r="E22" s="298"/>
      <c r="F22" s="298"/>
      <c r="G22" s="300"/>
      <c r="H22" s="299"/>
      <c r="I22" s="289"/>
      <c r="J22" s="290"/>
      <c r="K22" s="297" t="s">
        <v>293</v>
      </c>
      <c r="L22" s="300"/>
      <c r="M22" s="300"/>
      <c r="N22" s="300"/>
      <c r="O22" s="300"/>
      <c r="P22" s="300"/>
      <c r="Q22" s="299"/>
      <c r="R22" s="290"/>
    </row>
    <row r="23" spans="1:18" s="294" customFormat="1" ht="7.5" customHeight="1">
      <c r="A23" s="290"/>
      <c r="B23" s="315"/>
      <c r="C23" s="302"/>
      <c r="D23" s="302"/>
      <c r="E23" s="302"/>
      <c r="F23" s="302"/>
      <c r="G23" s="303"/>
      <c r="H23" s="316"/>
      <c r="I23" s="289"/>
      <c r="J23" s="290"/>
      <c r="K23" s="315"/>
      <c r="L23" s="303"/>
      <c r="M23" s="303"/>
      <c r="N23" s="303"/>
      <c r="O23" s="303"/>
      <c r="P23" s="303"/>
      <c r="Q23" s="316"/>
      <c r="R23" s="290"/>
    </row>
    <row r="24" spans="1:18" s="294" customFormat="1" ht="15">
      <c r="A24" s="290"/>
      <c r="B24" s="301"/>
      <c r="C24" s="303"/>
      <c r="D24" s="1221" t="s">
        <v>294</v>
      </c>
      <c r="E24" s="303"/>
      <c r="F24" s="1221" t="s">
        <v>295</v>
      </c>
      <c r="G24" s="303"/>
      <c r="H24" s="1222" t="s">
        <v>296</v>
      </c>
      <c r="I24" s="290"/>
      <c r="J24" s="290"/>
      <c r="K24" s="301"/>
      <c r="L24" s="303"/>
      <c r="M24" s="1221" t="s">
        <v>294</v>
      </c>
      <c r="N24" s="303"/>
      <c r="O24" s="1221" t="s">
        <v>295</v>
      </c>
      <c r="P24" s="303"/>
      <c r="Q24" s="1222" t="s">
        <v>296</v>
      </c>
      <c r="R24" s="290"/>
    </row>
    <row r="25" spans="1:18" s="294" customFormat="1" ht="15">
      <c r="A25" s="290"/>
      <c r="B25" s="1217" t="s">
        <v>282</v>
      </c>
      <c r="C25" s="1218"/>
      <c r="D25" s="1221"/>
      <c r="E25" s="303"/>
      <c r="F25" s="1221"/>
      <c r="G25" s="303"/>
      <c r="H25" s="1222"/>
      <c r="I25" s="290"/>
      <c r="J25" s="290"/>
      <c r="K25" s="1217" t="s">
        <v>282</v>
      </c>
      <c r="L25" s="1218"/>
      <c r="M25" s="1221"/>
      <c r="N25" s="303"/>
      <c r="O25" s="1221"/>
      <c r="P25" s="303"/>
      <c r="Q25" s="1222"/>
      <c r="R25" s="290"/>
    </row>
    <row r="26" spans="1:18" s="294" customFormat="1" ht="15">
      <c r="A26" s="290"/>
      <c r="B26" s="1213" t="s">
        <v>285</v>
      </c>
      <c r="C26" s="1214"/>
      <c r="D26" s="306" t="e">
        <f>D12*5.15</f>
        <v>#DIV/0!</v>
      </c>
      <c r="E26" s="303"/>
      <c r="F26" s="317" t="e">
        <f t="shared" ref="F26:F32" si="2">D26/$D$32</f>
        <v>#DIV/0!</v>
      </c>
      <c r="G26" s="308"/>
      <c r="H26" s="318" t="e">
        <f t="shared" ref="H26:H32" si="3">D26/$D$20</f>
        <v>#DIV/0!</v>
      </c>
      <c r="I26" s="290"/>
      <c r="J26" s="290"/>
      <c r="K26" s="1213" t="s">
        <v>285</v>
      </c>
      <c r="L26" s="1214"/>
      <c r="M26" s="306">
        <f>M12*5.15</f>
        <v>0</v>
      </c>
      <c r="N26" s="303"/>
      <c r="O26" s="317" t="e">
        <f>(M26/$M$30)</f>
        <v>#N/A</v>
      </c>
      <c r="P26" s="308"/>
      <c r="Q26" s="318" t="e">
        <f>M26/$M$18</f>
        <v>#DIV/0!</v>
      </c>
      <c r="R26" s="290"/>
    </row>
    <row r="27" spans="1:18" s="294" customFormat="1" ht="15">
      <c r="A27" s="290"/>
      <c r="B27" s="1213" t="s">
        <v>286</v>
      </c>
      <c r="C27" s="1214"/>
      <c r="D27" s="306" t="e">
        <f t="shared" ref="D27:D32" si="4">D13*5.15</f>
        <v>#DIV/0!</v>
      </c>
      <c r="E27" s="303"/>
      <c r="F27" s="319" t="e">
        <f t="shared" si="2"/>
        <v>#DIV/0!</v>
      </c>
      <c r="G27" s="308"/>
      <c r="H27" s="307" t="e">
        <f t="shared" si="3"/>
        <v>#DIV/0!</v>
      </c>
      <c r="I27" s="290"/>
      <c r="J27" s="290"/>
      <c r="K27" s="1213" t="s">
        <v>286</v>
      </c>
      <c r="L27" s="1214"/>
      <c r="M27" s="306">
        <f>M13*5.15</f>
        <v>0</v>
      </c>
      <c r="N27" s="303"/>
      <c r="O27" s="319" t="e">
        <f>(M27/$M$30)</f>
        <v>#N/A</v>
      </c>
      <c r="P27" s="308"/>
      <c r="Q27" s="307" t="e">
        <f>M27/$M$18</f>
        <v>#DIV/0!</v>
      </c>
      <c r="R27" s="290"/>
    </row>
    <row r="28" spans="1:18" s="294" customFormat="1" ht="15">
      <c r="A28" s="290"/>
      <c r="B28" s="1213" t="s">
        <v>287</v>
      </c>
      <c r="C28" s="1214"/>
      <c r="D28" s="306" t="e">
        <f t="shared" si="4"/>
        <v>#DIV/0!</v>
      </c>
      <c r="E28" s="303"/>
      <c r="F28" s="319" t="e">
        <f t="shared" si="2"/>
        <v>#DIV/0!</v>
      </c>
      <c r="G28" s="308"/>
      <c r="H28" s="307" t="e">
        <f t="shared" si="3"/>
        <v>#DIV/0!</v>
      </c>
      <c r="I28" s="290"/>
      <c r="J28" s="290"/>
      <c r="K28" s="1213" t="s">
        <v>287</v>
      </c>
      <c r="L28" s="1214"/>
      <c r="M28" s="306">
        <f>M14*5.15</f>
        <v>0</v>
      </c>
      <c r="N28" s="303"/>
      <c r="O28" s="319" t="e">
        <f>(M28/$M$30)</f>
        <v>#N/A</v>
      </c>
      <c r="P28" s="308"/>
      <c r="Q28" s="307" t="e">
        <f>M28/$M$18</f>
        <v>#DIV/0!</v>
      </c>
      <c r="R28" s="290"/>
    </row>
    <row r="29" spans="1:18" s="294" customFormat="1" ht="15">
      <c r="A29" s="290"/>
      <c r="B29" s="305"/>
      <c r="C29" s="308" t="s">
        <v>288</v>
      </c>
      <c r="D29" s="306" t="e">
        <f t="shared" si="4"/>
        <v>#DIV/0!</v>
      </c>
      <c r="E29" s="303"/>
      <c r="F29" s="319" t="e">
        <f t="shared" si="2"/>
        <v>#DIV/0!</v>
      </c>
      <c r="G29" s="308"/>
      <c r="H29" s="307" t="e">
        <f t="shared" si="3"/>
        <v>#DIV/0!</v>
      </c>
      <c r="I29" s="290"/>
      <c r="J29" s="290"/>
      <c r="K29" s="1213" t="s">
        <v>289</v>
      </c>
      <c r="L29" s="1214"/>
      <c r="M29" s="306" t="e">
        <f>M15*5.15</f>
        <v>#N/A</v>
      </c>
      <c r="N29" s="303"/>
      <c r="O29" s="319" t="e">
        <f>(M29/$M$30)</f>
        <v>#N/A</v>
      </c>
      <c r="P29" s="308"/>
      <c r="Q29" s="307" t="e">
        <f>M29/$M$18</f>
        <v>#N/A</v>
      </c>
      <c r="R29" s="290"/>
    </row>
    <row r="30" spans="1:18" s="294" customFormat="1" ht="15">
      <c r="A30" s="290"/>
      <c r="B30" s="305"/>
      <c r="C30" s="308" t="s">
        <v>290</v>
      </c>
      <c r="D30" s="306" t="e">
        <f t="shared" si="4"/>
        <v>#DIV/0!</v>
      </c>
      <c r="E30" s="303"/>
      <c r="F30" s="319" t="e">
        <f t="shared" si="2"/>
        <v>#DIV/0!</v>
      </c>
      <c r="G30" s="308"/>
      <c r="H30" s="307" t="e">
        <f t="shared" si="3"/>
        <v>#DIV/0!</v>
      </c>
      <c r="I30" s="290"/>
      <c r="J30" s="290"/>
      <c r="K30" s="1219" t="s">
        <v>291</v>
      </c>
      <c r="L30" s="1220"/>
      <c r="M30" s="309" t="e">
        <f>M16*5.15</f>
        <v>#N/A</v>
      </c>
      <c r="N30" s="310"/>
      <c r="O30" s="320" t="e">
        <f>(M30/$M$30)</f>
        <v>#N/A</v>
      </c>
      <c r="P30" s="321"/>
      <c r="Q30" s="311" t="e">
        <f>M30/$M$18</f>
        <v>#N/A</v>
      </c>
      <c r="R30" s="290"/>
    </row>
    <row r="31" spans="1:18" s="294" customFormat="1" ht="15">
      <c r="A31" s="290"/>
      <c r="B31" s="1213" t="s">
        <v>289</v>
      </c>
      <c r="C31" s="1214"/>
      <c r="D31" s="306" t="e">
        <f t="shared" si="4"/>
        <v>#DIV/0!</v>
      </c>
      <c r="E31" s="303"/>
      <c r="F31" s="319" t="e">
        <f t="shared" si="2"/>
        <v>#DIV/0!</v>
      </c>
      <c r="G31" s="308"/>
      <c r="H31" s="307" t="e">
        <f t="shared" si="3"/>
        <v>#DIV/0!</v>
      </c>
      <c r="I31" s="290"/>
      <c r="J31" s="290"/>
      <c r="K31" s="290"/>
      <c r="L31" s="290"/>
      <c r="M31" s="290"/>
      <c r="N31" s="290"/>
      <c r="O31" s="290"/>
      <c r="P31" s="290"/>
      <c r="Q31" s="288"/>
      <c r="R31" s="290"/>
    </row>
    <row r="32" spans="1:18" s="294" customFormat="1" ht="15">
      <c r="A32" s="290"/>
      <c r="B32" s="1219" t="s">
        <v>291</v>
      </c>
      <c r="C32" s="1220"/>
      <c r="D32" s="309" t="e">
        <f t="shared" si="4"/>
        <v>#DIV/0!</v>
      </c>
      <c r="E32" s="310"/>
      <c r="F32" s="320" t="e">
        <f t="shared" si="2"/>
        <v>#DIV/0!</v>
      </c>
      <c r="G32" s="321"/>
      <c r="H32" s="311" t="e">
        <f t="shared" si="3"/>
        <v>#DIV/0!</v>
      </c>
      <c r="I32" s="290"/>
      <c r="J32" s="290"/>
      <c r="K32" s="290"/>
      <c r="L32" s="290"/>
      <c r="M32" s="290"/>
      <c r="N32" s="290"/>
      <c r="O32" s="290"/>
      <c r="P32" s="290"/>
      <c r="Q32" s="288"/>
      <c r="R32" s="290"/>
    </row>
    <row r="33" spans="1:18" s="294" customFormat="1" ht="15">
      <c r="A33" s="290"/>
      <c r="B33" s="290"/>
      <c r="C33" s="290"/>
      <c r="D33" s="290"/>
      <c r="E33" s="290"/>
      <c r="F33" s="290"/>
      <c r="G33" s="290"/>
      <c r="H33" s="290"/>
      <c r="I33" s="290"/>
      <c r="J33" s="290"/>
      <c r="K33" s="290"/>
      <c r="L33" s="290"/>
      <c r="M33" s="290"/>
      <c r="N33" s="290"/>
      <c r="O33" s="290"/>
      <c r="P33" s="290"/>
      <c r="Q33" s="288"/>
      <c r="R33" s="290"/>
    </row>
    <row r="34" spans="1:18" s="294" customFormat="1" ht="15.75">
      <c r="A34" s="290"/>
      <c r="B34" s="297" t="s">
        <v>297</v>
      </c>
      <c r="C34" s="298"/>
      <c r="D34" s="298"/>
      <c r="E34" s="298"/>
      <c r="F34" s="298"/>
      <c r="G34" s="300"/>
      <c r="H34" s="299"/>
      <c r="I34" s="289"/>
      <c r="J34" s="290"/>
      <c r="K34" s="297" t="s">
        <v>297</v>
      </c>
      <c r="L34" s="300"/>
      <c r="M34" s="300"/>
      <c r="N34" s="300"/>
      <c r="O34" s="300"/>
      <c r="P34" s="300"/>
      <c r="Q34" s="299"/>
      <c r="R34" s="290"/>
    </row>
    <row r="35" spans="1:18" s="294" customFormat="1" ht="7.5" customHeight="1">
      <c r="A35" s="290"/>
      <c r="B35" s="315"/>
      <c r="C35" s="302"/>
      <c r="D35" s="302"/>
      <c r="E35" s="302"/>
      <c r="F35" s="302"/>
      <c r="G35" s="303"/>
      <c r="H35" s="316"/>
      <c r="I35" s="289"/>
      <c r="J35" s="290"/>
      <c r="K35" s="315"/>
      <c r="L35" s="303"/>
      <c r="M35" s="303"/>
      <c r="N35" s="303"/>
      <c r="O35" s="303"/>
      <c r="P35" s="303"/>
      <c r="Q35" s="316"/>
      <c r="R35" s="290"/>
    </row>
    <row r="36" spans="1:18" s="294" customFormat="1" ht="15">
      <c r="A36" s="290"/>
      <c r="B36" s="301"/>
      <c r="C36" s="303"/>
      <c r="D36" s="1221" t="s">
        <v>294</v>
      </c>
      <c r="E36" s="303"/>
      <c r="F36" s="1221" t="s">
        <v>295</v>
      </c>
      <c r="G36" s="303"/>
      <c r="H36" s="1222" t="s">
        <v>296</v>
      </c>
      <c r="I36" s="290"/>
      <c r="J36" s="290"/>
      <c r="K36" s="301"/>
      <c r="L36" s="303"/>
      <c r="M36" s="1221" t="s">
        <v>294</v>
      </c>
      <c r="N36" s="303"/>
      <c r="O36" s="1221" t="s">
        <v>295</v>
      </c>
      <c r="P36" s="303"/>
      <c r="Q36" s="1222" t="s">
        <v>296</v>
      </c>
      <c r="R36" s="290"/>
    </row>
    <row r="37" spans="1:18" s="294" customFormat="1" ht="15">
      <c r="A37" s="290"/>
      <c r="B37" s="1217" t="s">
        <v>282</v>
      </c>
      <c r="C37" s="1218"/>
      <c r="D37" s="1221"/>
      <c r="E37" s="303"/>
      <c r="F37" s="1221"/>
      <c r="G37" s="303"/>
      <c r="H37" s="1222"/>
      <c r="I37" s="290"/>
      <c r="J37" s="290"/>
      <c r="K37" s="1217" t="s">
        <v>282</v>
      </c>
      <c r="L37" s="1218"/>
      <c r="M37" s="1221"/>
      <c r="N37" s="303"/>
      <c r="O37" s="1221"/>
      <c r="P37" s="303"/>
      <c r="Q37" s="1222"/>
      <c r="R37" s="290"/>
    </row>
    <row r="38" spans="1:18" s="294" customFormat="1" ht="15">
      <c r="A38" s="290"/>
      <c r="B38" s="1213" t="s">
        <v>285</v>
      </c>
      <c r="C38" s="1214"/>
      <c r="D38" s="306" t="e">
        <f>D12*6</f>
        <v>#DIV/0!</v>
      </c>
      <c r="E38" s="303"/>
      <c r="F38" s="317" t="e">
        <f t="shared" ref="F38:F44" si="5">D38/$D$44</f>
        <v>#DIV/0!</v>
      </c>
      <c r="G38" s="308"/>
      <c r="H38" s="318" t="e">
        <f t="shared" ref="H38:H44" si="6">D38/$D$20</f>
        <v>#DIV/0!</v>
      </c>
      <c r="I38" s="290"/>
      <c r="J38" s="288"/>
      <c r="K38" s="1213" t="s">
        <v>285</v>
      </c>
      <c r="L38" s="1214"/>
      <c r="M38" s="306">
        <f>M12*6</f>
        <v>0</v>
      </c>
      <c r="N38" s="303"/>
      <c r="O38" s="317" t="e">
        <f>(M38/$M$42)</f>
        <v>#N/A</v>
      </c>
      <c r="P38" s="308"/>
      <c r="Q38" s="318" t="e">
        <f>M38/$M$18</f>
        <v>#DIV/0!</v>
      </c>
      <c r="R38" s="290"/>
    </row>
    <row r="39" spans="1:18" s="294" customFormat="1" ht="15">
      <c r="A39" s="290"/>
      <c r="B39" s="1213" t="s">
        <v>286</v>
      </c>
      <c r="C39" s="1214"/>
      <c r="D39" s="306" t="e">
        <f t="shared" ref="D39:D44" si="7">D13*6</f>
        <v>#DIV/0!</v>
      </c>
      <c r="E39" s="303"/>
      <c r="F39" s="319" t="e">
        <f t="shared" si="5"/>
        <v>#DIV/0!</v>
      </c>
      <c r="G39" s="308"/>
      <c r="H39" s="307" t="e">
        <f t="shared" si="6"/>
        <v>#DIV/0!</v>
      </c>
      <c r="I39" s="290"/>
      <c r="J39" s="288"/>
      <c r="K39" s="1213" t="s">
        <v>286</v>
      </c>
      <c r="L39" s="1214"/>
      <c r="M39" s="306">
        <f>M13*6</f>
        <v>0</v>
      </c>
      <c r="N39" s="303"/>
      <c r="O39" s="319" t="e">
        <f>(M39/$M$42)</f>
        <v>#N/A</v>
      </c>
      <c r="P39" s="308"/>
      <c r="Q39" s="307" t="e">
        <f>M39/$M$18</f>
        <v>#DIV/0!</v>
      </c>
      <c r="R39" s="290"/>
    </row>
    <row r="40" spans="1:18" s="294" customFormat="1" ht="15">
      <c r="A40" s="290"/>
      <c r="B40" s="1213" t="s">
        <v>287</v>
      </c>
      <c r="C40" s="1214"/>
      <c r="D40" s="306" t="e">
        <f t="shared" si="7"/>
        <v>#DIV/0!</v>
      </c>
      <c r="E40" s="303"/>
      <c r="F40" s="319" t="e">
        <f t="shared" si="5"/>
        <v>#DIV/0!</v>
      </c>
      <c r="G40" s="308"/>
      <c r="H40" s="307" t="e">
        <f t="shared" si="6"/>
        <v>#DIV/0!</v>
      </c>
      <c r="I40" s="290"/>
      <c r="J40" s="288"/>
      <c r="K40" s="1213" t="s">
        <v>287</v>
      </c>
      <c r="L40" s="1214"/>
      <c r="M40" s="306">
        <f>M14*6</f>
        <v>0</v>
      </c>
      <c r="N40" s="303"/>
      <c r="O40" s="319" t="e">
        <f>(M40/$M$42)</f>
        <v>#N/A</v>
      </c>
      <c r="P40" s="308"/>
      <c r="Q40" s="307" t="e">
        <f>M40/$M$18</f>
        <v>#DIV/0!</v>
      </c>
      <c r="R40" s="290"/>
    </row>
    <row r="41" spans="1:18" s="294" customFormat="1" ht="15">
      <c r="A41" s="290"/>
      <c r="B41" s="305"/>
      <c r="C41" s="308" t="s">
        <v>288</v>
      </c>
      <c r="D41" s="306" t="e">
        <f t="shared" si="7"/>
        <v>#DIV/0!</v>
      </c>
      <c r="E41" s="303"/>
      <c r="F41" s="319" t="e">
        <f t="shared" si="5"/>
        <v>#DIV/0!</v>
      </c>
      <c r="G41" s="308"/>
      <c r="H41" s="307" t="e">
        <f t="shared" si="6"/>
        <v>#DIV/0!</v>
      </c>
      <c r="I41" s="290"/>
      <c r="J41" s="288"/>
      <c r="K41" s="1213" t="s">
        <v>289</v>
      </c>
      <c r="L41" s="1214"/>
      <c r="M41" s="306" t="e">
        <f>M15*6</f>
        <v>#N/A</v>
      </c>
      <c r="N41" s="303"/>
      <c r="O41" s="319" t="e">
        <f>(M41/$M$42)</f>
        <v>#N/A</v>
      </c>
      <c r="P41" s="308"/>
      <c r="Q41" s="307" t="e">
        <f>M41/$M$18</f>
        <v>#N/A</v>
      </c>
      <c r="R41" s="290"/>
    </row>
    <row r="42" spans="1:18" s="294" customFormat="1" ht="15">
      <c r="A42" s="290"/>
      <c r="B42" s="305"/>
      <c r="C42" s="308" t="s">
        <v>290</v>
      </c>
      <c r="D42" s="306" t="e">
        <f t="shared" si="7"/>
        <v>#DIV/0!</v>
      </c>
      <c r="E42" s="303"/>
      <c r="F42" s="319" t="e">
        <f t="shared" si="5"/>
        <v>#DIV/0!</v>
      </c>
      <c r="G42" s="308"/>
      <c r="H42" s="307" t="e">
        <f t="shared" si="6"/>
        <v>#DIV/0!</v>
      </c>
      <c r="I42" s="290"/>
      <c r="J42" s="288"/>
      <c r="K42" s="1219" t="s">
        <v>291</v>
      </c>
      <c r="L42" s="1220"/>
      <c r="M42" s="309" t="e">
        <f>M16*6</f>
        <v>#N/A</v>
      </c>
      <c r="N42" s="310"/>
      <c r="O42" s="320" t="e">
        <f>(M42/$M$42)</f>
        <v>#N/A</v>
      </c>
      <c r="P42" s="321"/>
      <c r="Q42" s="311" t="e">
        <f>M42/$M$18</f>
        <v>#N/A</v>
      </c>
      <c r="R42" s="290"/>
    </row>
    <row r="43" spans="1:18" s="294" customFormat="1" ht="15">
      <c r="A43" s="290"/>
      <c r="B43" s="1213" t="s">
        <v>289</v>
      </c>
      <c r="C43" s="1214"/>
      <c r="D43" s="306" t="e">
        <f t="shared" si="7"/>
        <v>#DIV/0!</v>
      </c>
      <c r="E43" s="303"/>
      <c r="F43" s="319" t="e">
        <f t="shared" si="5"/>
        <v>#DIV/0!</v>
      </c>
      <c r="G43" s="308"/>
      <c r="H43" s="307" t="e">
        <f t="shared" si="6"/>
        <v>#DIV/0!</v>
      </c>
      <c r="I43" s="290"/>
      <c r="J43" s="288"/>
      <c r="K43" s="288"/>
      <c r="L43" s="288"/>
      <c r="M43" s="288"/>
      <c r="N43" s="288"/>
      <c r="O43" s="288"/>
      <c r="P43" s="290"/>
      <c r="Q43" s="288"/>
      <c r="R43" s="290"/>
    </row>
    <row r="44" spans="1:18" s="294" customFormat="1" ht="15">
      <c r="A44" s="290"/>
      <c r="B44" s="1219" t="s">
        <v>291</v>
      </c>
      <c r="C44" s="1220"/>
      <c r="D44" s="309" t="e">
        <f t="shared" si="7"/>
        <v>#DIV/0!</v>
      </c>
      <c r="E44" s="310"/>
      <c r="F44" s="320" t="e">
        <f t="shared" si="5"/>
        <v>#DIV/0!</v>
      </c>
      <c r="G44" s="321"/>
      <c r="H44" s="311" t="e">
        <f t="shared" si="6"/>
        <v>#DIV/0!</v>
      </c>
      <c r="I44" s="290"/>
      <c r="J44" s="288"/>
      <c r="K44" s="1215" t="s">
        <v>298</v>
      </c>
      <c r="L44" s="1216"/>
      <c r="M44" s="1216"/>
      <c r="N44" s="291" t="e">
        <f>'AIAG GR&amp;R'!N65</f>
        <v>#N/A</v>
      </c>
      <c r="O44" s="312"/>
      <c r="P44" s="312"/>
      <c r="Q44" s="313"/>
      <c r="R44" s="290"/>
    </row>
    <row r="45" spans="1:18" s="294" customFormat="1" ht="15">
      <c r="A45" s="290"/>
      <c r="B45" s="288"/>
      <c r="C45" s="288"/>
      <c r="D45" s="288"/>
      <c r="E45" s="288"/>
      <c r="F45" s="288"/>
      <c r="G45" s="288"/>
      <c r="H45" s="288"/>
      <c r="I45" s="290"/>
      <c r="J45" s="288"/>
      <c r="K45" s="288"/>
      <c r="L45" s="288"/>
      <c r="M45" s="288"/>
      <c r="N45" s="288"/>
      <c r="O45" s="288"/>
      <c r="P45" s="288"/>
      <c r="Q45" s="290"/>
      <c r="R45" s="290"/>
    </row>
    <row r="46" spans="1:18" s="294" customFormat="1" ht="15">
      <c r="A46" s="290"/>
      <c r="B46" s="1215" t="s">
        <v>298</v>
      </c>
      <c r="C46" s="1216"/>
      <c r="D46" s="1216"/>
      <c r="E46" s="291" t="e">
        <f>ROUNDDOWN(1.41*(D17/D12),0)</f>
        <v>#DIV/0!</v>
      </c>
      <c r="F46" s="312"/>
      <c r="G46" s="312"/>
      <c r="H46" s="313"/>
      <c r="I46" s="290"/>
      <c r="J46" s="288"/>
      <c r="K46" s="288"/>
      <c r="L46" s="288"/>
      <c r="M46" s="288"/>
      <c r="N46" s="288"/>
      <c r="O46" s="288"/>
      <c r="P46" s="288"/>
      <c r="Q46" s="290"/>
      <c r="R46" s="290"/>
    </row>
    <row r="47" spans="1:18" s="294" customFormat="1" ht="15">
      <c r="A47" s="290"/>
      <c r="B47" s="288"/>
      <c r="C47" s="288"/>
      <c r="D47" s="288"/>
      <c r="E47" s="288"/>
      <c r="F47" s="288"/>
      <c r="G47" s="288"/>
      <c r="H47" s="288"/>
      <c r="I47" s="290"/>
      <c r="J47" s="288"/>
      <c r="K47" s="288"/>
      <c r="L47" s="288"/>
      <c r="M47" s="288"/>
      <c r="N47" s="288"/>
      <c r="O47" s="288"/>
      <c r="P47" s="288"/>
      <c r="Q47" s="288"/>
      <c r="R47" s="290"/>
    </row>
    <row r="48" spans="1:18" s="294" customFormat="1" ht="15.75">
      <c r="A48" s="288"/>
      <c r="B48" s="297" t="s">
        <v>299</v>
      </c>
      <c r="C48" s="298"/>
      <c r="D48" s="298"/>
      <c r="E48" s="298"/>
      <c r="F48" s="298"/>
      <c r="G48" s="298"/>
      <c r="H48" s="322"/>
      <c r="I48" s="290"/>
      <c r="J48" s="288"/>
      <c r="K48" s="288"/>
      <c r="L48" s="288"/>
      <c r="M48" s="288"/>
      <c r="N48" s="288"/>
      <c r="O48" s="288"/>
      <c r="P48" s="288"/>
      <c r="Q48" s="288"/>
      <c r="R48" s="290"/>
    </row>
    <row r="49" spans="1:18" s="294" customFormat="1" ht="7.5" customHeight="1">
      <c r="A49" s="288"/>
      <c r="B49" s="315"/>
      <c r="C49" s="302"/>
      <c r="D49" s="302"/>
      <c r="E49" s="302"/>
      <c r="F49" s="302"/>
      <c r="G49" s="302"/>
      <c r="H49" s="323"/>
      <c r="I49" s="290"/>
      <c r="J49" s="288"/>
      <c r="K49" s="288"/>
      <c r="L49" s="288"/>
      <c r="M49" s="288"/>
      <c r="N49" s="288"/>
      <c r="O49" s="288"/>
      <c r="P49" s="288"/>
      <c r="Q49" s="288"/>
      <c r="R49" s="290"/>
    </row>
    <row r="50" spans="1:18" s="294" customFormat="1" ht="15">
      <c r="A50" s="288"/>
      <c r="B50" s="1217" t="s">
        <v>282</v>
      </c>
      <c r="C50" s="1218"/>
      <c r="D50" s="304" t="s">
        <v>300</v>
      </c>
      <c r="E50" s="304" t="s">
        <v>301</v>
      </c>
      <c r="F50" s="304" t="s">
        <v>302</v>
      </c>
      <c r="G50" s="304" t="s">
        <v>303</v>
      </c>
      <c r="H50" s="324" t="s">
        <v>304</v>
      </c>
      <c r="I50" s="290"/>
      <c r="J50" s="288"/>
      <c r="K50" s="288"/>
      <c r="L50" s="288"/>
      <c r="M50" s="288"/>
      <c r="N50" s="288"/>
      <c r="O50" s="288"/>
      <c r="P50" s="288"/>
      <c r="Q50" s="288"/>
      <c r="R50" s="290"/>
    </row>
    <row r="51" spans="1:18" s="294" customFormat="1" ht="15">
      <c r="A51" s="288"/>
      <c r="B51" s="1213" t="s">
        <v>305</v>
      </c>
      <c r="C51" s="1214"/>
      <c r="D51" s="306">
        <f>Calculations!S3</f>
        <v>-1</v>
      </c>
      <c r="E51" s="306" t="e">
        <f>Calculations!T3</f>
        <v>#DIV/0!</v>
      </c>
      <c r="F51" s="306" t="e">
        <f>Calculations!U3</f>
        <v>#DIV/0!</v>
      </c>
      <c r="G51" s="325" t="e">
        <f>Calculations!V3</f>
        <v>#DIV/0!</v>
      </c>
      <c r="H51" s="326" t="e">
        <f>Calculations!W3</f>
        <v>#DIV/0!</v>
      </c>
      <c r="I51" s="290"/>
      <c r="J51" s="288"/>
      <c r="K51" s="288"/>
      <c r="L51" s="288"/>
      <c r="M51" s="288"/>
      <c r="N51" s="288"/>
      <c r="O51" s="288"/>
      <c r="P51" s="288"/>
      <c r="Q51" s="288"/>
      <c r="R51" s="290"/>
    </row>
    <row r="52" spans="1:18" s="294" customFormat="1" ht="15">
      <c r="A52" s="288"/>
      <c r="B52" s="1213" t="s">
        <v>288</v>
      </c>
      <c r="C52" s="1214"/>
      <c r="D52" s="306">
        <f>Calculations!S4</f>
        <v>-1</v>
      </c>
      <c r="E52" s="306" t="e">
        <f>Calculations!T4</f>
        <v>#DIV/0!</v>
      </c>
      <c r="F52" s="306" t="e">
        <f>Calculations!U4</f>
        <v>#DIV/0!</v>
      </c>
      <c r="G52" s="325" t="e">
        <f>Calculations!V4</f>
        <v>#DIV/0!</v>
      </c>
      <c r="H52" s="326" t="e">
        <f>Calculations!W4</f>
        <v>#DIV/0!</v>
      </c>
      <c r="I52" s="290"/>
      <c r="J52" s="288"/>
      <c r="K52" s="288"/>
      <c r="L52" s="288"/>
      <c r="M52" s="288"/>
      <c r="N52" s="288"/>
      <c r="O52" s="288"/>
      <c r="P52" s="288"/>
      <c r="Q52" s="288"/>
      <c r="R52" s="290"/>
    </row>
    <row r="53" spans="1:18" s="294" customFormat="1" ht="15">
      <c r="A53" s="288"/>
      <c r="B53" s="1213" t="s">
        <v>306</v>
      </c>
      <c r="C53" s="1214"/>
      <c r="D53" s="306">
        <f>Calculations!S5</f>
        <v>1</v>
      </c>
      <c r="E53" s="306" t="e">
        <f>Calculations!T5</f>
        <v>#DIV/0!</v>
      </c>
      <c r="F53" s="306" t="e">
        <f>Calculations!U5</f>
        <v>#DIV/0!</v>
      </c>
      <c r="G53" s="325" t="e">
        <f>Calculations!V5</f>
        <v>#DIV/0!</v>
      </c>
      <c r="H53" s="326" t="e">
        <f>Calculations!W5</f>
        <v>#DIV/0!</v>
      </c>
      <c r="I53" s="290"/>
      <c r="J53" s="288"/>
      <c r="K53" s="288"/>
      <c r="L53" s="288"/>
      <c r="M53" s="288"/>
      <c r="N53" s="288"/>
      <c r="O53" s="288"/>
      <c r="P53" s="288"/>
      <c r="Q53" s="288"/>
      <c r="R53" s="290"/>
    </row>
    <row r="54" spans="1:18" s="294" customFormat="1" ht="15">
      <c r="A54" s="288"/>
      <c r="B54" s="1213" t="s">
        <v>307</v>
      </c>
      <c r="C54" s="1214"/>
      <c r="D54" s="306">
        <f>Calculations!S6</f>
        <v>0</v>
      </c>
      <c r="E54" s="306" t="e">
        <f>Calculations!T6</f>
        <v>#DIV/0!</v>
      </c>
      <c r="F54" s="306" t="e">
        <f>Calculations!U6</f>
        <v>#DIV/0!</v>
      </c>
      <c r="G54" s="306"/>
      <c r="H54" s="327"/>
      <c r="I54" s="290"/>
      <c r="J54" s="288"/>
      <c r="K54" s="288"/>
      <c r="L54" s="288"/>
      <c r="M54" s="288"/>
      <c r="N54" s="288"/>
      <c r="O54" s="288"/>
      <c r="P54" s="288"/>
      <c r="Q54" s="288"/>
      <c r="R54" s="290"/>
    </row>
    <row r="55" spans="1:18" s="294" customFormat="1" ht="15">
      <c r="A55" s="288"/>
      <c r="B55" s="1213" t="s">
        <v>308</v>
      </c>
      <c r="C55" s="1214"/>
      <c r="D55" s="306">
        <f>Calculations!S7</f>
        <v>-1</v>
      </c>
      <c r="E55" s="306" t="e">
        <f>Calculations!T7</f>
        <v>#DIV/0!</v>
      </c>
      <c r="F55" s="306"/>
      <c r="G55" s="306"/>
      <c r="H55" s="327"/>
      <c r="I55" s="290"/>
      <c r="J55" s="288"/>
      <c r="K55" s="288"/>
      <c r="L55" s="288"/>
      <c r="M55" s="288"/>
      <c r="N55" s="288"/>
      <c r="O55" s="288"/>
      <c r="P55" s="288"/>
      <c r="Q55" s="288"/>
      <c r="R55" s="290"/>
    </row>
    <row r="56" spans="1:18" s="294" customFormat="1" ht="15">
      <c r="A56" s="288"/>
      <c r="B56" s="301"/>
      <c r="C56" s="303"/>
      <c r="D56" s="303"/>
      <c r="E56" s="303"/>
      <c r="F56" s="303"/>
      <c r="G56" s="303"/>
      <c r="H56" s="316"/>
      <c r="I56" s="290"/>
      <c r="J56" s="288"/>
      <c r="K56" s="288"/>
      <c r="L56" s="288"/>
      <c r="M56" s="288"/>
      <c r="N56" s="288"/>
      <c r="O56" s="288"/>
      <c r="P56" s="288"/>
      <c r="Q56" s="288"/>
      <c r="R56" s="290"/>
    </row>
    <row r="57" spans="1:18" s="294" customFormat="1" ht="15">
      <c r="A57" s="288"/>
      <c r="B57" s="328" t="s">
        <v>309</v>
      </c>
      <c r="C57" s="310"/>
      <c r="D57" s="310"/>
      <c r="E57" s="310"/>
      <c r="F57" s="310"/>
      <c r="G57" s="310"/>
      <c r="H57" s="329"/>
      <c r="I57" s="290"/>
      <c r="J57" s="288"/>
      <c r="K57" s="288"/>
      <c r="L57" s="288"/>
      <c r="M57" s="288"/>
      <c r="N57" s="288"/>
      <c r="O57" s="288"/>
      <c r="P57" s="288"/>
      <c r="Q57" s="288"/>
      <c r="R57" s="290"/>
    </row>
    <row r="58" spans="1:18">
      <c r="A58" s="293"/>
      <c r="B58" s="293"/>
      <c r="C58" s="293"/>
      <c r="D58" s="293"/>
      <c r="E58" s="293"/>
      <c r="F58" s="293"/>
      <c r="G58" s="293"/>
      <c r="H58" s="293"/>
      <c r="I58" s="292"/>
      <c r="J58" s="293"/>
      <c r="K58" s="293"/>
      <c r="L58" s="293"/>
      <c r="M58" s="293"/>
      <c r="N58" s="293"/>
      <c r="O58" s="293"/>
      <c r="P58" s="293"/>
      <c r="Q58" s="293"/>
      <c r="R58" s="293"/>
    </row>
    <row r="59" spans="1:18" hidden="1">
      <c r="B59" s="296"/>
      <c r="C59" s="296"/>
      <c r="D59" s="296"/>
      <c r="E59" s="296"/>
      <c r="F59" s="296"/>
      <c r="G59" s="296"/>
      <c r="H59" s="296"/>
    </row>
    <row r="60" spans="1:18" hidden="1">
      <c r="B60" s="296"/>
      <c r="C60" s="296"/>
      <c r="D60" s="296"/>
      <c r="E60" s="296"/>
      <c r="F60" s="296"/>
      <c r="G60" s="296"/>
      <c r="H60" s="296"/>
    </row>
    <row r="61" spans="1:18" hidden="1">
      <c r="B61" s="296"/>
      <c r="C61" s="296"/>
      <c r="D61" s="296"/>
      <c r="E61" s="296"/>
      <c r="F61" s="296"/>
      <c r="G61" s="296"/>
      <c r="H61" s="296"/>
    </row>
    <row r="62" spans="1:18" hidden="1">
      <c r="B62" s="296"/>
      <c r="C62" s="296"/>
      <c r="D62" s="296"/>
      <c r="E62" s="296"/>
      <c r="F62" s="296"/>
      <c r="G62" s="296"/>
      <c r="H62" s="296"/>
    </row>
    <row r="63" spans="1:18" hidden="1">
      <c r="B63" s="296"/>
      <c r="C63" s="296"/>
      <c r="D63" s="296"/>
      <c r="E63" s="296"/>
      <c r="F63" s="296"/>
      <c r="G63" s="296"/>
      <c r="H63" s="296"/>
    </row>
    <row r="64" spans="1:18" hidden="1">
      <c r="B64" s="296"/>
      <c r="C64" s="296"/>
      <c r="D64" s="296"/>
      <c r="E64" s="296"/>
      <c r="F64" s="296"/>
      <c r="G64" s="296"/>
      <c r="H64" s="296"/>
    </row>
    <row r="65" spans="2:8" hidden="1">
      <c r="B65" s="296"/>
      <c r="C65" s="296"/>
      <c r="D65" s="296"/>
      <c r="E65" s="296"/>
      <c r="F65" s="296"/>
      <c r="G65" s="296"/>
      <c r="H65" s="296"/>
    </row>
    <row r="66" spans="2:8" hidden="1">
      <c r="B66" s="296"/>
      <c r="C66" s="296"/>
      <c r="D66" s="296"/>
      <c r="E66" s="296"/>
      <c r="F66" s="296"/>
      <c r="G66" s="296"/>
      <c r="H66" s="296"/>
    </row>
    <row r="67" spans="2:8" hidden="1">
      <c r="B67" s="296"/>
      <c r="C67" s="296"/>
      <c r="D67" s="296"/>
      <c r="E67" s="296"/>
      <c r="F67" s="296"/>
      <c r="G67" s="296"/>
      <c r="H67" s="296"/>
    </row>
    <row r="68" spans="2:8" hidden="1">
      <c r="B68" s="296"/>
      <c r="C68" s="296"/>
      <c r="D68" s="296"/>
      <c r="E68" s="296"/>
      <c r="F68" s="296"/>
      <c r="G68" s="296"/>
      <c r="H68" s="296"/>
    </row>
    <row r="69" spans="2:8" hidden="1">
      <c r="B69" s="296"/>
      <c r="C69" s="296"/>
      <c r="D69" s="296"/>
      <c r="E69" s="296"/>
      <c r="F69" s="296"/>
      <c r="G69" s="296"/>
      <c r="H69" s="296"/>
    </row>
    <row r="70" spans="2:8" hidden="1">
      <c r="B70" s="296"/>
      <c r="C70" s="296"/>
      <c r="D70" s="296"/>
      <c r="E70" s="296"/>
      <c r="F70" s="296"/>
      <c r="G70" s="296"/>
      <c r="H70" s="296"/>
    </row>
    <row r="71" spans="2:8" hidden="1">
      <c r="B71" s="296"/>
      <c r="C71" s="296"/>
      <c r="D71" s="296"/>
      <c r="E71" s="296"/>
      <c r="F71" s="296"/>
      <c r="G71" s="296"/>
      <c r="H71" s="296"/>
    </row>
    <row r="72" spans="2:8" hidden="1">
      <c r="B72" s="296"/>
      <c r="C72" s="296"/>
      <c r="D72" s="296"/>
      <c r="E72" s="296"/>
      <c r="F72" s="296"/>
      <c r="G72" s="296"/>
      <c r="H72" s="296"/>
    </row>
    <row r="73" spans="2:8" hidden="1">
      <c r="B73" s="296"/>
      <c r="C73" s="296"/>
      <c r="D73" s="296"/>
      <c r="E73" s="296"/>
      <c r="F73" s="296"/>
      <c r="G73" s="296"/>
      <c r="H73" s="296"/>
    </row>
    <row r="74" spans="2:8" hidden="1">
      <c r="B74" s="296"/>
      <c r="C74" s="296"/>
      <c r="D74" s="296"/>
      <c r="E74" s="296"/>
      <c r="F74" s="296"/>
      <c r="G74" s="296"/>
      <c r="H74" s="296"/>
    </row>
    <row r="75" spans="2:8" hidden="1">
      <c r="B75" s="296"/>
      <c r="C75" s="296"/>
      <c r="D75" s="296"/>
      <c r="E75" s="296"/>
      <c r="F75" s="296"/>
      <c r="G75" s="296"/>
      <c r="H75" s="296"/>
    </row>
    <row r="76" spans="2:8" hidden="1">
      <c r="B76" s="296"/>
      <c r="C76" s="296"/>
      <c r="D76" s="296"/>
      <c r="E76" s="296"/>
      <c r="F76" s="296"/>
      <c r="G76" s="296"/>
      <c r="H76" s="296"/>
    </row>
    <row r="77" spans="2:8" hidden="1">
      <c r="B77" s="296"/>
      <c r="C77" s="296"/>
      <c r="D77" s="296"/>
      <c r="E77" s="296"/>
      <c r="F77" s="296"/>
      <c r="G77" s="296"/>
      <c r="H77" s="296"/>
    </row>
    <row r="78" spans="2:8" hidden="1">
      <c r="B78" s="296"/>
      <c r="C78" s="296"/>
      <c r="D78" s="296"/>
      <c r="E78" s="296"/>
      <c r="F78" s="296"/>
      <c r="G78" s="296"/>
      <c r="H78" s="296"/>
    </row>
    <row r="79" spans="2:8" hidden="1">
      <c r="B79" s="296"/>
      <c r="C79" s="296"/>
      <c r="D79" s="296"/>
      <c r="E79" s="296"/>
      <c r="F79" s="296"/>
      <c r="G79" s="296"/>
      <c r="H79" s="296"/>
    </row>
    <row r="80" spans="2:8" hidden="1">
      <c r="B80" s="296"/>
      <c r="C80" s="296"/>
      <c r="D80" s="296"/>
      <c r="E80" s="296"/>
      <c r="F80" s="296"/>
      <c r="G80" s="296"/>
      <c r="H80" s="296"/>
    </row>
    <row r="81" spans="2:8" hidden="1">
      <c r="B81" s="296"/>
      <c r="C81" s="296"/>
      <c r="D81" s="296"/>
      <c r="E81" s="296"/>
      <c r="F81" s="296"/>
      <c r="G81" s="296"/>
      <c r="H81" s="296"/>
    </row>
    <row r="82" spans="2:8" hidden="1">
      <c r="B82" s="296"/>
      <c r="C82" s="296"/>
      <c r="D82" s="296"/>
      <c r="E82" s="296"/>
      <c r="F82" s="296"/>
      <c r="G82" s="296"/>
      <c r="H82" s="296"/>
    </row>
    <row r="83" spans="2:8" hidden="1">
      <c r="B83" s="296"/>
      <c r="C83" s="296"/>
      <c r="D83" s="296"/>
      <c r="E83" s="296"/>
      <c r="F83" s="296"/>
      <c r="G83" s="296"/>
      <c r="H83" s="296"/>
    </row>
    <row r="84" spans="2:8" hidden="1">
      <c r="B84" s="296"/>
      <c r="C84" s="296"/>
      <c r="D84" s="296"/>
      <c r="E84" s="296"/>
      <c r="F84" s="296"/>
      <c r="G84" s="296"/>
      <c r="H84" s="296"/>
    </row>
    <row r="85" spans="2:8" hidden="1">
      <c r="B85" s="296"/>
      <c r="C85" s="296"/>
      <c r="D85" s="296"/>
      <c r="E85" s="296"/>
      <c r="F85" s="296"/>
      <c r="G85" s="296"/>
      <c r="H85" s="296"/>
    </row>
    <row r="86" spans="2:8" hidden="1">
      <c r="B86" s="296"/>
      <c r="C86" s="296"/>
      <c r="D86" s="296"/>
      <c r="E86" s="296"/>
      <c r="F86" s="296"/>
      <c r="G86" s="296"/>
      <c r="H86" s="296"/>
    </row>
    <row r="87" spans="2:8" hidden="1">
      <c r="B87" s="296"/>
      <c r="C87" s="296"/>
      <c r="D87" s="296"/>
      <c r="E87" s="296"/>
      <c r="F87" s="296"/>
      <c r="G87" s="296"/>
      <c r="H87" s="296"/>
    </row>
    <row r="88" spans="2:8" hidden="1"/>
    <row r="89" spans="2:8" hidden="1"/>
    <row r="90" spans="2:8" hidden="1"/>
    <row r="91" spans="2:8" hidden="1"/>
    <row r="92" spans="2:8" hidden="1"/>
    <row r="93" spans="2:8" hidden="1"/>
    <row r="94" spans="2:8" hidden="1"/>
    <row r="95" spans="2:8" hidden="1"/>
    <row r="96" spans="2:8"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sheetData>
  <sheetProtection password="CF58" sheet="1" objects="1" scenarios="1"/>
  <mergeCells count="80">
    <mergeCell ref="P2:R2"/>
    <mergeCell ref="B2:C2"/>
    <mergeCell ref="D2:F2"/>
    <mergeCell ref="H2:I2"/>
    <mergeCell ref="J2:L2"/>
    <mergeCell ref="N2:O2"/>
    <mergeCell ref="P4:R4"/>
    <mergeCell ref="B3:C3"/>
    <mergeCell ref="D3:F3"/>
    <mergeCell ref="H3:I3"/>
    <mergeCell ref="J3:L3"/>
    <mergeCell ref="N3:O3"/>
    <mergeCell ref="P3:R3"/>
    <mergeCell ref="B4:C4"/>
    <mergeCell ref="D4:F4"/>
    <mergeCell ref="H4:I4"/>
    <mergeCell ref="J4:L4"/>
    <mergeCell ref="N4:O4"/>
    <mergeCell ref="B7:H7"/>
    <mergeCell ref="K7:Q7"/>
    <mergeCell ref="H10:H11"/>
    <mergeCell ref="Q10:Q11"/>
    <mergeCell ref="B11:C11"/>
    <mergeCell ref="K11:L11"/>
    <mergeCell ref="B12:C12"/>
    <mergeCell ref="K12:L12"/>
    <mergeCell ref="B13:C13"/>
    <mergeCell ref="K13:L13"/>
    <mergeCell ref="B14:C14"/>
    <mergeCell ref="K14:L14"/>
    <mergeCell ref="B17:C17"/>
    <mergeCell ref="B18:C18"/>
    <mergeCell ref="K18:L18"/>
    <mergeCell ref="B20:C20"/>
    <mergeCell ref="B25:C25"/>
    <mergeCell ref="M24:M25"/>
    <mergeCell ref="O24:O25"/>
    <mergeCell ref="Q24:Q25"/>
    <mergeCell ref="K15:L15"/>
    <mergeCell ref="K16:L16"/>
    <mergeCell ref="K25:L25"/>
    <mergeCell ref="B26:C26"/>
    <mergeCell ref="K26:L26"/>
    <mergeCell ref="B27:C27"/>
    <mergeCell ref="K27:L27"/>
    <mergeCell ref="D24:D25"/>
    <mergeCell ref="F24:F25"/>
    <mergeCell ref="H24:H25"/>
    <mergeCell ref="O36:O37"/>
    <mergeCell ref="Q36:Q37"/>
    <mergeCell ref="B28:C28"/>
    <mergeCell ref="K28:L28"/>
    <mergeCell ref="K29:L29"/>
    <mergeCell ref="K30:L30"/>
    <mergeCell ref="B31:C31"/>
    <mergeCell ref="B32:C32"/>
    <mergeCell ref="B37:C37"/>
    <mergeCell ref="B44:C44"/>
    <mergeCell ref="K44:M44"/>
    <mergeCell ref="K37:L37"/>
    <mergeCell ref="B38:C38"/>
    <mergeCell ref="K38:L38"/>
    <mergeCell ref="B39:C39"/>
    <mergeCell ref="K39:L39"/>
    <mergeCell ref="D36:D37"/>
    <mergeCell ref="F36:F37"/>
    <mergeCell ref="H36:H37"/>
    <mergeCell ref="M36:M37"/>
    <mergeCell ref="B40:C40"/>
    <mergeCell ref="K40:L40"/>
    <mergeCell ref="K41:L41"/>
    <mergeCell ref="K42:L42"/>
    <mergeCell ref="B43:C43"/>
    <mergeCell ref="B55:C55"/>
    <mergeCell ref="B46:D46"/>
    <mergeCell ref="B50:C50"/>
    <mergeCell ref="B51:C51"/>
    <mergeCell ref="B52:C52"/>
    <mergeCell ref="B53:C53"/>
    <mergeCell ref="B54:C54"/>
  </mergeCells>
  <printOptions horizontalCentered="1" verticalCentered="1"/>
  <pageMargins left="0" right="0" top="0" bottom="0" header="0" footer="0.5"/>
  <pageSetup scale="73"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F164"/>
  <sheetViews>
    <sheetView workbookViewId="0">
      <selection activeCell="C2" sqref="C2:E2"/>
    </sheetView>
  </sheetViews>
  <sheetFormatPr defaultRowHeight="12.75"/>
  <cols>
    <col min="2" max="2" width="9.140625" style="426"/>
    <col min="10" max="10" width="13.28515625" customWidth="1"/>
    <col min="15" max="16" width="9.28515625" customWidth="1"/>
    <col min="18" max="18" width="18.42578125" bestFit="1" customWidth="1"/>
    <col min="23" max="23" width="10.42578125" customWidth="1"/>
    <col min="24" max="24" width="14" customWidth="1"/>
    <col min="25" max="25" width="16.5703125" customWidth="1"/>
    <col min="26" max="26" width="12.28515625" bestFit="1" customWidth="1"/>
    <col min="27" max="27" width="12" bestFit="1" customWidth="1"/>
  </cols>
  <sheetData>
    <row r="1" spans="1:27" ht="15.75">
      <c r="A1" s="374" t="s">
        <v>323</v>
      </c>
      <c r="B1" s="375"/>
      <c r="C1" s="376"/>
      <c r="D1" s="377" t="s">
        <v>324</v>
      </c>
      <c r="E1" s="378"/>
      <c r="F1" s="379"/>
      <c r="G1" s="379"/>
      <c r="H1" s="379"/>
      <c r="I1" s="379"/>
      <c r="J1" s="380"/>
      <c r="K1" s="381" t="s">
        <v>325</v>
      </c>
      <c r="L1" s="382"/>
      <c r="M1" s="33"/>
      <c r="Q1" s="33"/>
      <c r="R1" s="383" t="s">
        <v>326</v>
      </c>
      <c r="S1" s="33"/>
      <c r="T1" s="33"/>
      <c r="U1" s="33"/>
      <c r="V1" s="33"/>
      <c r="W1" s="33"/>
      <c r="X1" s="384"/>
      <c r="Y1" s="384"/>
      <c r="Z1" s="384"/>
      <c r="AA1" s="33"/>
    </row>
    <row r="2" spans="1:27" ht="14.25">
      <c r="A2" s="385" t="s">
        <v>327</v>
      </c>
      <c r="B2" s="386"/>
      <c r="C2" s="387" t="s">
        <v>192</v>
      </c>
      <c r="D2" s="387" t="s">
        <v>196</v>
      </c>
      <c r="E2" s="387" t="s">
        <v>199</v>
      </c>
      <c r="F2" s="388" t="s">
        <v>328</v>
      </c>
      <c r="G2" s="388" t="s">
        <v>329</v>
      </c>
      <c r="H2" s="388" t="s">
        <v>330</v>
      </c>
      <c r="I2" s="388" t="s">
        <v>331</v>
      </c>
      <c r="J2" s="388" t="s">
        <v>192</v>
      </c>
      <c r="K2" s="388" t="s">
        <v>196</v>
      </c>
      <c r="L2" s="388" t="s">
        <v>199</v>
      </c>
      <c r="M2" s="22"/>
      <c r="N2" s="380"/>
      <c r="O2" s="381" t="s">
        <v>332</v>
      </c>
      <c r="P2" s="382"/>
      <c r="Q2" s="33"/>
      <c r="R2" s="387" t="s">
        <v>282</v>
      </c>
      <c r="S2" s="387" t="s">
        <v>300</v>
      </c>
      <c r="T2" s="387" t="s">
        <v>301</v>
      </c>
      <c r="U2" s="387" t="s">
        <v>302</v>
      </c>
      <c r="V2" s="387" t="s">
        <v>303</v>
      </c>
      <c r="W2" s="387" t="s">
        <v>333</v>
      </c>
      <c r="Y2" s="389" t="s">
        <v>282</v>
      </c>
      <c r="Z2" s="22" t="s">
        <v>284</v>
      </c>
      <c r="AA2" s="390"/>
    </row>
    <row r="3" spans="1:27">
      <c r="A3" s="374"/>
      <c r="B3" s="375">
        <v>1</v>
      </c>
      <c r="C3" s="391" t="str">
        <f>Calculations!G41</f>
        <v/>
      </c>
      <c r="D3" s="391" t="str">
        <f>Calculations!G51</f>
        <v/>
      </c>
      <c r="E3" s="380" t="str">
        <f>Calculations!G61</f>
        <v/>
      </c>
      <c r="F3" s="388"/>
      <c r="G3" s="388"/>
      <c r="H3" s="388"/>
      <c r="I3" s="388"/>
      <c r="J3" s="388"/>
      <c r="K3" s="388"/>
      <c r="L3" s="388"/>
      <c r="M3" s="384"/>
      <c r="N3" s="391" t="str">
        <f>IF(C3="","",C3^2)</f>
        <v/>
      </c>
      <c r="O3" s="391" t="str">
        <f>IF(D3="","",D3^2)</f>
        <v/>
      </c>
      <c r="P3" s="391" t="str">
        <f>IF(E3="","",E3^2)</f>
        <v/>
      </c>
      <c r="Q3" s="33"/>
      <c r="R3" s="392" t="s">
        <v>305</v>
      </c>
      <c r="S3" s="391">
        <f>Calculations!X13-1</f>
        <v>-1</v>
      </c>
      <c r="T3" s="391" t="e">
        <f>C43</f>
        <v>#DIV/0!</v>
      </c>
      <c r="U3" s="391" t="e">
        <f>T3/S3</f>
        <v>#DIV/0!</v>
      </c>
      <c r="V3" s="391" t="e">
        <f>IF(W5&lt;0.25,U3/U5,U3/U6)</f>
        <v>#DIV/0!</v>
      </c>
      <c r="W3" s="393" t="e">
        <f>IF(W5&lt;0.25,FDIST(V3,S3,$S$5),FDIST(V3,S3,$S$6))</f>
        <v>#DIV/0!</v>
      </c>
      <c r="Y3" t="s">
        <v>334</v>
      </c>
      <c r="Z3" s="394" t="e">
        <f>Z4+Z5</f>
        <v>#DIV/0!</v>
      </c>
      <c r="AA3" s="390"/>
    </row>
    <row r="4" spans="1:27">
      <c r="A4" s="395">
        <v>1</v>
      </c>
      <c r="B4" s="396">
        <v>2</v>
      </c>
      <c r="C4" s="391" t="str">
        <f>Calculations!H41</f>
        <v/>
      </c>
      <c r="D4" s="391" t="str">
        <f>Calculations!H51</f>
        <v/>
      </c>
      <c r="E4" s="380" t="str">
        <f>Calculations!H61</f>
        <v/>
      </c>
      <c r="F4" s="397">
        <f>SUM(C3:E5)</f>
        <v>0</v>
      </c>
      <c r="G4" s="397">
        <f>COUNT(Calculations!G41:I41,Calculations!G51:I51,Calculations!G61:I61)</f>
        <v>0</v>
      </c>
      <c r="H4" s="397">
        <f>IF(Calculations!G41="",0,AVERAGE(Calculations!G41:I41,Calculations!G51:I51,Calculations!G61:I61))</f>
        <v>0</v>
      </c>
      <c r="I4" s="397">
        <f>IF(F4=0,0,F4^2/G4)</f>
        <v>0</v>
      </c>
      <c r="J4" s="397">
        <f>IF(COUNT(Calculations!G41:I41)=0,0,(SUM(Calculations!G41:I41)^2/COUNT(Calculations!G41:I41)))</f>
        <v>0</v>
      </c>
      <c r="K4" s="397">
        <f>IF(COUNT(Calculations!G51:I51)=0,0,(SUM(Calculations!G51:I51)^2)/COUNT(Calculations!G51:I51))</f>
        <v>0</v>
      </c>
      <c r="L4" s="397">
        <f>IF(COUNT(Calculations!G61:I61)=0,0,(SUM(Calculations!G61:I61)^2)/COUNT(Calculations!G61:I61))</f>
        <v>0</v>
      </c>
      <c r="M4" s="384"/>
      <c r="N4" s="391" t="str">
        <f t="shared" ref="N4:P32" si="0">IF(C4="","",C4^2)</f>
        <v/>
      </c>
      <c r="O4" s="391" t="str">
        <f t="shared" si="0"/>
        <v/>
      </c>
      <c r="P4" s="391" t="str">
        <f t="shared" si="0"/>
        <v/>
      </c>
      <c r="Q4" s="33"/>
      <c r="R4" s="392" t="s">
        <v>288</v>
      </c>
      <c r="S4" s="391">
        <f>Calculations!X12-1</f>
        <v>-1</v>
      </c>
      <c r="T4" s="391" t="e">
        <f>C42</f>
        <v>#DIV/0!</v>
      </c>
      <c r="U4" s="391" t="e">
        <f>T4/S4</f>
        <v>#DIV/0!</v>
      </c>
      <c r="V4" s="391" t="e">
        <f>IF(W5&lt;0.25,U4/U5,U4/U6)</f>
        <v>#DIV/0!</v>
      </c>
      <c r="W4" s="393" t="e">
        <f>IF(W5&lt;0.25,FDIST(V4,S4,$S$5),FDIST(V4,S4,$S$6))</f>
        <v>#DIV/0!</v>
      </c>
      <c r="Y4" t="s">
        <v>335</v>
      </c>
      <c r="Z4" s="394" t="e">
        <f>U6</f>
        <v>#DIV/0!</v>
      </c>
    </row>
    <row r="5" spans="1:27">
      <c r="A5" s="385"/>
      <c r="B5" s="386">
        <v>3</v>
      </c>
      <c r="C5" s="391" t="str">
        <f>Calculations!I41</f>
        <v/>
      </c>
      <c r="D5" s="391" t="str">
        <f>Calculations!I51</f>
        <v/>
      </c>
      <c r="E5" s="380" t="str">
        <f>Calculations!I61</f>
        <v/>
      </c>
      <c r="F5" s="398"/>
      <c r="G5" s="398"/>
      <c r="H5" s="398"/>
      <c r="I5" s="398"/>
      <c r="J5" s="398"/>
      <c r="K5" s="398"/>
      <c r="L5" s="398"/>
      <c r="M5" s="384"/>
      <c r="N5" s="391" t="str">
        <f t="shared" si="0"/>
        <v/>
      </c>
      <c r="O5" s="391" t="str">
        <f t="shared" si="0"/>
        <v/>
      </c>
      <c r="P5" s="391" t="str">
        <f t="shared" si="0"/>
        <v/>
      </c>
      <c r="Q5" s="33"/>
      <c r="R5" s="392" t="s">
        <v>306</v>
      </c>
      <c r="S5" s="391">
        <f>S4*S3</f>
        <v>1</v>
      </c>
      <c r="T5" s="391" t="e">
        <f>C44</f>
        <v>#DIV/0!</v>
      </c>
      <c r="U5" s="391" t="e">
        <f>T5/S5</f>
        <v>#DIV/0!</v>
      </c>
      <c r="V5" s="391" t="e">
        <f>U5/$U$6</f>
        <v>#DIV/0!</v>
      </c>
      <c r="W5" s="393" t="e">
        <f>FDIST(V5,S5,$S$6)</f>
        <v>#DIV/0!</v>
      </c>
      <c r="Y5" t="s">
        <v>336</v>
      </c>
      <c r="Z5" s="399" t="e">
        <f>Z6+Z7</f>
        <v>#DIV/0!</v>
      </c>
    </row>
    <row r="6" spans="1:27">
      <c r="A6" s="374"/>
      <c r="B6" s="375">
        <v>1</v>
      </c>
      <c r="C6" s="391" t="str">
        <f>Calculations!G42</f>
        <v/>
      </c>
      <c r="D6" s="391" t="str">
        <f>Calculations!G52</f>
        <v/>
      </c>
      <c r="E6" s="391" t="str">
        <f>Calculations!G62</f>
        <v/>
      </c>
      <c r="F6" s="388"/>
      <c r="G6" s="388"/>
      <c r="H6" s="388"/>
      <c r="I6" s="388"/>
      <c r="J6" s="388"/>
      <c r="K6" s="388"/>
      <c r="L6" s="388"/>
      <c r="M6" s="384"/>
      <c r="N6" s="391" t="str">
        <f t="shared" si="0"/>
        <v/>
      </c>
      <c r="O6" s="391" t="str">
        <f t="shared" si="0"/>
        <v/>
      </c>
      <c r="P6" s="391" t="str">
        <f t="shared" si="0"/>
        <v/>
      </c>
      <c r="Q6" s="33"/>
      <c r="R6" s="391" t="s">
        <v>307</v>
      </c>
      <c r="S6" s="391">
        <f>(C39-1)-S4-S3-S5</f>
        <v>0</v>
      </c>
      <c r="T6" s="391" t="e">
        <f>C45</f>
        <v>#DIV/0!</v>
      </c>
      <c r="U6" s="391" t="e">
        <f>T6/S6</f>
        <v>#DIV/0!</v>
      </c>
      <c r="V6" s="33"/>
      <c r="W6" s="33"/>
      <c r="Y6" s="400" t="s">
        <v>288</v>
      </c>
      <c r="Z6" s="399" t="e">
        <f>(U4-U5)/(X11*X13)</f>
        <v>#DIV/0!</v>
      </c>
    </row>
    <row r="7" spans="1:27">
      <c r="A7" s="395">
        <v>2</v>
      </c>
      <c r="B7" s="396">
        <v>2</v>
      </c>
      <c r="C7" s="391" t="str">
        <f>Calculations!H42</f>
        <v/>
      </c>
      <c r="D7" s="391" t="str">
        <f>Calculations!H52</f>
        <v/>
      </c>
      <c r="E7" s="391" t="str">
        <f>Calculations!H62</f>
        <v/>
      </c>
      <c r="F7" s="397">
        <f>SUM(C6:E8)</f>
        <v>0</v>
      </c>
      <c r="G7" s="397">
        <f>COUNT(Calculations!G42:I42,Calculations!G52:I52,Calculations!G62:I62)</f>
        <v>0</v>
      </c>
      <c r="H7" s="397">
        <f>IF(Calculations!G42="",0,AVERAGE(Calculations!G42:I42,Calculations!G52:I52,Calculations!G62:I62))</f>
        <v>0</v>
      </c>
      <c r="I7" s="397">
        <f>IF(F7=0,0,F7^2/G7)</f>
        <v>0</v>
      </c>
      <c r="J7" s="397">
        <f>IF(COUNT(Calculations!G42:I42)=0,0,(SUM(Calculations!G42:I42)^2/COUNT(Calculations!G42:I42)))</f>
        <v>0</v>
      </c>
      <c r="K7" s="397">
        <f>IF(COUNT(Calculations!G52:I52)=0,0,(SUM(Calculations!G52:I52)^2)/COUNT(Calculations!G52:I52))</f>
        <v>0</v>
      </c>
      <c r="L7" s="397">
        <f>IF(COUNT(Calculations!G62:I62)=0,0,(SUM(Calculations!G62:I62)^2)/COUNT(Calculations!G62:I62))</f>
        <v>0</v>
      </c>
      <c r="M7" s="384"/>
      <c r="N7" s="391" t="str">
        <f t="shared" si="0"/>
        <v/>
      </c>
      <c r="O7" s="391" t="str">
        <f t="shared" si="0"/>
        <v/>
      </c>
      <c r="P7" s="391" t="str">
        <f t="shared" si="0"/>
        <v/>
      </c>
      <c r="Q7" s="33"/>
      <c r="R7" s="391" t="s">
        <v>308</v>
      </c>
      <c r="S7" s="391">
        <f>SUM(S3:S6)</f>
        <v>-1</v>
      </c>
      <c r="T7" s="391" t="e">
        <f>SUM(T3:T6)</f>
        <v>#DIV/0!</v>
      </c>
      <c r="U7" s="31"/>
      <c r="V7" s="33"/>
      <c r="W7" s="33"/>
      <c r="Y7" s="400" t="s">
        <v>290</v>
      </c>
      <c r="Z7" s="399" t="e">
        <f>(U5-U6)/X11</f>
        <v>#DIV/0!</v>
      </c>
    </row>
    <row r="8" spans="1:27">
      <c r="A8" s="385"/>
      <c r="B8" s="386">
        <v>3</v>
      </c>
      <c r="C8" s="391" t="str">
        <f>Calculations!I42</f>
        <v/>
      </c>
      <c r="D8" s="391" t="str">
        <f>Calculations!I52</f>
        <v/>
      </c>
      <c r="E8" s="391" t="str">
        <f>Calculations!I62</f>
        <v/>
      </c>
      <c r="F8" s="398"/>
      <c r="G8" s="398"/>
      <c r="H8" s="398"/>
      <c r="I8" s="398"/>
      <c r="J8" s="398"/>
      <c r="K8" s="398"/>
      <c r="L8" s="398"/>
      <c r="M8" s="384"/>
      <c r="N8" s="391" t="str">
        <f t="shared" si="0"/>
        <v/>
      </c>
      <c r="O8" s="391" t="str">
        <f t="shared" si="0"/>
        <v/>
      </c>
      <c r="P8" s="391" t="str">
        <f t="shared" si="0"/>
        <v/>
      </c>
      <c r="Y8" s="33" t="s">
        <v>337</v>
      </c>
      <c r="Z8" s="399" t="e">
        <f>(U3-U5)/(X11*X12)</f>
        <v>#DIV/0!</v>
      </c>
    </row>
    <row r="9" spans="1:27">
      <c r="A9" s="374"/>
      <c r="B9" s="375">
        <v>1</v>
      </c>
      <c r="C9" s="391" t="str">
        <f>Calculations!G43</f>
        <v/>
      </c>
      <c r="D9" s="391" t="str">
        <f>Calculations!G53</f>
        <v/>
      </c>
      <c r="E9" s="391" t="str">
        <f>Calculations!G63</f>
        <v/>
      </c>
      <c r="F9" s="388"/>
      <c r="G9" s="388"/>
      <c r="H9" s="388"/>
      <c r="I9" s="388"/>
      <c r="J9" s="388"/>
      <c r="K9" s="388"/>
      <c r="L9" s="388"/>
      <c r="M9" s="384"/>
      <c r="N9" s="391" t="str">
        <f t="shared" si="0"/>
        <v/>
      </c>
      <c r="O9" s="391" t="str">
        <f t="shared" si="0"/>
        <v/>
      </c>
      <c r="P9" s="391" t="str">
        <f t="shared" si="0"/>
        <v/>
      </c>
      <c r="Y9" t="s">
        <v>291</v>
      </c>
      <c r="Z9" s="394" t="e">
        <f>Z4+Z5+Z8</f>
        <v>#DIV/0!</v>
      </c>
    </row>
    <row r="10" spans="1:27">
      <c r="A10" s="395">
        <v>3</v>
      </c>
      <c r="B10" s="396">
        <v>2</v>
      </c>
      <c r="C10" s="391" t="str">
        <f>Calculations!H43</f>
        <v/>
      </c>
      <c r="D10" s="391" t="str">
        <f>Calculations!H53</f>
        <v/>
      </c>
      <c r="E10" s="391" t="str">
        <f>Calculations!H63</f>
        <v/>
      </c>
      <c r="F10" s="397">
        <f>SUM(C9:E11)</f>
        <v>0</v>
      </c>
      <c r="G10" s="397">
        <f>COUNT(Calculations!G43:I43,Calculations!G53:I53,Calculations!G63:I63)</f>
        <v>0</v>
      </c>
      <c r="H10" s="397">
        <f>IF(Calculations!G43="",0,AVERAGE(Calculations!G43:I43,Calculations!G53:I53,Calculations!G63:I63))</f>
        <v>0</v>
      </c>
      <c r="I10" s="397">
        <f>IF(F10=0,0,F10^2/G10)</f>
        <v>0</v>
      </c>
      <c r="J10" s="397">
        <f>IF(COUNT(Calculations!G43:I43)=0,0,(SUM(Calculations!G43:I43)^2/COUNT(Calculations!G43:I43)))</f>
        <v>0</v>
      </c>
      <c r="K10" s="397">
        <f>IF(COUNT(Calculations!G53:I53)=0,0,(SUM(Calculations!G53:I53)^2)/COUNT(Calculations!G53:I53))</f>
        <v>0</v>
      </c>
      <c r="L10" s="397">
        <f>IF(COUNT(Calculations!G63:I63)=0,0,(SUM(Calculations!G63:I63)^2)/COUNT(Calculations!G63:I63))</f>
        <v>0</v>
      </c>
      <c r="M10" s="384"/>
      <c r="N10" s="391" t="str">
        <f t="shared" si="0"/>
        <v/>
      </c>
      <c r="O10" s="391" t="str">
        <f t="shared" si="0"/>
        <v/>
      </c>
      <c r="P10" s="391" t="str">
        <f t="shared" si="0"/>
        <v/>
      </c>
    </row>
    <row r="11" spans="1:27">
      <c r="A11" s="385"/>
      <c r="B11" s="386">
        <v>3</v>
      </c>
      <c r="C11" s="391" t="str">
        <f>Calculations!I43</f>
        <v/>
      </c>
      <c r="D11" s="391" t="str">
        <f>Calculations!I53</f>
        <v/>
      </c>
      <c r="E11" s="391" t="str">
        <f>Calculations!I63</f>
        <v/>
      </c>
      <c r="F11" s="398"/>
      <c r="G11" s="398"/>
      <c r="H11" s="398"/>
      <c r="I11" s="398"/>
      <c r="J11" s="397"/>
      <c r="K11" s="397"/>
      <c r="L11" s="397"/>
      <c r="M11" s="384"/>
      <c r="N11" s="391" t="str">
        <f t="shared" si="0"/>
        <v/>
      </c>
      <c r="O11" s="391" t="str">
        <f t="shared" si="0"/>
        <v/>
      </c>
      <c r="P11" s="391" t="str">
        <f t="shared" si="0"/>
        <v/>
      </c>
      <c r="S11" t="s">
        <v>338</v>
      </c>
      <c r="T11" t="s">
        <v>339</v>
      </c>
      <c r="U11" t="s">
        <v>340</v>
      </c>
      <c r="V11" t="s">
        <v>337</v>
      </c>
      <c r="X11" s="401">
        <f>'AIAG GR&amp;R'!F6</f>
        <v>0</v>
      </c>
      <c r="Y11" s="402" t="s">
        <v>226</v>
      </c>
    </row>
    <row r="12" spans="1:27">
      <c r="A12" s="374"/>
      <c r="B12" s="375">
        <v>1</v>
      </c>
      <c r="C12" s="391" t="str">
        <f>Calculations!G44</f>
        <v/>
      </c>
      <c r="D12" s="391" t="str">
        <f>Calculations!G54</f>
        <v/>
      </c>
      <c r="E12" s="391" t="str">
        <f>Calculations!G64</f>
        <v/>
      </c>
      <c r="F12" s="388"/>
      <c r="G12" s="388"/>
      <c r="H12" s="388"/>
      <c r="I12" s="374"/>
      <c r="J12" s="403"/>
      <c r="K12" s="403"/>
      <c r="L12" s="403"/>
      <c r="M12" s="384"/>
      <c r="N12" s="391" t="str">
        <f t="shared" si="0"/>
        <v/>
      </c>
      <c r="O12" s="391" t="str">
        <f t="shared" si="0"/>
        <v/>
      </c>
      <c r="P12" s="391" t="str">
        <f t="shared" si="0"/>
        <v/>
      </c>
      <c r="R12" t="s">
        <v>341</v>
      </c>
      <c r="S12" s="404" t="e">
        <f>'Numerical Summary'!Q12</f>
        <v>#N/A</v>
      </c>
      <c r="T12" s="404" t="e">
        <f>'Numerical Summary'!Q13</f>
        <v>#N/A</v>
      </c>
      <c r="U12" s="404" t="e">
        <f>'Numerical Summary'!Q14</f>
        <v>#N/A</v>
      </c>
      <c r="V12" s="404" t="e">
        <f>'Numerical Summary'!Q15</f>
        <v>#N/A</v>
      </c>
      <c r="X12" s="405">
        <f>'AIAG GR&amp;R'!F7</f>
        <v>0</v>
      </c>
      <c r="Y12" s="402" t="s">
        <v>342</v>
      </c>
    </row>
    <row r="13" spans="1:27">
      <c r="A13" s="395">
        <v>4</v>
      </c>
      <c r="B13" s="396">
        <v>2</v>
      </c>
      <c r="C13" s="391" t="str">
        <f>Calculations!H44</f>
        <v/>
      </c>
      <c r="D13" s="391" t="str">
        <f>Calculations!H54</f>
        <v/>
      </c>
      <c r="E13" s="391" t="str">
        <f>Calculations!H64</f>
        <v/>
      </c>
      <c r="F13" s="397">
        <f>SUM(C12:E14)</f>
        <v>0</v>
      </c>
      <c r="G13" s="397">
        <f>COUNT(Calculations!G44:I44,Calculations!G54:I54,Calculations!G64:I64)</f>
        <v>0</v>
      </c>
      <c r="H13" s="397">
        <f>IF(Calculations!G44="",0,AVERAGE(Calculations!G44:I44,Calculations!G54:I54,Calculations!G64:I64))</f>
        <v>0</v>
      </c>
      <c r="I13" s="395">
        <f>IF(F13=0,0,F13^2/G13)</f>
        <v>0</v>
      </c>
      <c r="J13" s="397">
        <f>IF(COUNT(Calculations!G44:I44)=0,0,(SUM(Calculations!G44:I44)^2/COUNT(Calculations!G44:I44)))</f>
        <v>0</v>
      </c>
      <c r="K13" s="397">
        <f>IF(COUNT(Calculations!G54:I54)=0,0,(SUM(Calculations!G54:I54)^2)/COUNT(Calculations!G54:I54))</f>
        <v>0</v>
      </c>
      <c r="L13" s="397">
        <f>IF(COUNT(Calculations!G64:I64)=0,0,(SUM(Calculations!G64:I64)^2)/COUNT(Calculations!G64:I64))</f>
        <v>0</v>
      </c>
      <c r="M13" s="384"/>
      <c r="N13" s="391" t="str">
        <f t="shared" si="0"/>
        <v/>
      </c>
      <c r="O13" s="391" t="str">
        <f t="shared" si="0"/>
        <v/>
      </c>
      <c r="P13" s="391" t="str">
        <f t="shared" si="0"/>
        <v/>
      </c>
      <c r="R13" t="s">
        <v>295</v>
      </c>
      <c r="S13" s="404" t="e">
        <f>'Numerical Summary'!O26</f>
        <v>#N/A</v>
      </c>
      <c r="T13" s="404" t="e">
        <f>'Numerical Summary'!O27</f>
        <v>#N/A</v>
      </c>
      <c r="U13" s="404" t="e">
        <f>'Numerical Summary'!O28</f>
        <v>#N/A</v>
      </c>
      <c r="V13" s="404" t="e">
        <f>'Numerical Summary'!O29</f>
        <v>#N/A</v>
      </c>
      <c r="X13" s="405">
        <f>'AIAG GR&amp;R'!F8</f>
        <v>0</v>
      </c>
      <c r="Y13" s="402" t="s">
        <v>245</v>
      </c>
    </row>
    <row r="14" spans="1:27">
      <c r="A14" s="385"/>
      <c r="B14" s="386">
        <v>3</v>
      </c>
      <c r="C14" s="391" t="str">
        <f>Calculations!I44</f>
        <v/>
      </c>
      <c r="D14" s="391" t="str">
        <f>Calculations!I54</f>
        <v/>
      </c>
      <c r="E14" s="391" t="str">
        <f>Calculations!I64</f>
        <v/>
      </c>
      <c r="F14" s="398"/>
      <c r="G14" s="398"/>
      <c r="H14" s="398"/>
      <c r="I14" s="385"/>
      <c r="J14" s="398"/>
      <c r="K14" s="398"/>
      <c r="L14" s="398"/>
      <c r="M14" s="384"/>
      <c r="N14" s="391" t="str">
        <f t="shared" si="0"/>
        <v/>
      </c>
      <c r="O14" s="391" t="str">
        <f t="shared" si="0"/>
        <v/>
      </c>
      <c r="P14" s="391" t="str">
        <f t="shared" si="0"/>
        <v/>
      </c>
      <c r="R14" t="s">
        <v>343</v>
      </c>
      <c r="S14" s="404" t="e">
        <f>'Numerical Summary'!Q26</f>
        <v>#DIV/0!</v>
      </c>
      <c r="T14" s="404" t="e">
        <f>'Numerical Summary'!Q27</f>
        <v>#DIV/0!</v>
      </c>
      <c r="U14" s="404" t="e">
        <f>'Numerical Summary'!Q28</f>
        <v>#DIV/0!</v>
      </c>
      <c r="V14" s="404" t="e">
        <f>'Numerical Summary'!Q29</f>
        <v>#N/A</v>
      </c>
    </row>
    <row r="15" spans="1:27">
      <c r="A15" s="374"/>
      <c r="B15" s="375">
        <v>1</v>
      </c>
      <c r="C15" s="391" t="str">
        <f>Calculations!G45</f>
        <v/>
      </c>
      <c r="D15" s="391" t="str">
        <f>Calculations!G55</f>
        <v/>
      </c>
      <c r="E15" s="391" t="str">
        <f>Calculations!G65</f>
        <v/>
      </c>
      <c r="F15" s="388"/>
      <c r="G15" s="388"/>
      <c r="H15" s="388"/>
      <c r="I15" s="388"/>
      <c r="J15" s="397"/>
      <c r="K15" s="397"/>
      <c r="L15" s="397"/>
      <c r="M15" s="384"/>
      <c r="N15" s="391" t="str">
        <f t="shared" si="0"/>
        <v/>
      </c>
      <c r="O15" s="391" t="str">
        <f t="shared" si="0"/>
        <v/>
      </c>
      <c r="P15" s="391" t="str">
        <f t="shared" si="0"/>
        <v/>
      </c>
      <c r="R15" t="s">
        <v>344</v>
      </c>
      <c r="S15" s="404" t="e">
        <f>'Numerical Summary'!Q38</f>
        <v>#DIV/0!</v>
      </c>
      <c r="T15" s="404" t="e">
        <f>'Numerical Summary'!Q39</f>
        <v>#DIV/0!</v>
      </c>
      <c r="U15" s="404" t="e">
        <f>'Numerical Summary'!Q40</f>
        <v>#DIV/0!</v>
      </c>
      <c r="V15" s="404" t="e">
        <f>'Numerical Summary'!Q41</f>
        <v>#N/A</v>
      </c>
    </row>
    <row r="16" spans="1:27">
      <c r="A16" s="395">
        <v>5</v>
      </c>
      <c r="B16" s="396">
        <v>2</v>
      </c>
      <c r="C16" s="391" t="str">
        <f>Calculations!H45</f>
        <v/>
      </c>
      <c r="D16" s="391" t="str">
        <f>Calculations!H55</f>
        <v/>
      </c>
      <c r="E16" s="391" t="str">
        <f>Calculations!H65</f>
        <v/>
      </c>
      <c r="F16" s="397">
        <f>SUM(C15:E17)</f>
        <v>0</v>
      </c>
      <c r="G16" s="397">
        <f>COUNT(Calculations!G45:I45,Calculations!G55:I55,Calculations!G65:I65)</f>
        <v>0</v>
      </c>
      <c r="H16" s="397">
        <f>IF(Calculations!G45="",0,AVERAGE(Calculations!G45:I45,Calculations!G55:I55,Calculations!G65:I65))</f>
        <v>0</v>
      </c>
      <c r="I16" s="397">
        <f>IF(F16=0,0,F16^2/G16)</f>
        <v>0</v>
      </c>
      <c r="J16" s="397">
        <f>IF(COUNT(Calculations!G45:I45)=0,0,(SUM(Calculations!G45:I45)^2/COUNT(Calculations!G45:I45)))</f>
        <v>0</v>
      </c>
      <c r="K16" s="397">
        <f>IF(COUNT(Calculations!G55:I55)=0,0,(SUM(Calculations!G55:I55)^2)/COUNT(Calculations!G55:I55))</f>
        <v>0</v>
      </c>
      <c r="L16" s="397">
        <f>IF(COUNT(Calculations!G65:I65)=0,0,(SUM(Calculations!G65:I65)^2)/COUNT(Calculations!G65:I65))</f>
        <v>0</v>
      </c>
      <c r="M16" s="384"/>
      <c r="N16" s="391" t="str">
        <f t="shared" si="0"/>
        <v/>
      </c>
      <c r="O16" s="391" t="str">
        <f t="shared" si="0"/>
        <v/>
      </c>
      <c r="P16" s="391" t="str">
        <f t="shared" si="0"/>
        <v/>
      </c>
    </row>
    <row r="17" spans="1:22">
      <c r="A17" s="385"/>
      <c r="B17" s="386">
        <v>3</v>
      </c>
      <c r="C17" s="391" t="str">
        <f>Calculations!I45</f>
        <v/>
      </c>
      <c r="D17" s="391" t="str">
        <f>Calculations!I55</f>
        <v/>
      </c>
      <c r="E17" s="391" t="str">
        <f>Calculations!I65</f>
        <v/>
      </c>
      <c r="F17" s="398"/>
      <c r="G17" s="398"/>
      <c r="H17" s="398"/>
      <c r="I17" s="398"/>
      <c r="J17" s="398"/>
      <c r="K17" s="398"/>
      <c r="L17" s="398"/>
      <c r="M17" s="384"/>
      <c r="N17" s="391" t="str">
        <f t="shared" si="0"/>
        <v/>
      </c>
      <c r="O17" s="391" t="str">
        <f t="shared" si="0"/>
        <v/>
      </c>
      <c r="P17" s="391" t="str">
        <f t="shared" si="0"/>
        <v/>
      </c>
    </row>
    <row r="18" spans="1:22">
      <c r="A18" s="374"/>
      <c r="B18" s="375">
        <v>1</v>
      </c>
      <c r="C18" s="391" t="str">
        <f>Calculations!G46</f>
        <v/>
      </c>
      <c r="D18" s="391" t="str">
        <f>Calculations!G56</f>
        <v/>
      </c>
      <c r="E18" s="391" t="str">
        <f>Calculations!G66</f>
        <v/>
      </c>
      <c r="F18" s="388"/>
      <c r="G18" s="388"/>
      <c r="H18" s="388"/>
      <c r="I18" s="388"/>
      <c r="J18" s="388"/>
      <c r="K18" s="388"/>
      <c r="L18" s="388"/>
      <c r="M18" s="384"/>
      <c r="N18" s="391" t="str">
        <f t="shared" si="0"/>
        <v/>
      </c>
      <c r="O18" s="391" t="str">
        <f t="shared" si="0"/>
        <v/>
      </c>
      <c r="P18" s="391" t="str">
        <f t="shared" si="0"/>
        <v/>
      </c>
      <c r="R18" t="s">
        <v>341</v>
      </c>
      <c r="S18" s="404" t="e">
        <f>'Numerical Summary'!H12</f>
        <v>#DIV/0!</v>
      </c>
      <c r="T18" s="404" t="e">
        <f>'Numerical Summary'!H13</f>
        <v>#DIV/0!</v>
      </c>
      <c r="U18" s="404" t="e">
        <f>'Numerical Summary'!H14</f>
        <v>#DIV/0!</v>
      </c>
      <c r="V18" s="404" t="e">
        <f>'Numerical Summary'!H17</f>
        <v>#DIV/0!</v>
      </c>
    </row>
    <row r="19" spans="1:22">
      <c r="A19" s="395">
        <v>6</v>
      </c>
      <c r="B19" s="396">
        <v>2</v>
      </c>
      <c r="C19" s="391" t="str">
        <f>Calculations!H46</f>
        <v/>
      </c>
      <c r="D19" s="391" t="str">
        <f>Calculations!H56</f>
        <v/>
      </c>
      <c r="E19" s="391" t="str">
        <f>Calculations!H66</f>
        <v/>
      </c>
      <c r="F19" s="397">
        <f>SUM(C18:E20)</f>
        <v>0</v>
      </c>
      <c r="G19" s="397">
        <f>COUNT(Calculations!G46:I46,Calculations!G56:I56,Calculations!G66:I66)</f>
        <v>0</v>
      </c>
      <c r="H19" s="397">
        <f>IF(Calculations!G46="",0,AVERAGE(Calculations!G46:I46,Calculations!G56:I56,Calculations!G66:I66))</f>
        <v>0</v>
      </c>
      <c r="I19" s="397">
        <f>IF(F19=0,0,F19^2/G19)</f>
        <v>0</v>
      </c>
      <c r="J19" s="397">
        <f>IF(COUNT(Calculations!G46:I46)=0,0,(SUM(Calculations!G46:I46)^2/COUNT(Calculations!G46:I46)))</f>
        <v>0</v>
      </c>
      <c r="K19" s="397">
        <f>IF(COUNT(Calculations!G56:I56)=0,0,(SUM(Calculations!G56:I56)^2)/COUNT(Calculations!G56:I56))</f>
        <v>0</v>
      </c>
      <c r="L19" s="397">
        <f>IF(COUNT(Calculations!G66:I66)=0,0,(SUM(Calculations!G66:I66)^2)/COUNT(Calculations!G66:I66))</f>
        <v>0</v>
      </c>
      <c r="M19" s="384"/>
      <c r="N19" s="391" t="str">
        <f t="shared" si="0"/>
        <v/>
      </c>
      <c r="O19" s="391" t="str">
        <f t="shared" si="0"/>
        <v/>
      </c>
      <c r="P19" s="391" t="str">
        <f t="shared" si="0"/>
        <v/>
      </c>
      <c r="R19" t="s">
        <v>295</v>
      </c>
      <c r="S19" s="404" t="e">
        <f>'Numerical Summary'!F26</f>
        <v>#DIV/0!</v>
      </c>
      <c r="T19" s="404" t="e">
        <f>'Numerical Summary'!F27</f>
        <v>#DIV/0!</v>
      </c>
      <c r="U19" s="404" t="e">
        <f>'Numerical Summary'!F28</f>
        <v>#DIV/0!</v>
      </c>
      <c r="V19" s="404" t="e">
        <f>'Numerical Summary'!F43</f>
        <v>#DIV/0!</v>
      </c>
    </row>
    <row r="20" spans="1:22">
      <c r="A20" s="385"/>
      <c r="B20" s="386">
        <v>3</v>
      </c>
      <c r="C20" s="391" t="str">
        <f>Calculations!I46</f>
        <v/>
      </c>
      <c r="D20" s="391" t="str">
        <f>Calculations!I56</f>
        <v/>
      </c>
      <c r="E20" s="391" t="str">
        <f>Calculations!I66</f>
        <v/>
      </c>
      <c r="F20" s="398"/>
      <c r="G20" s="398"/>
      <c r="H20" s="398"/>
      <c r="I20" s="398"/>
      <c r="J20" s="398"/>
      <c r="K20" s="398"/>
      <c r="L20" s="398"/>
      <c r="M20" s="384"/>
      <c r="N20" s="391" t="str">
        <f t="shared" si="0"/>
        <v/>
      </c>
      <c r="O20" s="391" t="str">
        <f t="shared" si="0"/>
        <v/>
      </c>
      <c r="P20" s="391" t="str">
        <f t="shared" si="0"/>
        <v/>
      </c>
      <c r="R20" t="s">
        <v>343</v>
      </c>
      <c r="S20" s="404" t="e">
        <f>'Numerical Summary'!H26</f>
        <v>#DIV/0!</v>
      </c>
      <c r="T20" s="404" t="e">
        <f>'Numerical Summary'!H27</f>
        <v>#DIV/0!</v>
      </c>
      <c r="U20" s="404" t="e">
        <f>'Numerical Summary'!H28</f>
        <v>#DIV/0!</v>
      </c>
      <c r="V20" s="404" t="e">
        <f>'Numerical Summary'!H31</f>
        <v>#DIV/0!</v>
      </c>
    </row>
    <row r="21" spans="1:22">
      <c r="A21" s="374"/>
      <c r="B21" s="375">
        <v>1</v>
      </c>
      <c r="C21" s="391" t="str">
        <f>Calculations!G47</f>
        <v/>
      </c>
      <c r="D21" s="391" t="str">
        <f>Calculations!G57</f>
        <v/>
      </c>
      <c r="E21" s="391" t="str">
        <f>Calculations!G67</f>
        <v/>
      </c>
      <c r="F21" s="388"/>
      <c r="G21" s="388"/>
      <c r="H21" s="388"/>
      <c r="I21" s="388"/>
      <c r="J21" s="388"/>
      <c r="K21" s="388"/>
      <c r="L21" s="388"/>
      <c r="M21" s="384"/>
      <c r="N21" s="391" t="str">
        <f t="shared" si="0"/>
        <v/>
      </c>
      <c r="O21" s="391" t="str">
        <f t="shared" si="0"/>
        <v/>
      </c>
      <c r="P21" s="391" t="str">
        <f t="shared" si="0"/>
        <v/>
      </c>
      <c r="R21" t="s">
        <v>344</v>
      </c>
      <c r="S21" s="404" t="e">
        <f>'Numerical Summary'!H38</f>
        <v>#DIV/0!</v>
      </c>
      <c r="T21" s="404" t="e">
        <f>'Numerical Summary'!H39</f>
        <v>#DIV/0!</v>
      </c>
      <c r="U21" s="404" t="e">
        <f>'Numerical Summary'!H40</f>
        <v>#DIV/0!</v>
      </c>
      <c r="V21" s="404" t="e">
        <f>'Numerical Summary'!H43</f>
        <v>#DIV/0!</v>
      </c>
    </row>
    <row r="22" spans="1:22">
      <c r="A22" s="395">
        <v>7</v>
      </c>
      <c r="B22" s="396">
        <v>2</v>
      </c>
      <c r="C22" s="391" t="str">
        <f>Calculations!H47</f>
        <v/>
      </c>
      <c r="D22" s="391" t="str">
        <f>Calculations!H57</f>
        <v/>
      </c>
      <c r="E22" s="391" t="str">
        <f>Calculations!H67</f>
        <v/>
      </c>
      <c r="F22" s="397">
        <f>SUM(C21:E23)</f>
        <v>0</v>
      </c>
      <c r="G22" s="397">
        <f>COUNT(Calculations!G47:I47,Calculations!G57:I57,Calculations!G67:I67)</f>
        <v>0</v>
      </c>
      <c r="H22" s="397">
        <f>IF(Calculations!G47="",0,AVERAGE(Calculations!G47:I47,Calculations!G57:I57,Calculations!G67:I67))</f>
        <v>0</v>
      </c>
      <c r="I22" s="397">
        <f>IF(F22=0,0,F22^2/G22)</f>
        <v>0</v>
      </c>
      <c r="J22" s="397">
        <f>IF(COUNT(Calculations!G47:I47)=0,0,(SUM(Calculations!G47:I47)^2/COUNT(Calculations!G47:I47)))</f>
        <v>0</v>
      </c>
      <c r="K22" s="397">
        <f>IF(COUNT(Calculations!G57:I57)=0,0,(SUM(Calculations!G57:I57)^2)/COUNT(Calculations!G57:I57))</f>
        <v>0</v>
      </c>
      <c r="L22" s="397">
        <f>IF(COUNT(Calculations!G67:I67)=0,0,(SUM(Calculations!G67:I67)^2)/COUNT(Calculations!G67:I67))</f>
        <v>0</v>
      </c>
      <c r="M22" s="384"/>
      <c r="N22" s="391" t="str">
        <f t="shared" si="0"/>
        <v/>
      </c>
      <c r="O22" s="391" t="str">
        <f t="shared" si="0"/>
        <v/>
      </c>
      <c r="P22" s="391" t="str">
        <f t="shared" si="0"/>
        <v/>
      </c>
    </row>
    <row r="23" spans="1:22">
      <c r="A23" s="385"/>
      <c r="B23" s="386">
        <v>3</v>
      </c>
      <c r="C23" s="391" t="str">
        <f>Calculations!I47</f>
        <v/>
      </c>
      <c r="D23" s="391" t="str">
        <f>Calculations!I57</f>
        <v/>
      </c>
      <c r="E23" s="391" t="str">
        <f>Calculations!I67</f>
        <v/>
      </c>
      <c r="F23" s="398"/>
      <c r="G23" s="398"/>
      <c r="H23" s="398"/>
      <c r="I23" s="398"/>
      <c r="J23" s="398"/>
      <c r="K23" s="398"/>
      <c r="L23" s="398"/>
      <c r="M23" s="384"/>
      <c r="N23" s="391" t="str">
        <f t="shared" si="0"/>
        <v/>
      </c>
      <c r="O23" s="391" t="str">
        <f t="shared" si="0"/>
        <v/>
      </c>
      <c r="P23" s="391" t="str">
        <f t="shared" si="0"/>
        <v/>
      </c>
    </row>
    <row r="24" spans="1:22">
      <c r="A24" s="374"/>
      <c r="B24" s="375">
        <v>1</v>
      </c>
      <c r="C24" s="391" t="str">
        <f>Calculations!G48</f>
        <v/>
      </c>
      <c r="D24" s="391" t="str">
        <f>Calculations!G58</f>
        <v/>
      </c>
      <c r="E24" s="391" t="str">
        <f>Calculations!G68</f>
        <v/>
      </c>
      <c r="F24" s="388"/>
      <c r="G24" s="388"/>
      <c r="H24" s="388"/>
      <c r="I24" s="388"/>
      <c r="J24" s="388"/>
      <c r="K24" s="388"/>
      <c r="L24" s="388"/>
      <c r="M24" s="384"/>
      <c r="N24" s="391" t="str">
        <f t="shared" si="0"/>
        <v/>
      </c>
      <c r="O24" s="391" t="str">
        <f t="shared" si="0"/>
        <v/>
      </c>
      <c r="P24" s="391" t="str">
        <f t="shared" si="0"/>
        <v/>
      </c>
    </row>
    <row r="25" spans="1:22">
      <c r="A25" s="395">
        <v>8</v>
      </c>
      <c r="B25" s="396">
        <v>2</v>
      </c>
      <c r="C25" s="391" t="str">
        <f>Calculations!H48</f>
        <v/>
      </c>
      <c r="D25" s="391" t="str">
        <f>Calculations!H58</f>
        <v/>
      </c>
      <c r="E25" s="391" t="str">
        <f>Calculations!H68</f>
        <v/>
      </c>
      <c r="F25" s="397">
        <f>SUM(C24:E26)</f>
        <v>0</v>
      </c>
      <c r="G25" s="397">
        <f>COUNT(Calculations!G48:I48,Calculations!G58:I58,Calculations!G68:I68)</f>
        <v>0</v>
      </c>
      <c r="H25" s="397">
        <f>IF(Calculations!G48="",0,AVERAGE(Calculations!G48:I48,Calculations!G58:I58,Calculations!G68:I68))</f>
        <v>0</v>
      </c>
      <c r="I25" s="397">
        <f>IF(F25=0,0,F25^2/G25)</f>
        <v>0</v>
      </c>
      <c r="J25" s="397">
        <f>IF(COUNT(Calculations!G48:I48)=0,0,(SUM(Calculations!G48:I48)^2/COUNT(Calculations!G48:I48)))</f>
        <v>0</v>
      </c>
      <c r="K25" s="397">
        <f>IF(COUNT(Calculations!G58:I58)=0,0,(SUM(Calculations!G58:I58)^2)/COUNT(Calculations!G58:I58))</f>
        <v>0</v>
      </c>
      <c r="L25" s="397">
        <f>IF(COUNT(Calculations!G68:I68)=0,0,(SUM(Calculations!G68:I68)^2)/COUNT(Calculations!G68:I68))</f>
        <v>0</v>
      </c>
      <c r="M25" s="384"/>
      <c r="N25" s="391" t="str">
        <f t="shared" si="0"/>
        <v/>
      </c>
      <c r="O25" s="391" t="str">
        <f t="shared" si="0"/>
        <v/>
      </c>
      <c r="P25" s="391" t="str">
        <f t="shared" si="0"/>
        <v/>
      </c>
    </row>
    <row r="26" spans="1:22">
      <c r="A26" s="385"/>
      <c r="B26" s="386">
        <v>3</v>
      </c>
      <c r="C26" s="391" t="str">
        <f>Calculations!I48</f>
        <v/>
      </c>
      <c r="D26" s="391" t="str">
        <f>Calculations!I58</f>
        <v/>
      </c>
      <c r="E26" s="391" t="str">
        <f>Calculations!I68</f>
        <v/>
      </c>
      <c r="F26" s="398"/>
      <c r="G26" s="398"/>
      <c r="H26" s="398"/>
      <c r="I26" s="398"/>
      <c r="J26" s="398"/>
      <c r="K26" s="398"/>
      <c r="L26" s="398"/>
      <c r="M26" s="384"/>
      <c r="N26" s="391" t="str">
        <f t="shared" si="0"/>
        <v/>
      </c>
      <c r="O26" s="391" t="str">
        <f>IF(D26="","",D26^2)</f>
        <v/>
      </c>
      <c r="P26" s="391" t="str">
        <f t="shared" si="0"/>
        <v/>
      </c>
    </row>
    <row r="27" spans="1:22">
      <c r="A27" s="374"/>
      <c r="B27" s="375">
        <v>1</v>
      </c>
      <c r="C27" s="391" t="str">
        <f>Calculations!G49</f>
        <v/>
      </c>
      <c r="D27" s="391" t="str">
        <f>Calculations!G59</f>
        <v/>
      </c>
      <c r="E27" s="391" t="str">
        <f>Calculations!G69</f>
        <v/>
      </c>
      <c r="F27" s="388"/>
      <c r="G27" s="388"/>
      <c r="H27" s="388"/>
      <c r="I27" s="388"/>
      <c r="J27" s="388"/>
      <c r="K27" s="388"/>
      <c r="L27" s="388"/>
      <c r="M27" s="384"/>
      <c r="N27" s="391" t="str">
        <f t="shared" si="0"/>
        <v/>
      </c>
      <c r="O27" s="391" t="str">
        <f t="shared" si="0"/>
        <v/>
      </c>
      <c r="P27" s="391" t="str">
        <f t="shared" si="0"/>
        <v/>
      </c>
    </row>
    <row r="28" spans="1:22">
      <c r="A28" s="395">
        <v>9</v>
      </c>
      <c r="B28" s="396">
        <v>2</v>
      </c>
      <c r="C28" s="391" t="str">
        <f>Calculations!H49</f>
        <v/>
      </c>
      <c r="D28" s="391" t="str">
        <f>Calculations!H59</f>
        <v/>
      </c>
      <c r="E28" s="391" t="str">
        <f>Calculations!H69</f>
        <v/>
      </c>
      <c r="F28" s="397">
        <f>SUM(C27:E29)</f>
        <v>0</v>
      </c>
      <c r="G28" s="397">
        <f>COUNT(Calculations!G49:I49,Calculations!G59:I59,Calculations!G69:I69)</f>
        <v>0</v>
      </c>
      <c r="H28" s="397">
        <f>IF(Calculations!G49="",0,AVERAGE(Calculations!G49:I49,Calculations!G59:I59,Calculations!G69:I69))</f>
        <v>0</v>
      </c>
      <c r="I28" s="397">
        <f>IF(F28=0,0,F28^2/G28)</f>
        <v>0</v>
      </c>
      <c r="J28" s="397">
        <f>IF(COUNT(Calculations!G49:I49)=0,0,(SUM(Calculations!G49:I49)^2/COUNT(Calculations!G49:I49)))</f>
        <v>0</v>
      </c>
      <c r="K28" s="397">
        <f>IF(COUNT(Calculations!G59:I59)=0,0,(SUM(Calculations!G59:I59)^2)/COUNT(Calculations!G59:I59))</f>
        <v>0</v>
      </c>
      <c r="L28" s="397">
        <f>IF(COUNT(Calculations!G69:I69)=0,0,(SUM(Calculations!G69:I69)^2)/COUNT(Calculations!G69:I69))</f>
        <v>0</v>
      </c>
      <c r="M28" s="384"/>
      <c r="N28" s="391" t="str">
        <f t="shared" si="0"/>
        <v/>
      </c>
      <c r="O28" s="391" t="str">
        <f t="shared" si="0"/>
        <v/>
      </c>
      <c r="P28" s="391" t="str">
        <f t="shared" si="0"/>
        <v/>
      </c>
    </row>
    <row r="29" spans="1:22">
      <c r="A29" s="385"/>
      <c r="B29" s="386">
        <v>3</v>
      </c>
      <c r="C29" s="391" t="str">
        <f>Calculations!I49</f>
        <v/>
      </c>
      <c r="D29" s="391" t="str">
        <f>Calculations!I59</f>
        <v/>
      </c>
      <c r="E29" s="391" t="str">
        <f>Calculations!I69</f>
        <v/>
      </c>
      <c r="F29" s="398"/>
      <c r="G29" s="398"/>
      <c r="H29" s="398"/>
      <c r="I29" s="398"/>
      <c r="J29" s="398"/>
      <c r="K29" s="398"/>
      <c r="L29" s="398"/>
      <c r="M29" s="384"/>
      <c r="N29" s="391" t="str">
        <f t="shared" si="0"/>
        <v/>
      </c>
      <c r="O29" s="391" t="str">
        <f t="shared" si="0"/>
        <v/>
      </c>
      <c r="P29" s="391" t="str">
        <f t="shared" si="0"/>
        <v/>
      </c>
    </row>
    <row r="30" spans="1:22">
      <c r="A30" s="374"/>
      <c r="B30" s="375">
        <v>1</v>
      </c>
      <c r="C30" s="391" t="str">
        <f>Calculations!G50</f>
        <v/>
      </c>
      <c r="D30" s="391" t="str">
        <f>Calculations!G60</f>
        <v/>
      </c>
      <c r="E30" s="391" t="str">
        <f>Calculations!G70</f>
        <v/>
      </c>
      <c r="F30" s="388"/>
      <c r="G30" s="388"/>
      <c r="H30" s="388"/>
      <c r="I30" s="388"/>
      <c r="J30" s="388"/>
      <c r="K30" s="388"/>
      <c r="L30" s="388"/>
      <c r="M30" s="384"/>
      <c r="N30" s="391" t="str">
        <f t="shared" si="0"/>
        <v/>
      </c>
      <c r="O30" s="391" t="str">
        <f t="shared" si="0"/>
        <v/>
      </c>
      <c r="P30" s="391" t="str">
        <f t="shared" si="0"/>
        <v/>
      </c>
    </row>
    <row r="31" spans="1:22">
      <c r="A31" s="395">
        <v>10</v>
      </c>
      <c r="B31" s="396">
        <v>2</v>
      </c>
      <c r="C31" s="391" t="str">
        <f>Calculations!H50</f>
        <v/>
      </c>
      <c r="D31" s="391" t="str">
        <f>Calculations!H60</f>
        <v/>
      </c>
      <c r="E31" s="391" t="str">
        <f>Calculations!H70</f>
        <v/>
      </c>
      <c r="F31" s="397">
        <f>SUM(C30:E32)</f>
        <v>0</v>
      </c>
      <c r="G31" s="397">
        <f>COUNT(Calculations!G50:I50,Calculations!G60:I60,Calculations!G70:I70)</f>
        <v>0</v>
      </c>
      <c r="H31" s="397">
        <f>IF(Calculations!G50="",0,AVERAGE(Calculations!G50:I50,Calculations!G60:I60,Calculations!G70:I70))</f>
        <v>0</v>
      </c>
      <c r="I31" s="397">
        <f>IF(F31=0,0,F31^2/G31)</f>
        <v>0</v>
      </c>
      <c r="J31" s="397">
        <f>IF(COUNT(Calculations!G50:I50)=0,0,(SUM(Calculations!G50:I50)^2/COUNT(Calculations!G50:I50)))</f>
        <v>0</v>
      </c>
      <c r="K31" s="397">
        <f>IF(COUNT(Calculations!G60:I60)=0,0,(SUM(Calculations!G60:I60)^2)/COUNT(Calculations!G60:I60))</f>
        <v>0</v>
      </c>
      <c r="L31" s="397">
        <f>IF(COUNT(Calculations!G70:I70)=0,0,(SUM(Calculations!G70:I70)^2)/COUNT(Calculations!G70:I70))</f>
        <v>0</v>
      </c>
      <c r="M31" s="384"/>
      <c r="N31" s="391" t="str">
        <f t="shared" si="0"/>
        <v/>
      </c>
      <c r="O31" s="391" t="str">
        <f t="shared" si="0"/>
        <v/>
      </c>
      <c r="P31" s="391" t="str">
        <f t="shared" si="0"/>
        <v/>
      </c>
    </row>
    <row r="32" spans="1:22">
      <c r="A32" s="395"/>
      <c r="B32" s="396">
        <v>3</v>
      </c>
      <c r="C32" s="391" t="str">
        <f>Calculations!I50</f>
        <v/>
      </c>
      <c r="D32" s="391" t="str">
        <f>Calculations!I60</f>
        <v/>
      </c>
      <c r="E32" s="391" t="str">
        <f>Calculations!I70</f>
        <v/>
      </c>
      <c r="F32" s="398"/>
      <c r="G32" s="398"/>
      <c r="H32" s="398"/>
      <c r="I32" s="398"/>
      <c r="J32" s="398"/>
      <c r="K32" s="398"/>
      <c r="L32" s="398"/>
      <c r="M32" s="384"/>
      <c r="N32" s="391" t="str">
        <f t="shared" si="0"/>
        <v/>
      </c>
      <c r="O32" s="391" t="str">
        <f t="shared" si="0"/>
        <v/>
      </c>
      <c r="P32" s="391" t="str">
        <f t="shared" si="0"/>
        <v/>
      </c>
    </row>
    <row r="33" spans="1:84">
      <c r="A33" s="406" t="s">
        <v>328</v>
      </c>
      <c r="B33" s="407"/>
      <c r="C33" s="391">
        <f>SUM(C3:C32)</f>
        <v>0</v>
      </c>
      <c r="D33" s="391">
        <f>SUM(D3:D32)</f>
        <v>0</v>
      </c>
      <c r="E33" s="391">
        <f>SUM(E3:E32)</f>
        <v>0</v>
      </c>
      <c r="F33" s="391">
        <f>SUM(C33:E33)</f>
        <v>0</v>
      </c>
      <c r="G33" s="33"/>
      <c r="H33" s="33"/>
      <c r="J33" s="33"/>
      <c r="K33" s="33"/>
      <c r="O33" s="33"/>
    </row>
    <row r="34" spans="1:84">
      <c r="A34" s="406" t="s">
        <v>329</v>
      </c>
      <c r="B34" s="407"/>
      <c r="C34" s="391">
        <f>COUNT(Calculations!G41:I50)</f>
        <v>0</v>
      </c>
      <c r="D34" s="391">
        <f>COUNT(Calculations!G51:I60)</f>
        <v>0</v>
      </c>
      <c r="E34" s="391">
        <f>COUNT(Calculations!G61:I70)</f>
        <v>0</v>
      </c>
      <c r="G34" s="391">
        <f>SUM(G3:G32)</f>
        <v>0</v>
      </c>
      <c r="H34" s="33"/>
      <c r="I34" s="33"/>
      <c r="J34" s="33"/>
      <c r="K34" s="33"/>
      <c r="L34" s="33"/>
      <c r="M34" s="33"/>
      <c r="N34" s="33"/>
      <c r="O34" s="33"/>
    </row>
    <row r="35" spans="1:84">
      <c r="A35" s="406" t="s">
        <v>330</v>
      </c>
      <c r="B35" s="407"/>
      <c r="C35" s="391">
        <f>IF(COUNT(Calculations!G41:I50)=0,0,AVERAGE(Calculations!G41:I50))</f>
        <v>0</v>
      </c>
      <c r="D35" s="391">
        <f>IF(COUNT(Calculations!G51:I60)=0,0,AVERAGE(Calculations!G51:I60))</f>
        <v>0</v>
      </c>
      <c r="E35" s="391">
        <f>IF(COUNT(Calculations!G61:I70)=0,0,AVERAGE(Calculations!G61:I70))</f>
        <v>0</v>
      </c>
      <c r="I35" s="391">
        <f>SUM(I3:I32)</f>
        <v>0</v>
      </c>
      <c r="J35" s="380"/>
      <c r="K35" s="408">
        <f>SUM(J3:L32)</f>
        <v>0</v>
      </c>
      <c r="L35" s="382"/>
      <c r="M35" s="33"/>
      <c r="N35" s="33"/>
    </row>
    <row r="36" spans="1:84">
      <c r="A36" s="406" t="s">
        <v>345</v>
      </c>
      <c r="B36" s="407"/>
      <c r="C36" s="391">
        <f>IF(C34=0,0,C33^2/C34)</f>
        <v>0</v>
      </c>
      <c r="D36" s="391">
        <f>IF(D34=0,0,D33^2/D34)</f>
        <v>0</v>
      </c>
      <c r="E36" s="391">
        <f>IF(E34=0,0,E33^2/E34)</f>
        <v>0</v>
      </c>
      <c r="F36" s="391">
        <f>SUM(C36:E36)</f>
        <v>0</v>
      </c>
      <c r="G36" s="391" t="s">
        <v>346</v>
      </c>
      <c r="I36" s="391" t="s">
        <v>347</v>
      </c>
      <c r="J36" s="380"/>
      <c r="K36" s="381" t="s">
        <v>348</v>
      </c>
      <c r="L36" s="382"/>
      <c r="M36" s="33"/>
    </row>
    <row r="37" spans="1:84">
      <c r="A37" s="406" t="s">
        <v>349</v>
      </c>
      <c r="B37" s="407"/>
      <c r="C37" s="382">
        <f>SUM(Calculations!G41:I50,Calculations!G51:I60,Calculations!G61:I70)</f>
        <v>0</v>
      </c>
    </row>
    <row r="38" spans="1:84" ht="14.25">
      <c r="A38" s="406" t="s">
        <v>350</v>
      </c>
      <c r="B38" s="407"/>
      <c r="C38" s="382">
        <f>SUM(N3:P32)</f>
        <v>0</v>
      </c>
      <c r="O38" s="409">
        <v>10</v>
      </c>
      <c r="W38" s="409">
        <f>O38-1</f>
        <v>9</v>
      </c>
      <c r="AE38" s="409">
        <f>W38-1</f>
        <v>8</v>
      </c>
      <c r="AM38" s="409">
        <f>AE38-1</f>
        <v>7</v>
      </c>
      <c r="AU38" s="409">
        <f>AM38-1</f>
        <v>6</v>
      </c>
      <c r="BC38" s="409">
        <f>AU38-1</f>
        <v>5</v>
      </c>
      <c r="BK38" s="409">
        <f>BC38-1</f>
        <v>4</v>
      </c>
      <c r="BS38" s="409">
        <f>BK38-1</f>
        <v>3</v>
      </c>
      <c r="CA38" s="409">
        <f>BS38-1</f>
        <v>2</v>
      </c>
    </row>
    <row r="39" spans="1:84">
      <c r="A39" s="406" t="s">
        <v>329</v>
      </c>
      <c r="B39" s="407"/>
      <c r="C39" s="382">
        <f>COUNT(Calculations!G41:I50,Calculations!G51:I60,Calculations!G61:I70)</f>
        <v>0</v>
      </c>
      <c r="E39" s="410"/>
      <c r="G39" s="411"/>
      <c r="H39" s="411"/>
      <c r="J39" s="412"/>
      <c r="K39" s="410"/>
      <c r="M39" s="413"/>
      <c r="N39" s="413"/>
      <c r="O39" s="1232" t="s">
        <v>351</v>
      </c>
      <c r="P39" s="1232"/>
      <c r="Q39" s="1232"/>
      <c r="R39" s="1232"/>
      <c r="S39" s="1232"/>
      <c r="T39" s="1232"/>
      <c r="U39" s="20"/>
      <c r="V39" s="20"/>
      <c r="W39" s="1231" t="s">
        <v>352</v>
      </c>
      <c r="X39" s="1231"/>
      <c r="Y39" s="1231"/>
      <c r="Z39" s="1231"/>
      <c r="AA39" s="1231"/>
      <c r="AB39" s="1231"/>
      <c r="AC39" s="20"/>
      <c r="AD39" s="20"/>
      <c r="AE39" s="1231" t="s">
        <v>353</v>
      </c>
      <c r="AF39" s="1231"/>
      <c r="AG39" s="1231"/>
      <c r="AH39" s="1231"/>
      <c r="AI39" s="1231"/>
      <c r="AJ39" s="1231"/>
      <c r="AK39" s="20"/>
      <c r="AL39" s="20"/>
      <c r="AM39" s="1231" t="s">
        <v>354</v>
      </c>
      <c r="AN39" s="1231"/>
      <c r="AO39" s="1231"/>
      <c r="AP39" s="1231"/>
      <c r="AQ39" s="1231"/>
      <c r="AR39" s="1231"/>
      <c r="AS39" s="20"/>
      <c r="AT39" s="20"/>
      <c r="AU39" s="1231" t="s">
        <v>355</v>
      </c>
      <c r="AV39" s="1231"/>
      <c r="AW39" s="1231"/>
      <c r="AX39" s="1231"/>
      <c r="AY39" s="1231"/>
      <c r="AZ39" s="1231"/>
      <c r="BA39" s="20"/>
      <c r="BB39" s="20"/>
      <c r="BC39" s="1231" t="s">
        <v>356</v>
      </c>
      <c r="BD39" s="1231"/>
      <c r="BE39" s="1231"/>
      <c r="BF39" s="1231"/>
      <c r="BG39" s="1231"/>
      <c r="BH39" s="1231"/>
      <c r="BI39" s="20"/>
      <c r="BJ39" s="20"/>
      <c r="BK39" s="1231" t="s">
        <v>357</v>
      </c>
      <c r="BL39" s="1231"/>
      <c r="BM39" s="1231"/>
      <c r="BN39" s="1231"/>
      <c r="BO39" s="1231"/>
      <c r="BP39" s="1231"/>
      <c r="BQ39" s="20"/>
      <c r="BR39" s="20"/>
      <c r="BS39" s="1231" t="s">
        <v>358</v>
      </c>
      <c r="BT39" s="1231"/>
      <c r="BU39" s="1231"/>
      <c r="BV39" s="1231"/>
      <c r="BW39" s="1231"/>
      <c r="BX39" s="1231"/>
      <c r="BY39" s="20"/>
      <c r="BZ39" s="20"/>
      <c r="CA39" s="1231" t="s">
        <v>359</v>
      </c>
      <c r="CB39" s="1231"/>
      <c r="CC39" s="1231"/>
      <c r="CD39" s="1231"/>
      <c r="CE39" s="1231"/>
      <c r="CF39" s="1231"/>
    </row>
    <row r="40" spans="1:84">
      <c r="A40" s="406" t="s">
        <v>360</v>
      </c>
      <c r="B40" s="407"/>
      <c r="C40" s="382" t="e">
        <f>C37^2/C39</f>
        <v>#DIV/0!</v>
      </c>
      <c r="E40" s="415"/>
      <c r="F40" s="416" t="s">
        <v>190</v>
      </c>
      <c r="G40" s="417">
        <v>1</v>
      </c>
      <c r="H40" s="417">
        <v>2</v>
      </c>
      <c r="I40" s="417">
        <v>3</v>
      </c>
      <c r="J40" s="418"/>
      <c r="K40" s="416" t="s">
        <v>361</v>
      </c>
      <c r="L40" s="416" t="s">
        <v>362</v>
      </c>
      <c r="M40" s="419"/>
      <c r="N40" s="20"/>
      <c r="O40" s="1231" t="s">
        <v>191</v>
      </c>
      <c r="P40" s="1231"/>
      <c r="Q40" s="1231"/>
      <c r="R40" s="1231" t="s">
        <v>194</v>
      </c>
      <c r="S40" s="1231"/>
      <c r="T40" s="1231"/>
      <c r="U40" s="20"/>
      <c r="V40" s="20"/>
      <c r="W40" s="1231" t="s">
        <v>191</v>
      </c>
      <c r="X40" s="1231"/>
      <c r="Y40" s="1231"/>
      <c r="Z40" s="1231" t="s">
        <v>194</v>
      </c>
      <c r="AA40" s="1231"/>
      <c r="AB40" s="1231"/>
      <c r="AC40" s="20"/>
      <c r="AD40" s="20"/>
      <c r="AE40" s="1231" t="s">
        <v>191</v>
      </c>
      <c r="AF40" s="1231"/>
      <c r="AG40" s="1231"/>
      <c r="AH40" s="1231" t="s">
        <v>194</v>
      </c>
      <c r="AI40" s="1231"/>
      <c r="AJ40" s="1231"/>
      <c r="AK40" s="20"/>
      <c r="AL40" s="20"/>
      <c r="AM40" s="1231" t="s">
        <v>191</v>
      </c>
      <c r="AN40" s="1231"/>
      <c r="AO40" s="1231"/>
      <c r="AP40" s="1231" t="s">
        <v>194</v>
      </c>
      <c r="AQ40" s="1231"/>
      <c r="AR40" s="1231"/>
      <c r="AS40" s="20"/>
      <c r="AT40" s="20"/>
      <c r="AU40" s="1231" t="s">
        <v>191</v>
      </c>
      <c r="AV40" s="1231"/>
      <c r="AW40" s="1231"/>
      <c r="AX40" s="1231" t="s">
        <v>194</v>
      </c>
      <c r="AY40" s="1231"/>
      <c r="AZ40" s="1231"/>
      <c r="BA40" s="20"/>
      <c r="BB40" s="20"/>
      <c r="BC40" s="1231" t="s">
        <v>191</v>
      </c>
      <c r="BD40" s="1231"/>
      <c r="BE40" s="1231"/>
      <c r="BF40" s="1231" t="s">
        <v>194</v>
      </c>
      <c r="BG40" s="1231"/>
      <c r="BH40" s="1231"/>
      <c r="BI40" s="20"/>
      <c r="BJ40" s="20"/>
      <c r="BK40" s="1231" t="s">
        <v>191</v>
      </c>
      <c r="BL40" s="1231"/>
      <c r="BM40" s="1231"/>
      <c r="BN40" s="1231" t="s">
        <v>194</v>
      </c>
      <c r="BO40" s="1231"/>
      <c r="BP40" s="1231"/>
      <c r="BQ40" s="20"/>
      <c r="BR40" s="20"/>
      <c r="BS40" s="1231" t="s">
        <v>191</v>
      </c>
      <c r="BT40" s="1231"/>
      <c r="BU40" s="1231"/>
      <c r="BV40" s="1231" t="s">
        <v>194</v>
      </c>
      <c r="BW40" s="1231"/>
      <c r="BX40" s="1231"/>
      <c r="BY40" s="20"/>
      <c r="BZ40" s="20"/>
      <c r="CA40" s="1231" t="s">
        <v>191</v>
      </c>
      <c r="CB40" s="1231"/>
      <c r="CC40" s="1231"/>
      <c r="CD40" s="1231" t="s">
        <v>194</v>
      </c>
      <c r="CE40" s="1231"/>
      <c r="CF40" s="1231"/>
    </row>
    <row r="41" spans="1:84">
      <c r="A41" s="406" t="s">
        <v>363</v>
      </c>
      <c r="B41" s="407"/>
      <c r="C41" s="382" t="e">
        <f>C38-C40</f>
        <v>#DIV/0!</v>
      </c>
      <c r="E41" s="420" t="s">
        <v>364</v>
      </c>
      <c r="F41" s="417">
        <v>1</v>
      </c>
      <c r="G41" s="421" t="str">
        <f>IF('AIAG GR&amp;R'!C12="","",'AIAG GR&amp;R'!C12)</f>
        <v/>
      </c>
      <c r="H41" s="421" t="str">
        <f>IF('AIAG GR&amp;R'!C13="","",'AIAG GR&amp;R'!C13)</f>
        <v/>
      </c>
      <c r="I41" s="421" t="str">
        <f>IF('AIAG GR&amp;R'!C14="","",'AIAG GR&amp;R'!C14)</f>
        <v/>
      </c>
      <c r="J41" t="s">
        <v>365</v>
      </c>
      <c r="K41" s="422" t="str">
        <f>IF(G41="","",AVERAGE(G41:I41))</f>
        <v/>
      </c>
      <c r="L41" s="422" t="str">
        <f>IF(G41="","",MAX(G41:I41)-MIN(G41:I41))</f>
        <v/>
      </c>
      <c r="M41" s="423" t="s">
        <v>364</v>
      </c>
      <c r="N41" s="417">
        <v>1</v>
      </c>
      <c r="O41" s="409" t="e">
        <f t="shared" ref="O41:O50" si="1">IF(G41="",NA(),K41)</f>
        <v>#N/A</v>
      </c>
      <c r="P41" s="409" t="e">
        <f>NA()</f>
        <v>#N/A</v>
      </c>
      <c r="Q41" s="409" t="e">
        <f>NA()</f>
        <v>#N/A</v>
      </c>
      <c r="R41" s="409" t="e">
        <f t="shared" ref="R41:R50" si="2">IF(G41="",NA(),L41)</f>
        <v>#N/A</v>
      </c>
      <c r="S41" s="409" t="e">
        <f>NA()</f>
        <v>#N/A</v>
      </c>
      <c r="T41" s="409" t="e">
        <f>NA()</f>
        <v>#N/A</v>
      </c>
      <c r="U41" s="423" t="s">
        <v>364</v>
      </c>
      <c r="V41" s="417">
        <v>1</v>
      </c>
      <c r="W41" s="409" t="e">
        <f t="shared" ref="W41:AB49" si="3">O41</f>
        <v>#N/A</v>
      </c>
      <c r="X41" s="409" t="e">
        <f t="shared" si="3"/>
        <v>#N/A</v>
      </c>
      <c r="Y41" s="409" t="e">
        <f t="shared" si="3"/>
        <v>#N/A</v>
      </c>
      <c r="Z41" s="409" t="e">
        <f t="shared" si="3"/>
        <v>#N/A</v>
      </c>
      <c r="AA41" s="409" t="e">
        <f t="shared" si="3"/>
        <v>#N/A</v>
      </c>
      <c r="AB41" s="409" t="e">
        <f t="shared" si="3"/>
        <v>#N/A</v>
      </c>
      <c r="AC41" s="423" t="s">
        <v>364</v>
      </c>
      <c r="AD41" s="417">
        <v>1</v>
      </c>
      <c r="AE41" s="409" t="e">
        <f t="shared" ref="AE41:AJ48" si="4">O41</f>
        <v>#N/A</v>
      </c>
      <c r="AF41" s="409" t="e">
        <f t="shared" si="4"/>
        <v>#N/A</v>
      </c>
      <c r="AG41" s="409" t="e">
        <f t="shared" si="4"/>
        <v>#N/A</v>
      </c>
      <c r="AH41" s="409" t="e">
        <f t="shared" si="4"/>
        <v>#N/A</v>
      </c>
      <c r="AI41" s="409" t="e">
        <f t="shared" si="4"/>
        <v>#N/A</v>
      </c>
      <c r="AJ41" s="409" t="e">
        <f t="shared" si="4"/>
        <v>#N/A</v>
      </c>
      <c r="AK41" s="423" t="s">
        <v>364</v>
      </c>
      <c r="AL41" s="415">
        <v>1</v>
      </c>
      <c r="AM41" s="409" t="e">
        <f t="shared" ref="AM41:AR47" si="5">O41</f>
        <v>#N/A</v>
      </c>
      <c r="AN41" s="409" t="e">
        <f t="shared" si="5"/>
        <v>#N/A</v>
      </c>
      <c r="AO41" s="409" t="e">
        <f t="shared" si="5"/>
        <v>#N/A</v>
      </c>
      <c r="AP41" s="409" t="e">
        <f t="shared" si="5"/>
        <v>#N/A</v>
      </c>
      <c r="AQ41" s="409" t="e">
        <f t="shared" si="5"/>
        <v>#N/A</v>
      </c>
      <c r="AR41" s="409" t="e">
        <f t="shared" si="5"/>
        <v>#N/A</v>
      </c>
      <c r="AS41" s="423" t="s">
        <v>364</v>
      </c>
      <c r="AT41" s="415">
        <v>1</v>
      </c>
      <c r="AU41" s="409" t="e">
        <f t="shared" ref="AU41:AZ46" si="6">O41</f>
        <v>#N/A</v>
      </c>
      <c r="AV41" s="409" t="e">
        <f t="shared" si="6"/>
        <v>#N/A</v>
      </c>
      <c r="AW41" s="409" t="e">
        <f t="shared" si="6"/>
        <v>#N/A</v>
      </c>
      <c r="AX41" s="409" t="e">
        <f t="shared" si="6"/>
        <v>#N/A</v>
      </c>
      <c r="AY41" s="409" t="e">
        <f t="shared" si="6"/>
        <v>#N/A</v>
      </c>
      <c r="AZ41" s="409" t="e">
        <f t="shared" si="6"/>
        <v>#N/A</v>
      </c>
      <c r="BA41" s="423" t="s">
        <v>364</v>
      </c>
      <c r="BB41" s="415">
        <v>1</v>
      </c>
      <c r="BC41" s="409" t="e">
        <f t="shared" ref="BC41:BH45" si="7">O41</f>
        <v>#N/A</v>
      </c>
      <c r="BD41" s="409" t="e">
        <f t="shared" si="7"/>
        <v>#N/A</v>
      </c>
      <c r="BE41" s="409" t="e">
        <f t="shared" si="7"/>
        <v>#N/A</v>
      </c>
      <c r="BF41" s="409" t="e">
        <f t="shared" si="7"/>
        <v>#N/A</v>
      </c>
      <c r="BG41" s="409" t="e">
        <f t="shared" si="7"/>
        <v>#N/A</v>
      </c>
      <c r="BH41" s="409" t="e">
        <f t="shared" si="7"/>
        <v>#N/A</v>
      </c>
      <c r="BI41" s="423" t="s">
        <v>364</v>
      </c>
      <c r="BJ41" s="415">
        <v>1</v>
      </c>
      <c r="BK41" s="409" t="e">
        <f t="shared" ref="BK41:BP44" si="8">O41</f>
        <v>#N/A</v>
      </c>
      <c r="BL41" s="409" t="e">
        <f t="shared" si="8"/>
        <v>#N/A</v>
      </c>
      <c r="BM41" s="409" t="e">
        <f t="shared" si="8"/>
        <v>#N/A</v>
      </c>
      <c r="BN41" s="409" t="e">
        <f t="shared" si="8"/>
        <v>#N/A</v>
      </c>
      <c r="BO41" s="409" t="e">
        <f t="shared" si="8"/>
        <v>#N/A</v>
      </c>
      <c r="BP41" s="409" t="e">
        <f t="shared" si="8"/>
        <v>#N/A</v>
      </c>
      <c r="BQ41" s="423" t="s">
        <v>364</v>
      </c>
      <c r="BR41" s="415">
        <v>1</v>
      </c>
      <c r="BS41" s="409" t="e">
        <f t="shared" ref="BS41:BX43" si="9">O41</f>
        <v>#N/A</v>
      </c>
      <c r="BT41" s="409" t="e">
        <f t="shared" si="9"/>
        <v>#N/A</v>
      </c>
      <c r="BU41" s="409" t="e">
        <f t="shared" si="9"/>
        <v>#N/A</v>
      </c>
      <c r="BV41" s="409" t="e">
        <f t="shared" si="9"/>
        <v>#N/A</v>
      </c>
      <c r="BW41" s="409" t="e">
        <f t="shared" si="9"/>
        <v>#N/A</v>
      </c>
      <c r="BX41" s="409" t="e">
        <f t="shared" si="9"/>
        <v>#N/A</v>
      </c>
      <c r="BY41" s="423" t="s">
        <v>364</v>
      </c>
      <c r="BZ41" s="415">
        <v>1</v>
      </c>
      <c r="CA41" s="409" t="e">
        <f t="shared" ref="CA41:CF42" si="10">O41</f>
        <v>#N/A</v>
      </c>
      <c r="CB41" s="409" t="e">
        <f t="shared" si="10"/>
        <v>#N/A</v>
      </c>
      <c r="CC41" s="409" t="e">
        <f t="shared" si="10"/>
        <v>#N/A</v>
      </c>
      <c r="CD41" s="409" t="e">
        <f t="shared" si="10"/>
        <v>#N/A</v>
      </c>
      <c r="CE41" s="409" t="e">
        <f t="shared" si="10"/>
        <v>#N/A</v>
      </c>
      <c r="CF41" s="409" t="e">
        <f t="shared" si="10"/>
        <v>#N/A</v>
      </c>
    </row>
    <row r="42" spans="1:84">
      <c r="A42" s="406" t="s">
        <v>366</v>
      </c>
      <c r="B42" s="407"/>
      <c r="C42" s="382" t="e">
        <f>F36-C40</f>
        <v>#DIV/0!</v>
      </c>
      <c r="E42" s="415"/>
      <c r="F42" s="417">
        <v>2</v>
      </c>
      <c r="G42" s="421" t="str">
        <f>IF('AIAG GR&amp;R'!D12="","",'AIAG GR&amp;R'!D12)</f>
        <v/>
      </c>
      <c r="H42" s="421" t="str">
        <f>IF('AIAG GR&amp;R'!D13="","",'AIAG GR&amp;R'!D13)</f>
        <v/>
      </c>
      <c r="I42" s="421" t="str">
        <f>IF('AIAG GR&amp;R'!D14="","",'AIAG GR&amp;R'!D14)</f>
        <v/>
      </c>
      <c r="J42" t="s">
        <v>367</v>
      </c>
      <c r="K42" s="424" t="str">
        <f t="shared" ref="K42:K70" si="11">IF(G42="","",AVERAGE(G42:I42))</f>
        <v/>
      </c>
      <c r="L42" s="424" t="str">
        <f t="shared" ref="L42:L70" si="12">IF(G42="","",MAX(G42:I42)-MIN(G42:I42))</f>
        <v/>
      </c>
      <c r="M42" s="425"/>
      <c r="N42" s="417">
        <v>2</v>
      </c>
      <c r="O42" s="409" t="e">
        <f t="shared" si="1"/>
        <v>#N/A</v>
      </c>
      <c r="P42" s="409" t="e">
        <f>NA()</f>
        <v>#N/A</v>
      </c>
      <c r="Q42" s="409" t="e">
        <f>NA()</f>
        <v>#N/A</v>
      </c>
      <c r="R42" s="409" t="e">
        <f t="shared" si="2"/>
        <v>#N/A</v>
      </c>
      <c r="S42" s="409" t="e">
        <f>NA()</f>
        <v>#N/A</v>
      </c>
      <c r="T42" s="409" t="e">
        <f>NA()</f>
        <v>#N/A</v>
      </c>
      <c r="U42" s="425"/>
      <c r="V42" s="417">
        <v>2</v>
      </c>
      <c r="W42" s="409" t="e">
        <f t="shared" si="3"/>
        <v>#N/A</v>
      </c>
      <c r="X42" s="409" t="e">
        <f t="shared" si="3"/>
        <v>#N/A</v>
      </c>
      <c r="Y42" s="409" t="e">
        <f t="shared" si="3"/>
        <v>#N/A</v>
      </c>
      <c r="Z42" s="409" t="e">
        <f t="shared" si="3"/>
        <v>#N/A</v>
      </c>
      <c r="AA42" s="409" t="e">
        <f t="shared" si="3"/>
        <v>#N/A</v>
      </c>
      <c r="AB42" s="409" t="e">
        <f t="shared" si="3"/>
        <v>#N/A</v>
      </c>
      <c r="AC42" s="425"/>
      <c r="AD42" s="417">
        <v>2</v>
      </c>
      <c r="AE42" s="409" t="e">
        <f t="shared" si="4"/>
        <v>#N/A</v>
      </c>
      <c r="AF42" s="409" t="e">
        <f t="shared" si="4"/>
        <v>#N/A</v>
      </c>
      <c r="AG42" s="409" t="e">
        <f t="shared" si="4"/>
        <v>#N/A</v>
      </c>
      <c r="AH42" s="409" t="e">
        <f t="shared" si="4"/>
        <v>#N/A</v>
      </c>
      <c r="AI42" s="409" t="e">
        <f t="shared" si="4"/>
        <v>#N/A</v>
      </c>
      <c r="AJ42" s="409" t="e">
        <f t="shared" si="4"/>
        <v>#N/A</v>
      </c>
      <c r="AK42" s="425"/>
      <c r="AL42" s="415">
        <v>2</v>
      </c>
      <c r="AM42" s="409" t="e">
        <f t="shared" si="5"/>
        <v>#N/A</v>
      </c>
      <c r="AN42" s="409" t="e">
        <f t="shared" si="5"/>
        <v>#N/A</v>
      </c>
      <c r="AO42" s="409" t="e">
        <f t="shared" si="5"/>
        <v>#N/A</v>
      </c>
      <c r="AP42" s="409" t="e">
        <f t="shared" si="5"/>
        <v>#N/A</v>
      </c>
      <c r="AQ42" s="409" t="e">
        <f t="shared" si="5"/>
        <v>#N/A</v>
      </c>
      <c r="AR42" s="409" t="e">
        <f t="shared" si="5"/>
        <v>#N/A</v>
      </c>
      <c r="AS42" s="425"/>
      <c r="AT42" s="415">
        <v>2</v>
      </c>
      <c r="AU42" s="409" t="e">
        <f t="shared" si="6"/>
        <v>#N/A</v>
      </c>
      <c r="AV42" s="409" t="e">
        <f t="shared" si="6"/>
        <v>#N/A</v>
      </c>
      <c r="AW42" s="409" t="e">
        <f t="shared" si="6"/>
        <v>#N/A</v>
      </c>
      <c r="AX42" s="409" t="e">
        <f t="shared" si="6"/>
        <v>#N/A</v>
      </c>
      <c r="AY42" s="409" t="e">
        <f t="shared" si="6"/>
        <v>#N/A</v>
      </c>
      <c r="AZ42" s="409" t="e">
        <f t="shared" si="6"/>
        <v>#N/A</v>
      </c>
      <c r="BA42" s="425"/>
      <c r="BB42" s="415">
        <v>2</v>
      </c>
      <c r="BC42" s="409" t="e">
        <f t="shared" si="7"/>
        <v>#N/A</v>
      </c>
      <c r="BD42" s="409" t="e">
        <f t="shared" si="7"/>
        <v>#N/A</v>
      </c>
      <c r="BE42" s="409" t="e">
        <f t="shared" si="7"/>
        <v>#N/A</v>
      </c>
      <c r="BF42" s="409" t="e">
        <f t="shared" si="7"/>
        <v>#N/A</v>
      </c>
      <c r="BG42" s="409" t="e">
        <f t="shared" si="7"/>
        <v>#N/A</v>
      </c>
      <c r="BH42" s="409" t="e">
        <f t="shared" si="7"/>
        <v>#N/A</v>
      </c>
      <c r="BI42" s="425"/>
      <c r="BJ42" s="415">
        <v>2</v>
      </c>
      <c r="BK42" s="409" t="e">
        <f t="shared" si="8"/>
        <v>#N/A</v>
      </c>
      <c r="BL42" s="409" t="e">
        <f t="shared" si="8"/>
        <v>#N/A</v>
      </c>
      <c r="BM42" s="409" t="e">
        <f t="shared" si="8"/>
        <v>#N/A</v>
      </c>
      <c r="BN42" s="409" t="e">
        <f t="shared" si="8"/>
        <v>#N/A</v>
      </c>
      <c r="BO42" s="409" t="e">
        <f t="shared" si="8"/>
        <v>#N/A</v>
      </c>
      <c r="BP42" s="409" t="e">
        <f t="shared" si="8"/>
        <v>#N/A</v>
      </c>
      <c r="BQ42" s="425"/>
      <c r="BR42" s="415">
        <v>2</v>
      </c>
      <c r="BS42" s="409" t="e">
        <f t="shared" si="9"/>
        <v>#N/A</v>
      </c>
      <c r="BT42" s="409" t="e">
        <f t="shared" si="9"/>
        <v>#N/A</v>
      </c>
      <c r="BU42" s="409" t="e">
        <f t="shared" si="9"/>
        <v>#N/A</v>
      </c>
      <c r="BV42" s="409" t="e">
        <f t="shared" si="9"/>
        <v>#N/A</v>
      </c>
      <c r="BW42" s="409" t="e">
        <f t="shared" si="9"/>
        <v>#N/A</v>
      </c>
      <c r="BX42" s="409" t="e">
        <f t="shared" si="9"/>
        <v>#N/A</v>
      </c>
      <c r="BY42" s="425"/>
      <c r="BZ42" s="415">
        <v>2</v>
      </c>
      <c r="CA42" s="409" t="e">
        <f t="shared" si="10"/>
        <v>#N/A</v>
      </c>
      <c r="CB42" s="409" t="e">
        <f t="shared" si="10"/>
        <v>#N/A</v>
      </c>
      <c r="CC42" s="409" t="e">
        <f t="shared" si="10"/>
        <v>#N/A</v>
      </c>
      <c r="CD42" s="409" t="e">
        <f t="shared" si="10"/>
        <v>#N/A</v>
      </c>
      <c r="CE42" s="409" t="e">
        <f t="shared" si="10"/>
        <v>#N/A</v>
      </c>
      <c r="CF42" s="409" t="e">
        <f t="shared" si="10"/>
        <v>#N/A</v>
      </c>
    </row>
    <row r="43" spans="1:84">
      <c r="A43" s="406" t="s">
        <v>368</v>
      </c>
      <c r="B43" s="407"/>
      <c r="C43" s="382" t="e">
        <f>I35-C40</f>
        <v>#DIV/0!</v>
      </c>
      <c r="E43" s="415"/>
      <c r="F43" s="417">
        <v>3</v>
      </c>
      <c r="G43" s="421" t="str">
        <f>IF('AIAG GR&amp;R'!E12="","",'AIAG GR&amp;R'!E12)</f>
        <v/>
      </c>
      <c r="H43" s="421" t="str">
        <f>IF('AIAG GR&amp;R'!E13="","",'AIAG GR&amp;R'!E13)</f>
        <v/>
      </c>
      <c r="I43" s="421" t="str">
        <f>IF('AIAG GR&amp;R'!E14="","",'AIAG GR&amp;R'!E14)</f>
        <v/>
      </c>
      <c r="J43" t="s">
        <v>369</v>
      </c>
      <c r="K43" s="424" t="str">
        <f t="shared" si="11"/>
        <v/>
      </c>
      <c r="L43" s="424" t="str">
        <f t="shared" si="12"/>
        <v/>
      </c>
      <c r="M43" s="425"/>
      <c r="N43" s="417">
        <v>3</v>
      </c>
      <c r="O43" s="409" t="e">
        <f t="shared" si="1"/>
        <v>#N/A</v>
      </c>
      <c r="P43" s="409" t="e">
        <f>NA()</f>
        <v>#N/A</v>
      </c>
      <c r="Q43" s="409" t="e">
        <f>NA()</f>
        <v>#N/A</v>
      </c>
      <c r="R43" s="409" t="e">
        <f t="shared" si="2"/>
        <v>#N/A</v>
      </c>
      <c r="S43" s="409" t="e">
        <f>NA()</f>
        <v>#N/A</v>
      </c>
      <c r="T43" s="409" t="e">
        <f>NA()</f>
        <v>#N/A</v>
      </c>
      <c r="U43" s="425"/>
      <c r="V43" s="417">
        <v>3</v>
      </c>
      <c r="W43" s="409" t="e">
        <f t="shared" si="3"/>
        <v>#N/A</v>
      </c>
      <c r="X43" s="409" t="e">
        <f t="shared" si="3"/>
        <v>#N/A</v>
      </c>
      <c r="Y43" s="409" t="e">
        <f t="shared" si="3"/>
        <v>#N/A</v>
      </c>
      <c r="Z43" s="409" t="e">
        <f t="shared" si="3"/>
        <v>#N/A</v>
      </c>
      <c r="AA43" s="409" t="e">
        <f t="shared" si="3"/>
        <v>#N/A</v>
      </c>
      <c r="AB43" s="409" t="e">
        <f t="shared" si="3"/>
        <v>#N/A</v>
      </c>
      <c r="AC43" s="425"/>
      <c r="AD43" s="417">
        <v>3</v>
      </c>
      <c r="AE43" s="409" t="e">
        <f t="shared" si="4"/>
        <v>#N/A</v>
      </c>
      <c r="AF43" s="409" t="e">
        <f t="shared" si="4"/>
        <v>#N/A</v>
      </c>
      <c r="AG43" s="409" t="e">
        <f t="shared" si="4"/>
        <v>#N/A</v>
      </c>
      <c r="AH43" s="409" t="e">
        <f t="shared" si="4"/>
        <v>#N/A</v>
      </c>
      <c r="AI43" s="409" t="e">
        <f t="shared" si="4"/>
        <v>#N/A</v>
      </c>
      <c r="AJ43" s="409" t="e">
        <f t="shared" si="4"/>
        <v>#N/A</v>
      </c>
      <c r="AK43" s="425"/>
      <c r="AL43" s="415">
        <v>3</v>
      </c>
      <c r="AM43" s="409" t="e">
        <f t="shared" si="5"/>
        <v>#N/A</v>
      </c>
      <c r="AN43" s="409" t="e">
        <f t="shared" si="5"/>
        <v>#N/A</v>
      </c>
      <c r="AO43" s="409" t="e">
        <f t="shared" si="5"/>
        <v>#N/A</v>
      </c>
      <c r="AP43" s="409" t="e">
        <f t="shared" si="5"/>
        <v>#N/A</v>
      </c>
      <c r="AQ43" s="409" t="e">
        <f t="shared" si="5"/>
        <v>#N/A</v>
      </c>
      <c r="AR43" s="409" t="e">
        <f t="shared" si="5"/>
        <v>#N/A</v>
      </c>
      <c r="AS43" s="425"/>
      <c r="AT43" s="415">
        <v>3</v>
      </c>
      <c r="AU43" s="409" t="e">
        <f t="shared" si="6"/>
        <v>#N/A</v>
      </c>
      <c r="AV43" s="409" t="e">
        <f t="shared" si="6"/>
        <v>#N/A</v>
      </c>
      <c r="AW43" s="409" t="e">
        <f t="shared" si="6"/>
        <v>#N/A</v>
      </c>
      <c r="AX43" s="409" t="e">
        <f t="shared" si="6"/>
        <v>#N/A</v>
      </c>
      <c r="AY43" s="409" t="e">
        <f t="shared" si="6"/>
        <v>#N/A</v>
      </c>
      <c r="AZ43" s="409" t="e">
        <f t="shared" si="6"/>
        <v>#N/A</v>
      </c>
      <c r="BA43" s="425"/>
      <c r="BB43" s="415">
        <v>3</v>
      </c>
      <c r="BC43" s="409" t="e">
        <f t="shared" si="7"/>
        <v>#N/A</v>
      </c>
      <c r="BD43" s="409" t="e">
        <f t="shared" si="7"/>
        <v>#N/A</v>
      </c>
      <c r="BE43" s="409" t="e">
        <f t="shared" si="7"/>
        <v>#N/A</v>
      </c>
      <c r="BF43" s="409" t="e">
        <f t="shared" si="7"/>
        <v>#N/A</v>
      </c>
      <c r="BG43" s="409" t="e">
        <f t="shared" si="7"/>
        <v>#N/A</v>
      </c>
      <c r="BH43" s="409" t="e">
        <f t="shared" si="7"/>
        <v>#N/A</v>
      </c>
      <c r="BI43" s="425"/>
      <c r="BJ43" s="415">
        <v>3</v>
      </c>
      <c r="BK43" s="409" t="e">
        <f t="shared" si="8"/>
        <v>#N/A</v>
      </c>
      <c r="BL43" s="409" t="e">
        <f t="shared" si="8"/>
        <v>#N/A</v>
      </c>
      <c r="BM43" s="409" t="e">
        <f t="shared" si="8"/>
        <v>#N/A</v>
      </c>
      <c r="BN43" s="409" t="e">
        <f t="shared" si="8"/>
        <v>#N/A</v>
      </c>
      <c r="BO43" s="409" t="e">
        <f t="shared" si="8"/>
        <v>#N/A</v>
      </c>
      <c r="BP43" s="409" t="e">
        <f t="shared" si="8"/>
        <v>#N/A</v>
      </c>
      <c r="BQ43" s="425"/>
      <c r="BR43" s="415">
        <v>3</v>
      </c>
      <c r="BS43" s="409" t="e">
        <f t="shared" si="9"/>
        <v>#N/A</v>
      </c>
      <c r="BT43" s="409" t="e">
        <f t="shared" si="9"/>
        <v>#N/A</v>
      </c>
      <c r="BU43" s="409" t="e">
        <f t="shared" si="9"/>
        <v>#N/A</v>
      </c>
      <c r="BV43" s="409" t="e">
        <f t="shared" si="9"/>
        <v>#N/A</v>
      </c>
      <c r="BW43" s="409" t="e">
        <f t="shared" si="9"/>
        <v>#N/A</v>
      </c>
      <c r="BX43" s="409" t="e">
        <f t="shared" si="9"/>
        <v>#N/A</v>
      </c>
      <c r="BY43" s="423" t="s">
        <v>370</v>
      </c>
      <c r="BZ43" s="415">
        <v>1</v>
      </c>
      <c r="CA43" s="409" t="e">
        <f t="shared" ref="CA43:CF44" si="13">O51</f>
        <v>#N/A</v>
      </c>
      <c r="CB43" s="409" t="e">
        <f t="shared" si="13"/>
        <v>#N/A</v>
      </c>
      <c r="CC43" s="409" t="e">
        <f t="shared" si="13"/>
        <v>#N/A</v>
      </c>
      <c r="CD43" s="409" t="e">
        <f t="shared" si="13"/>
        <v>#N/A</v>
      </c>
      <c r="CE43" s="409" t="e">
        <f t="shared" si="13"/>
        <v>#N/A</v>
      </c>
      <c r="CF43" s="409" t="e">
        <f t="shared" si="13"/>
        <v>#N/A</v>
      </c>
    </row>
    <row r="44" spans="1:84">
      <c r="A44" s="406" t="s">
        <v>371</v>
      </c>
      <c r="B44" s="407"/>
      <c r="C44" s="382" t="e">
        <f>K35-C40-C42-C43</f>
        <v>#DIV/0!</v>
      </c>
      <c r="E44" s="415"/>
      <c r="F44" s="417">
        <v>4</v>
      </c>
      <c r="G44" s="421" t="str">
        <f>IF('AIAG GR&amp;R'!F12="","",'AIAG GR&amp;R'!F12)</f>
        <v/>
      </c>
      <c r="H44" s="421" t="str">
        <f>IF('AIAG GR&amp;R'!F13="","",'AIAG GR&amp;R'!F13)</f>
        <v/>
      </c>
      <c r="I44" s="421" t="str">
        <f>IF('AIAG GR&amp;R'!F14="","",'AIAG GR&amp;R'!F14)</f>
        <v/>
      </c>
      <c r="K44" s="424" t="str">
        <f t="shared" si="11"/>
        <v/>
      </c>
      <c r="L44" s="424" t="str">
        <f t="shared" si="12"/>
        <v/>
      </c>
      <c r="M44" s="425"/>
      <c r="N44" s="417">
        <v>4</v>
      </c>
      <c r="O44" s="409" t="e">
        <f t="shared" si="1"/>
        <v>#N/A</v>
      </c>
      <c r="P44" s="409" t="e">
        <f>NA()</f>
        <v>#N/A</v>
      </c>
      <c r="Q44" s="409" t="e">
        <f>NA()</f>
        <v>#N/A</v>
      </c>
      <c r="R44" s="409" t="e">
        <f t="shared" si="2"/>
        <v>#N/A</v>
      </c>
      <c r="S44" s="409" t="e">
        <f>NA()</f>
        <v>#N/A</v>
      </c>
      <c r="T44" s="409" t="e">
        <f>NA()</f>
        <v>#N/A</v>
      </c>
      <c r="U44" s="425"/>
      <c r="V44" s="417">
        <v>4</v>
      </c>
      <c r="W44" s="409" t="e">
        <f t="shared" si="3"/>
        <v>#N/A</v>
      </c>
      <c r="X44" s="409" t="e">
        <f t="shared" si="3"/>
        <v>#N/A</v>
      </c>
      <c r="Y44" s="409" t="e">
        <f t="shared" si="3"/>
        <v>#N/A</v>
      </c>
      <c r="Z44" s="409" t="e">
        <f t="shared" si="3"/>
        <v>#N/A</v>
      </c>
      <c r="AA44" s="409" t="e">
        <f t="shared" si="3"/>
        <v>#N/A</v>
      </c>
      <c r="AB44" s="409" t="e">
        <f t="shared" si="3"/>
        <v>#N/A</v>
      </c>
      <c r="AC44" s="425"/>
      <c r="AD44" s="417">
        <v>4</v>
      </c>
      <c r="AE44" s="409" t="e">
        <f t="shared" si="4"/>
        <v>#N/A</v>
      </c>
      <c r="AF44" s="409" t="e">
        <f t="shared" si="4"/>
        <v>#N/A</v>
      </c>
      <c r="AG44" s="409" t="e">
        <f t="shared" si="4"/>
        <v>#N/A</v>
      </c>
      <c r="AH44" s="409" t="e">
        <f t="shared" si="4"/>
        <v>#N/A</v>
      </c>
      <c r="AI44" s="409" t="e">
        <f t="shared" si="4"/>
        <v>#N/A</v>
      </c>
      <c r="AJ44" s="409" t="e">
        <f t="shared" si="4"/>
        <v>#N/A</v>
      </c>
      <c r="AK44" s="425"/>
      <c r="AL44" s="415">
        <v>4</v>
      </c>
      <c r="AM44" s="409" t="e">
        <f t="shared" si="5"/>
        <v>#N/A</v>
      </c>
      <c r="AN44" s="409" t="e">
        <f t="shared" si="5"/>
        <v>#N/A</v>
      </c>
      <c r="AO44" s="409" t="e">
        <f t="shared" si="5"/>
        <v>#N/A</v>
      </c>
      <c r="AP44" s="409" t="e">
        <f t="shared" si="5"/>
        <v>#N/A</v>
      </c>
      <c r="AQ44" s="409" t="e">
        <f t="shared" si="5"/>
        <v>#N/A</v>
      </c>
      <c r="AR44" s="409" t="e">
        <f t="shared" si="5"/>
        <v>#N/A</v>
      </c>
      <c r="AS44" s="425"/>
      <c r="AT44" s="415">
        <v>4</v>
      </c>
      <c r="AU44" s="409" t="e">
        <f t="shared" si="6"/>
        <v>#N/A</v>
      </c>
      <c r="AV44" s="409" t="e">
        <f t="shared" si="6"/>
        <v>#N/A</v>
      </c>
      <c r="AW44" s="409" t="e">
        <f t="shared" si="6"/>
        <v>#N/A</v>
      </c>
      <c r="AX44" s="409" t="e">
        <f t="shared" si="6"/>
        <v>#N/A</v>
      </c>
      <c r="AY44" s="409" t="e">
        <f t="shared" si="6"/>
        <v>#N/A</v>
      </c>
      <c r="AZ44" s="409" t="e">
        <f t="shared" si="6"/>
        <v>#N/A</v>
      </c>
      <c r="BA44" s="425"/>
      <c r="BB44" s="415">
        <v>4</v>
      </c>
      <c r="BC44" s="409" t="e">
        <f t="shared" si="7"/>
        <v>#N/A</v>
      </c>
      <c r="BD44" s="409" t="e">
        <f t="shared" si="7"/>
        <v>#N/A</v>
      </c>
      <c r="BE44" s="409" t="e">
        <f t="shared" si="7"/>
        <v>#N/A</v>
      </c>
      <c r="BF44" s="409" t="e">
        <f t="shared" si="7"/>
        <v>#N/A</v>
      </c>
      <c r="BG44" s="409" t="e">
        <f t="shared" si="7"/>
        <v>#N/A</v>
      </c>
      <c r="BH44" s="409" t="e">
        <f t="shared" si="7"/>
        <v>#N/A</v>
      </c>
      <c r="BI44" s="425"/>
      <c r="BJ44" s="415">
        <v>4</v>
      </c>
      <c r="BK44" s="409" t="e">
        <f t="shared" si="8"/>
        <v>#N/A</v>
      </c>
      <c r="BL44" s="409" t="e">
        <f t="shared" si="8"/>
        <v>#N/A</v>
      </c>
      <c r="BM44" s="409" t="e">
        <f t="shared" si="8"/>
        <v>#N/A</v>
      </c>
      <c r="BN44" s="409" t="e">
        <f t="shared" si="8"/>
        <v>#N/A</v>
      </c>
      <c r="BO44" s="409" t="e">
        <f t="shared" si="8"/>
        <v>#N/A</v>
      </c>
      <c r="BP44" s="409" t="e">
        <f t="shared" si="8"/>
        <v>#N/A</v>
      </c>
      <c r="BQ44" s="423" t="s">
        <v>370</v>
      </c>
      <c r="BR44" s="415">
        <v>1</v>
      </c>
      <c r="BS44" s="409" t="e">
        <f t="shared" ref="BS44:BX46" si="14">O51</f>
        <v>#N/A</v>
      </c>
      <c r="BT44" s="409" t="e">
        <f t="shared" si="14"/>
        <v>#N/A</v>
      </c>
      <c r="BU44" s="409" t="e">
        <f t="shared" si="14"/>
        <v>#N/A</v>
      </c>
      <c r="BV44" s="409" t="e">
        <f t="shared" si="14"/>
        <v>#N/A</v>
      </c>
      <c r="BW44" s="409" t="e">
        <f t="shared" si="14"/>
        <v>#N/A</v>
      </c>
      <c r="BX44" s="409" t="e">
        <f t="shared" si="14"/>
        <v>#N/A</v>
      </c>
      <c r="BY44" s="415"/>
      <c r="BZ44" s="415">
        <v>2</v>
      </c>
      <c r="CA44" s="409" t="e">
        <f t="shared" si="13"/>
        <v>#N/A</v>
      </c>
      <c r="CB44" s="409" t="e">
        <f t="shared" si="13"/>
        <v>#N/A</v>
      </c>
      <c r="CC44" s="409" t="e">
        <f t="shared" si="13"/>
        <v>#N/A</v>
      </c>
      <c r="CD44" s="409" t="e">
        <f t="shared" si="13"/>
        <v>#N/A</v>
      </c>
      <c r="CE44" s="409" t="e">
        <f t="shared" si="13"/>
        <v>#N/A</v>
      </c>
      <c r="CF44" s="409" t="e">
        <f t="shared" si="13"/>
        <v>#N/A</v>
      </c>
    </row>
    <row r="45" spans="1:84">
      <c r="A45" s="406" t="s">
        <v>372</v>
      </c>
      <c r="B45" s="407"/>
      <c r="C45" s="382" t="e">
        <f>C41-C42-C43-C44</f>
        <v>#DIV/0!</v>
      </c>
      <c r="E45" s="415"/>
      <c r="F45" s="417">
        <v>5</v>
      </c>
      <c r="G45" s="421" t="str">
        <f>IF('AIAG GR&amp;R'!G12="","",'AIAG GR&amp;R'!G12)</f>
        <v/>
      </c>
      <c r="H45" s="421" t="str">
        <f>IF('AIAG GR&amp;R'!G13="","",'AIAG GR&amp;R'!G13)</f>
        <v/>
      </c>
      <c r="I45" s="421" t="str">
        <f>IF('AIAG GR&amp;R'!G14="","",'AIAG GR&amp;R'!G14)</f>
        <v/>
      </c>
      <c r="K45" s="424" t="str">
        <f t="shared" si="11"/>
        <v/>
      </c>
      <c r="L45" s="424" t="str">
        <f t="shared" si="12"/>
        <v/>
      </c>
      <c r="M45" s="425"/>
      <c r="N45" s="417">
        <v>5</v>
      </c>
      <c r="O45" s="409" t="e">
        <f t="shared" si="1"/>
        <v>#N/A</v>
      </c>
      <c r="P45" s="409" t="e">
        <f>NA()</f>
        <v>#N/A</v>
      </c>
      <c r="Q45" s="409" t="e">
        <f>NA()</f>
        <v>#N/A</v>
      </c>
      <c r="R45" s="409" t="e">
        <f t="shared" si="2"/>
        <v>#N/A</v>
      </c>
      <c r="S45" s="409" t="e">
        <f>NA()</f>
        <v>#N/A</v>
      </c>
      <c r="T45" s="409" t="e">
        <f>NA()</f>
        <v>#N/A</v>
      </c>
      <c r="U45" s="425"/>
      <c r="V45" s="417">
        <v>5</v>
      </c>
      <c r="W45" s="409" t="e">
        <f t="shared" si="3"/>
        <v>#N/A</v>
      </c>
      <c r="X45" s="409" t="e">
        <f t="shared" si="3"/>
        <v>#N/A</v>
      </c>
      <c r="Y45" s="409" t="e">
        <f t="shared" si="3"/>
        <v>#N/A</v>
      </c>
      <c r="Z45" s="409" t="e">
        <f t="shared" si="3"/>
        <v>#N/A</v>
      </c>
      <c r="AA45" s="409" t="e">
        <f t="shared" si="3"/>
        <v>#N/A</v>
      </c>
      <c r="AB45" s="409" t="e">
        <f t="shared" si="3"/>
        <v>#N/A</v>
      </c>
      <c r="AC45" s="425"/>
      <c r="AD45" s="417">
        <v>5</v>
      </c>
      <c r="AE45" s="409" t="e">
        <f t="shared" si="4"/>
        <v>#N/A</v>
      </c>
      <c r="AF45" s="409" t="e">
        <f t="shared" si="4"/>
        <v>#N/A</v>
      </c>
      <c r="AG45" s="409" t="e">
        <f t="shared" si="4"/>
        <v>#N/A</v>
      </c>
      <c r="AH45" s="409" t="e">
        <f t="shared" si="4"/>
        <v>#N/A</v>
      </c>
      <c r="AI45" s="409" t="e">
        <f t="shared" si="4"/>
        <v>#N/A</v>
      </c>
      <c r="AJ45" s="409" t="e">
        <f t="shared" si="4"/>
        <v>#N/A</v>
      </c>
      <c r="AK45" s="425"/>
      <c r="AL45" s="415">
        <v>5</v>
      </c>
      <c r="AM45" s="409" t="e">
        <f t="shared" si="5"/>
        <v>#N/A</v>
      </c>
      <c r="AN45" s="409" t="e">
        <f t="shared" si="5"/>
        <v>#N/A</v>
      </c>
      <c r="AO45" s="409" t="e">
        <f t="shared" si="5"/>
        <v>#N/A</v>
      </c>
      <c r="AP45" s="409" t="e">
        <f t="shared" si="5"/>
        <v>#N/A</v>
      </c>
      <c r="AQ45" s="409" t="e">
        <f t="shared" si="5"/>
        <v>#N/A</v>
      </c>
      <c r="AR45" s="409" t="e">
        <f t="shared" si="5"/>
        <v>#N/A</v>
      </c>
      <c r="AS45" s="425"/>
      <c r="AT45" s="415">
        <v>5</v>
      </c>
      <c r="AU45" s="409" t="e">
        <f t="shared" si="6"/>
        <v>#N/A</v>
      </c>
      <c r="AV45" s="409" t="e">
        <f t="shared" si="6"/>
        <v>#N/A</v>
      </c>
      <c r="AW45" s="409" t="e">
        <f t="shared" si="6"/>
        <v>#N/A</v>
      </c>
      <c r="AX45" s="409" t="e">
        <f t="shared" si="6"/>
        <v>#N/A</v>
      </c>
      <c r="AY45" s="409" t="e">
        <f t="shared" si="6"/>
        <v>#N/A</v>
      </c>
      <c r="AZ45" s="409" t="e">
        <f t="shared" si="6"/>
        <v>#N/A</v>
      </c>
      <c r="BA45" s="425"/>
      <c r="BB45" s="415">
        <v>5</v>
      </c>
      <c r="BC45" s="409" t="e">
        <f t="shared" si="7"/>
        <v>#N/A</v>
      </c>
      <c r="BD45" s="409" t="e">
        <f t="shared" si="7"/>
        <v>#N/A</v>
      </c>
      <c r="BE45" s="409" t="e">
        <f t="shared" si="7"/>
        <v>#N/A</v>
      </c>
      <c r="BF45" s="409" t="e">
        <f t="shared" si="7"/>
        <v>#N/A</v>
      </c>
      <c r="BG45" s="409" t="e">
        <f t="shared" si="7"/>
        <v>#N/A</v>
      </c>
      <c r="BH45" s="409" t="e">
        <f t="shared" si="7"/>
        <v>#N/A</v>
      </c>
      <c r="BI45" s="423" t="s">
        <v>370</v>
      </c>
      <c r="BJ45" s="415">
        <v>1</v>
      </c>
      <c r="BK45" s="409" t="e">
        <f t="shared" ref="BK45:BP48" si="15">O51</f>
        <v>#N/A</v>
      </c>
      <c r="BL45" s="409" t="e">
        <f t="shared" si="15"/>
        <v>#N/A</v>
      </c>
      <c r="BM45" s="409" t="e">
        <f t="shared" si="15"/>
        <v>#N/A</v>
      </c>
      <c r="BN45" s="409" t="e">
        <f t="shared" si="15"/>
        <v>#N/A</v>
      </c>
      <c r="BO45" s="409" t="e">
        <f t="shared" si="15"/>
        <v>#N/A</v>
      </c>
      <c r="BP45" s="409" t="e">
        <f t="shared" si="15"/>
        <v>#N/A</v>
      </c>
      <c r="BQ45" s="415"/>
      <c r="BR45" s="415">
        <v>2</v>
      </c>
      <c r="BS45" s="409" t="e">
        <f t="shared" si="14"/>
        <v>#N/A</v>
      </c>
      <c r="BT45" s="409" t="e">
        <f t="shared" si="14"/>
        <v>#N/A</v>
      </c>
      <c r="BU45" s="409" t="e">
        <f t="shared" si="14"/>
        <v>#N/A</v>
      </c>
      <c r="BV45" s="409" t="e">
        <f t="shared" si="14"/>
        <v>#N/A</v>
      </c>
      <c r="BW45" s="409" t="e">
        <f t="shared" si="14"/>
        <v>#N/A</v>
      </c>
      <c r="BX45" s="409" t="e">
        <f t="shared" si="14"/>
        <v>#N/A</v>
      </c>
      <c r="BY45" s="423" t="s">
        <v>373</v>
      </c>
      <c r="BZ45" s="415">
        <v>1</v>
      </c>
      <c r="CA45" s="409" t="e">
        <f t="shared" ref="CA45:CF46" si="16">O61</f>
        <v>#N/A</v>
      </c>
      <c r="CB45" s="409" t="e">
        <f t="shared" si="16"/>
        <v>#N/A</v>
      </c>
      <c r="CC45" s="409" t="e">
        <f t="shared" si="16"/>
        <v>#N/A</v>
      </c>
      <c r="CD45" s="409" t="e">
        <f t="shared" si="16"/>
        <v>#N/A</v>
      </c>
      <c r="CE45" s="409" t="e">
        <f t="shared" si="16"/>
        <v>#N/A</v>
      </c>
      <c r="CF45" s="409" t="e">
        <f t="shared" si="16"/>
        <v>#N/A</v>
      </c>
    </row>
    <row r="46" spans="1:84">
      <c r="A46" s="426"/>
      <c r="E46" s="415"/>
      <c r="F46" s="417">
        <v>6</v>
      </c>
      <c r="G46" s="421" t="str">
        <f>IF('AIAG GR&amp;R'!H12="","",'AIAG GR&amp;R'!H12)</f>
        <v/>
      </c>
      <c r="H46" s="421" t="str">
        <f>IF('AIAG GR&amp;R'!H13="","",'AIAG GR&amp;R'!H13)</f>
        <v/>
      </c>
      <c r="I46" s="421" t="str">
        <f>IF('AIAG GR&amp;R'!H14="","",'AIAG GR&amp;R'!H14)</f>
        <v/>
      </c>
      <c r="K46" s="424" t="str">
        <f t="shared" si="11"/>
        <v/>
      </c>
      <c r="L46" s="424" t="str">
        <f t="shared" si="12"/>
        <v/>
      </c>
      <c r="M46" s="425"/>
      <c r="N46" s="417">
        <v>6</v>
      </c>
      <c r="O46" s="409" t="e">
        <f t="shared" si="1"/>
        <v>#N/A</v>
      </c>
      <c r="P46" s="409" t="e">
        <f>NA()</f>
        <v>#N/A</v>
      </c>
      <c r="Q46" s="409" t="e">
        <f>NA()</f>
        <v>#N/A</v>
      </c>
      <c r="R46" s="409" t="e">
        <f t="shared" si="2"/>
        <v>#N/A</v>
      </c>
      <c r="S46" s="409" t="e">
        <f>NA()</f>
        <v>#N/A</v>
      </c>
      <c r="T46" s="409" t="e">
        <f>NA()</f>
        <v>#N/A</v>
      </c>
      <c r="U46" s="425"/>
      <c r="V46" s="417">
        <v>6</v>
      </c>
      <c r="W46" s="409" t="e">
        <f t="shared" si="3"/>
        <v>#N/A</v>
      </c>
      <c r="X46" s="409" t="e">
        <f t="shared" si="3"/>
        <v>#N/A</v>
      </c>
      <c r="Y46" s="409" t="e">
        <f t="shared" si="3"/>
        <v>#N/A</v>
      </c>
      <c r="Z46" s="409" t="e">
        <f t="shared" si="3"/>
        <v>#N/A</v>
      </c>
      <c r="AA46" s="409" t="e">
        <f t="shared" si="3"/>
        <v>#N/A</v>
      </c>
      <c r="AB46" s="409" t="e">
        <f t="shared" si="3"/>
        <v>#N/A</v>
      </c>
      <c r="AC46" s="425"/>
      <c r="AD46" s="417">
        <v>6</v>
      </c>
      <c r="AE46" s="409" t="e">
        <f t="shared" si="4"/>
        <v>#N/A</v>
      </c>
      <c r="AF46" s="409" t="e">
        <f t="shared" si="4"/>
        <v>#N/A</v>
      </c>
      <c r="AG46" s="409" t="e">
        <f t="shared" si="4"/>
        <v>#N/A</v>
      </c>
      <c r="AH46" s="409" t="e">
        <f t="shared" si="4"/>
        <v>#N/A</v>
      </c>
      <c r="AI46" s="409" t="e">
        <f t="shared" si="4"/>
        <v>#N/A</v>
      </c>
      <c r="AJ46" s="409" t="e">
        <f t="shared" si="4"/>
        <v>#N/A</v>
      </c>
      <c r="AK46" s="425"/>
      <c r="AL46" s="415">
        <v>6</v>
      </c>
      <c r="AM46" s="409" t="e">
        <f t="shared" si="5"/>
        <v>#N/A</v>
      </c>
      <c r="AN46" s="409" t="e">
        <f t="shared" si="5"/>
        <v>#N/A</v>
      </c>
      <c r="AO46" s="409" t="e">
        <f t="shared" si="5"/>
        <v>#N/A</v>
      </c>
      <c r="AP46" s="409" t="e">
        <f t="shared" si="5"/>
        <v>#N/A</v>
      </c>
      <c r="AQ46" s="409" t="e">
        <f t="shared" si="5"/>
        <v>#N/A</v>
      </c>
      <c r="AR46" s="409" t="e">
        <f t="shared" si="5"/>
        <v>#N/A</v>
      </c>
      <c r="AS46" s="425"/>
      <c r="AT46" s="415">
        <v>6</v>
      </c>
      <c r="AU46" s="409" t="e">
        <f t="shared" si="6"/>
        <v>#N/A</v>
      </c>
      <c r="AV46" s="409" t="e">
        <f t="shared" si="6"/>
        <v>#N/A</v>
      </c>
      <c r="AW46" s="409" t="e">
        <f t="shared" si="6"/>
        <v>#N/A</v>
      </c>
      <c r="AX46" s="409" t="e">
        <f t="shared" si="6"/>
        <v>#N/A</v>
      </c>
      <c r="AY46" s="409" t="e">
        <f t="shared" si="6"/>
        <v>#N/A</v>
      </c>
      <c r="AZ46" s="409" t="e">
        <f t="shared" si="6"/>
        <v>#N/A</v>
      </c>
      <c r="BA46" s="423" t="s">
        <v>370</v>
      </c>
      <c r="BB46" s="415">
        <v>1</v>
      </c>
      <c r="BC46" s="409" t="e">
        <f t="shared" ref="BC46:BH50" si="17">O51</f>
        <v>#N/A</v>
      </c>
      <c r="BD46" s="409" t="e">
        <f t="shared" si="17"/>
        <v>#N/A</v>
      </c>
      <c r="BE46" s="409" t="e">
        <f t="shared" si="17"/>
        <v>#N/A</v>
      </c>
      <c r="BF46" s="409" t="e">
        <f t="shared" si="17"/>
        <v>#N/A</v>
      </c>
      <c r="BG46" s="409" t="e">
        <f t="shared" si="17"/>
        <v>#N/A</v>
      </c>
      <c r="BH46" s="409" t="e">
        <f t="shared" si="17"/>
        <v>#N/A</v>
      </c>
      <c r="BI46" s="415"/>
      <c r="BJ46" s="415">
        <v>2</v>
      </c>
      <c r="BK46" s="409" t="e">
        <f t="shared" si="15"/>
        <v>#N/A</v>
      </c>
      <c r="BL46" s="409" t="e">
        <f t="shared" si="15"/>
        <v>#N/A</v>
      </c>
      <c r="BM46" s="409" t="e">
        <f t="shared" si="15"/>
        <v>#N/A</v>
      </c>
      <c r="BN46" s="409" t="e">
        <f t="shared" si="15"/>
        <v>#N/A</v>
      </c>
      <c r="BO46" s="409" t="e">
        <f t="shared" si="15"/>
        <v>#N/A</v>
      </c>
      <c r="BP46" s="409" t="e">
        <f t="shared" si="15"/>
        <v>#N/A</v>
      </c>
      <c r="BQ46" s="415"/>
      <c r="BR46" s="415">
        <v>3</v>
      </c>
      <c r="BS46" s="409" t="e">
        <f t="shared" si="14"/>
        <v>#N/A</v>
      </c>
      <c r="BT46" s="409" t="e">
        <f t="shared" si="14"/>
        <v>#N/A</v>
      </c>
      <c r="BU46" s="409" t="e">
        <f t="shared" si="14"/>
        <v>#N/A</v>
      </c>
      <c r="BV46" s="409" t="e">
        <f t="shared" si="14"/>
        <v>#N/A</v>
      </c>
      <c r="BW46" s="409" t="e">
        <f t="shared" si="14"/>
        <v>#N/A</v>
      </c>
      <c r="BX46" s="409" t="e">
        <f t="shared" si="14"/>
        <v>#N/A</v>
      </c>
      <c r="BY46" s="415"/>
      <c r="BZ46" s="415">
        <v>2</v>
      </c>
      <c r="CA46" s="409" t="e">
        <f t="shared" si="16"/>
        <v>#N/A</v>
      </c>
      <c r="CB46" s="409" t="e">
        <f t="shared" si="16"/>
        <v>#N/A</v>
      </c>
      <c r="CC46" s="409" t="e">
        <f t="shared" si="16"/>
        <v>#N/A</v>
      </c>
      <c r="CD46" s="409" t="e">
        <f t="shared" si="16"/>
        <v>#N/A</v>
      </c>
      <c r="CE46" s="409" t="e">
        <f t="shared" si="16"/>
        <v>#N/A</v>
      </c>
      <c r="CF46" s="409" t="e">
        <f t="shared" si="16"/>
        <v>#N/A</v>
      </c>
    </row>
    <row r="47" spans="1:84">
      <c r="A47" s="426"/>
      <c r="E47" s="415"/>
      <c r="F47" s="417">
        <v>7</v>
      </c>
      <c r="G47" s="421" t="str">
        <f>IF('AIAG GR&amp;R'!I12="","",'AIAG GR&amp;R'!I12)</f>
        <v/>
      </c>
      <c r="H47" s="421" t="str">
        <f>IF('AIAG GR&amp;R'!I13="","",'AIAG GR&amp;R'!I13)</f>
        <v/>
      </c>
      <c r="I47" s="421" t="str">
        <f>IF('AIAG GR&amp;R'!I14="","",'AIAG GR&amp;R'!I14)</f>
        <v/>
      </c>
      <c r="K47" s="424" t="str">
        <f t="shared" si="11"/>
        <v/>
      </c>
      <c r="L47" s="424" t="str">
        <f t="shared" si="12"/>
        <v/>
      </c>
      <c r="M47" s="425"/>
      <c r="N47" s="417">
        <v>7</v>
      </c>
      <c r="O47" s="409" t="e">
        <f t="shared" si="1"/>
        <v>#N/A</v>
      </c>
      <c r="P47" s="409" t="e">
        <f>NA()</f>
        <v>#N/A</v>
      </c>
      <c r="Q47" s="409" t="e">
        <f>NA()</f>
        <v>#N/A</v>
      </c>
      <c r="R47" s="409" t="e">
        <f t="shared" si="2"/>
        <v>#N/A</v>
      </c>
      <c r="S47" s="409" t="e">
        <f>NA()</f>
        <v>#N/A</v>
      </c>
      <c r="T47" s="409" t="e">
        <f>NA()</f>
        <v>#N/A</v>
      </c>
      <c r="U47" s="425"/>
      <c r="V47" s="417">
        <v>7</v>
      </c>
      <c r="W47" s="409" t="e">
        <f t="shared" si="3"/>
        <v>#N/A</v>
      </c>
      <c r="X47" s="409" t="e">
        <f t="shared" si="3"/>
        <v>#N/A</v>
      </c>
      <c r="Y47" s="409" t="e">
        <f t="shared" si="3"/>
        <v>#N/A</v>
      </c>
      <c r="Z47" s="409" t="e">
        <f t="shared" si="3"/>
        <v>#N/A</v>
      </c>
      <c r="AA47" s="409" t="e">
        <f t="shared" si="3"/>
        <v>#N/A</v>
      </c>
      <c r="AB47" s="409" t="e">
        <f t="shared" si="3"/>
        <v>#N/A</v>
      </c>
      <c r="AC47" s="425"/>
      <c r="AD47" s="417">
        <v>7</v>
      </c>
      <c r="AE47" s="409" t="e">
        <f t="shared" si="4"/>
        <v>#N/A</v>
      </c>
      <c r="AF47" s="409" t="e">
        <f t="shared" si="4"/>
        <v>#N/A</v>
      </c>
      <c r="AG47" s="409" t="e">
        <f t="shared" si="4"/>
        <v>#N/A</v>
      </c>
      <c r="AH47" s="409" t="e">
        <f t="shared" si="4"/>
        <v>#N/A</v>
      </c>
      <c r="AI47" s="409" t="e">
        <f t="shared" si="4"/>
        <v>#N/A</v>
      </c>
      <c r="AJ47" s="409" t="e">
        <f t="shared" si="4"/>
        <v>#N/A</v>
      </c>
      <c r="AK47" s="425"/>
      <c r="AL47" s="415">
        <v>7</v>
      </c>
      <c r="AM47" s="409" t="e">
        <f t="shared" si="5"/>
        <v>#N/A</v>
      </c>
      <c r="AN47" s="409" t="e">
        <f t="shared" si="5"/>
        <v>#N/A</v>
      </c>
      <c r="AO47" s="409" t="e">
        <f t="shared" si="5"/>
        <v>#N/A</v>
      </c>
      <c r="AP47" s="409" t="e">
        <f t="shared" si="5"/>
        <v>#N/A</v>
      </c>
      <c r="AQ47" s="409" t="e">
        <f t="shared" si="5"/>
        <v>#N/A</v>
      </c>
      <c r="AR47" s="409" t="e">
        <f t="shared" si="5"/>
        <v>#N/A</v>
      </c>
      <c r="AS47" s="423" t="s">
        <v>370</v>
      </c>
      <c r="AT47" s="415">
        <v>1</v>
      </c>
      <c r="AU47" s="409" t="e">
        <f t="shared" ref="AU47:AZ52" si="18">O51</f>
        <v>#N/A</v>
      </c>
      <c r="AV47" s="409" t="e">
        <f t="shared" si="18"/>
        <v>#N/A</v>
      </c>
      <c r="AW47" s="409" t="e">
        <f t="shared" si="18"/>
        <v>#N/A</v>
      </c>
      <c r="AX47" s="409" t="e">
        <f t="shared" si="18"/>
        <v>#N/A</v>
      </c>
      <c r="AY47" s="409" t="e">
        <f t="shared" si="18"/>
        <v>#N/A</v>
      </c>
      <c r="AZ47" s="409" t="e">
        <f t="shared" si="18"/>
        <v>#N/A</v>
      </c>
      <c r="BA47" s="415"/>
      <c r="BB47" s="415">
        <v>2</v>
      </c>
      <c r="BC47" s="409" t="e">
        <f t="shared" si="17"/>
        <v>#N/A</v>
      </c>
      <c r="BD47" s="409" t="e">
        <f t="shared" si="17"/>
        <v>#N/A</v>
      </c>
      <c r="BE47" s="409" t="e">
        <f t="shared" si="17"/>
        <v>#N/A</v>
      </c>
      <c r="BF47" s="409" t="e">
        <f t="shared" si="17"/>
        <v>#N/A</v>
      </c>
      <c r="BG47" s="409" t="e">
        <f t="shared" si="17"/>
        <v>#N/A</v>
      </c>
      <c r="BH47" s="409" t="e">
        <f t="shared" si="17"/>
        <v>#N/A</v>
      </c>
      <c r="BI47" s="415"/>
      <c r="BJ47" s="415">
        <v>3</v>
      </c>
      <c r="BK47" s="409" t="e">
        <f t="shared" si="15"/>
        <v>#N/A</v>
      </c>
      <c r="BL47" s="409" t="e">
        <f t="shared" si="15"/>
        <v>#N/A</v>
      </c>
      <c r="BM47" s="409" t="e">
        <f t="shared" si="15"/>
        <v>#N/A</v>
      </c>
      <c r="BN47" s="409" t="e">
        <f t="shared" si="15"/>
        <v>#N/A</v>
      </c>
      <c r="BO47" s="409" t="e">
        <f t="shared" si="15"/>
        <v>#N/A</v>
      </c>
      <c r="BP47" s="409" t="e">
        <f t="shared" si="15"/>
        <v>#N/A</v>
      </c>
      <c r="BQ47" s="423" t="s">
        <v>373</v>
      </c>
      <c r="BR47" s="415">
        <v>1</v>
      </c>
      <c r="BS47" s="409" t="e">
        <f t="shared" ref="BS47:BX49" si="19">O61</f>
        <v>#N/A</v>
      </c>
      <c r="BT47" s="409" t="e">
        <f t="shared" si="19"/>
        <v>#N/A</v>
      </c>
      <c r="BU47" s="409" t="e">
        <f t="shared" si="19"/>
        <v>#N/A</v>
      </c>
      <c r="BV47" s="409" t="e">
        <f t="shared" si="19"/>
        <v>#N/A</v>
      </c>
      <c r="BW47" s="409" t="e">
        <f t="shared" si="19"/>
        <v>#N/A</v>
      </c>
      <c r="BX47" s="409" t="e">
        <f t="shared" si="19"/>
        <v>#N/A</v>
      </c>
      <c r="BY47" s="415"/>
      <c r="BZ47" s="415"/>
      <c r="CA47" s="427" t="e">
        <f>NA()</f>
        <v>#N/A</v>
      </c>
      <c r="CB47" s="427" t="e">
        <f>NA()</f>
        <v>#N/A</v>
      </c>
      <c r="CC47" s="427" t="e">
        <f>NA()</f>
        <v>#N/A</v>
      </c>
      <c r="CD47" s="427" t="e">
        <f>NA()</f>
        <v>#N/A</v>
      </c>
      <c r="CE47" s="427" t="e">
        <f>NA()</f>
        <v>#N/A</v>
      </c>
      <c r="CF47" s="427" t="e">
        <f>NA()</f>
        <v>#N/A</v>
      </c>
    </row>
    <row r="48" spans="1:84">
      <c r="A48" s="426"/>
      <c r="E48" s="415"/>
      <c r="F48" s="417">
        <v>8</v>
      </c>
      <c r="G48" s="421" t="str">
        <f>IF('AIAG GR&amp;R'!J12="","",'AIAG GR&amp;R'!J12)</f>
        <v/>
      </c>
      <c r="H48" s="421" t="str">
        <f>IF('AIAG GR&amp;R'!J13="","",'AIAG GR&amp;R'!J13)</f>
        <v/>
      </c>
      <c r="I48" s="421" t="str">
        <f>IF('AIAG GR&amp;R'!J14="","",'AIAG GR&amp;R'!J14)</f>
        <v/>
      </c>
      <c r="K48" s="424" t="str">
        <f t="shared" si="11"/>
        <v/>
      </c>
      <c r="L48" s="424" t="str">
        <f t="shared" si="12"/>
        <v/>
      </c>
      <c r="M48" s="425"/>
      <c r="N48" s="417">
        <v>8</v>
      </c>
      <c r="O48" s="409" t="e">
        <f t="shared" si="1"/>
        <v>#N/A</v>
      </c>
      <c r="P48" s="409" t="e">
        <f>NA()</f>
        <v>#N/A</v>
      </c>
      <c r="Q48" s="409" t="e">
        <f>NA()</f>
        <v>#N/A</v>
      </c>
      <c r="R48" s="409" t="e">
        <f t="shared" si="2"/>
        <v>#N/A</v>
      </c>
      <c r="S48" s="409" t="e">
        <f>NA()</f>
        <v>#N/A</v>
      </c>
      <c r="T48" s="409" t="e">
        <f>NA()</f>
        <v>#N/A</v>
      </c>
      <c r="U48" s="425"/>
      <c r="V48" s="417">
        <v>8</v>
      </c>
      <c r="W48" s="409" t="e">
        <f t="shared" si="3"/>
        <v>#N/A</v>
      </c>
      <c r="X48" s="409" t="e">
        <f t="shared" si="3"/>
        <v>#N/A</v>
      </c>
      <c r="Y48" s="409" t="e">
        <f t="shared" si="3"/>
        <v>#N/A</v>
      </c>
      <c r="Z48" s="409" t="e">
        <f t="shared" si="3"/>
        <v>#N/A</v>
      </c>
      <c r="AA48" s="409" t="e">
        <f t="shared" si="3"/>
        <v>#N/A</v>
      </c>
      <c r="AB48" s="409" t="e">
        <f t="shared" si="3"/>
        <v>#N/A</v>
      </c>
      <c r="AC48" s="425"/>
      <c r="AD48" s="417">
        <v>8</v>
      </c>
      <c r="AE48" s="409" t="e">
        <f t="shared" si="4"/>
        <v>#N/A</v>
      </c>
      <c r="AF48" s="409" t="e">
        <f t="shared" si="4"/>
        <v>#N/A</v>
      </c>
      <c r="AG48" s="409" t="e">
        <f t="shared" si="4"/>
        <v>#N/A</v>
      </c>
      <c r="AH48" s="409" t="e">
        <f t="shared" si="4"/>
        <v>#N/A</v>
      </c>
      <c r="AI48" s="409" t="e">
        <f t="shared" si="4"/>
        <v>#N/A</v>
      </c>
      <c r="AJ48" s="409" t="e">
        <f t="shared" si="4"/>
        <v>#N/A</v>
      </c>
      <c r="AK48" s="423" t="s">
        <v>370</v>
      </c>
      <c r="AL48" s="415">
        <v>1</v>
      </c>
      <c r="AM48" s="409" t="e">
        <f t="shared" ref="AM48:AR54" si="20">O51</f>
        <v>#N/A</v>
      </c>
      <c r="AN48" s="409" t="e">
        <f t="shared" si="20"/>
        <v>#N/A</v>
      </c>
      <c r="AO48" s="409" t="e">
        <f t="shared" si="20"/>
        <v>#N/A</v>
      </c>
      <c r="AP48" s="409" t="e">
        <f t="shared" si="20"/>
        <v>#N/A</v>
      </c>
      <c r="AQ48" s="409" t="e">
        <f t="shared" si="20"/>
        <v>#N/A</v>
      </c>
      <c r="AR48" s="409" t="e">
        <f t="shared" si="20"/>
        <v>#N/A</v>
      </c>
      <c r="AS48" s="415"/>
      <c r="AT48" s="415">
        <v>2</v>
      </c>
      <c r="AU48" s="409" t="e">
        <f t="shared" si="18"/>
        <v>#N/A</v>
      </c>
      <c r="AV48" s="409" t="e">
        <f t="shared" si="18"/>
        <v>#N/A</v>
      </c>
      <c r="AW48" s="409" t="e">
        <f t="shared" si="18"/>
        <v>#N/A</v>
      </c>
      <c r="AX48" s="409" t="e">
        <f t="shared" si="18"/>
        <v>#N/A</v>
      </c>
      <c r="AY48" s="409" t="e">
        <f t="shared" si="18"/>
        <v>#N/A</v>
      </c>
      <c r="AZ48" s="409" t="e">
        <f t="shared" si="18"/>
        <v>#N/A</v>
      </c>
      <c r="BA48" s="415"/>
      <c r="BB48" s="415">
        <v>3</v>
      </c>
      <c r="BC48" s="409" t="e">
        <f t="shared" si="17"/>
        <v>#N/A</v>
      </c>
      <c r="BD48" s="409" t="e">
        <f t="shared" si="17"/>
        <v>#N/A</v>
      </c>
      <c r="BE48" s="409" t="e">
        <f t="shared" si="17"/>
        <v>#N/A</v>
      </c>
      <c r="BF48" s="409" t="e">
        <f t="shared" si="17"/>
        <v>#N/A</v>
      </c>
      <c r="BG48" s="409" t="e">
        <f t="shared" si="17"/>
        <v>#N/A</v>
      </c>
      <c r="BH48" s="409" t="e">
        <f t="shared" si="17"/>
        <v>#N/A</v>
      </c>
      <c r="BI48" s="415"/>
      <c r="BJ48" s="415">
        <v>4</v>
      </c>
      <c r="BK48" s="409" t="e">
        <f t="shared" si="15"/>
        <v>#N/A</v>
      </c>
      <c r="BL48" s="409" t="e">
        <f t="shared" si="15"/>
        <v>#N/A</v>
      </c>
      <c r="BM48" s="409" t="e">
        <f t="shared" si="15"/>
        <v>#N/A</v>
      </c>
      <c r="BN48" s="409" t="e">
        <f t="shared" si="15"/>
        <v>#N/A</v>
      </c>
      <c r="BO48" s="409" t="e">
        <f t="shared" si="15"/>
        <v>#N/A</v>
      </c>
      <c r="BP48" s="409" t="e">
        <f t="shared" si="15"/>
        <v>#N/A</v>
      </c>
      <c r="BQ48" s="415"/>
      <c r="BR48" s="415">
        <v>2</v>
      </c>
      <c r="BS48" s="422" t="e">
        <f t="shared" si="19"/>
        <v>#N/A</v>
      </c>
      <c r="BT48" s="422" t="e">
        <f t="shared" si="19"/>
        <v>#N/A</v>
      </c>
      <c r="BU48" s="422" t="e">
        <f t="shared" si="19"/>
        <v>#N/A</v>
      </c>
      <c r="BV48" s="422" t="e">
        <f t="shared" si="19"/>
        <v>#N/A</v>
      </c>
      <c r="BW48" s="422" t="e">
        <f t="shared" si="19"/>
        <v>#N/A</v>
      </c>
      <c r="BX48" s="422" t="e">
        <f t="shared" si="19"/>
        <v>#N/A</v>
      </c>
      <c r="BY48" s="415"/>
      <c r="BZ48" s="415"/>
      <c r="CA48" s="427" t="e">
        <f>NA()</f>
        <v>#N/A</v>
      </c>
      <c r="CB48" s="427" t="e">
        <f>NA()</f>
        <v>#N/A</v>
      </c>
      <c r="CC48" s="427" t="e">
        <f>NA()</f>
        <v>#N/A</v>
      </c>
      <c r="CD48" s="427" t="e">
        <f>NA()</f>
        <v>#N/A</v>
      </c>
      <c r="CE48" s="427" t="e">
        <f>NA()</f>
        <v>#N/A</v>
      </c>
      <c r="CF48" s="427" t="e">
        <f>NA()</f>
        <v>#N/A</v>
      </c>
    </row>
    <row r="49" spans="1:84">
      <c r="A49" s="426"/>
      <c r="E49" s="415"/>
      <c r="F49" s="417">
        <v>9</v>
      </c>
      <c r="G49" s="421" t="str">
        <f>IF('AIAG GR&amp;R'!K12="","",'AIAG GR&amp;R'!K12)</f>
        <v/>
      </c>
      <c r="H49" s="421" t="str">
        <f>IF('AIAG GR&amp;R'!K13="","",'AIAG GR&amp;R'!K13)</f>
        <v/>
      </c>
      <c r="I49" s="421" t="str">
        <f>IF('AIAG GR&amp;R'!K14="","",'AIAG GR&amp;R'!K14)</f>
        <v/>
      </c>
      <c r="K49" s="424" t="str">
        <f t="shared" si="11"/>
        <v/>
      </c>
      <c r="L49" s="424" t="str">
        <f t="shared" si="12"/>
        <v/>
      </c>
      <c r="M49" s="425"/>
      <c r="N49" s="417">
        <v>9</v>
      </c>
      <c r="O49" s="409" t="e">
        <f t="shared" si="1"/>
        <v>#N/A</v>
      </c>
      <c r="P49" s="409" t="e">
        <f>NA()</f>
        <v>#N/A</v>
      </c>
      <c r="Q49" s="409" t="e">
        <f>NA()</f>
        <v>#N/A</v>
      </c>
      <c r="R49" s="409" t="e">
        <f t="shared" si="2"/>
        <v>#N/A</v>
      </c>
      <c r="S49" s="409" t="e">
        <f>NA()</f>
        <v>#N/A</v>
      </c>
      <c r="T49" s="409" t="e">
        <f>NA()</f>
        <v>#N/A</v>
      </c>
      <c r="U49" s="425"/>
      <c r="V49" s="417">
        <v>9</v>
      </c>
      <c r="W49" s="409" t="e">
        <f t="shared" si="3"/>
        <v>#N/A</v>
      </c>
      <c r="X49" s="409" t="e">
        <f t="shared" si="3"/>
        <v>#N/A</v>
      </c>
      <c r="Y49" s="409" t="e">
        <f t="shared" si="3"/>
        <v>#N/A</v>
      </c>
      <c r="Z49" s="409" t="e">
        <f t="shared" si="3"/>
        <v>#N/A</v>
      </c>
      <c r="AA49" s="409" t="e">
        <f t="shared" si="3"/>
        <v>#N/A</v>
      </c>
      <c r="AB49" s="409" t="e">
        <f t="shared" si="3"/>
        <v>#N/A</v>
      </c>
      <c r="AC49" s="423" t="s">
        <v>370</v>
      </c>
      <c r="AD49" s="417">
        <v>1</v>
      </c>
      <c r="AE49" s="409" t="e">
        <f t="shared" ref="AE49:AJ56" si="21">O51</f>
        <v>#N/A</v>
      </c>
      <c r="AF49" s="409" t="e">
        <f t="shared" si="21"/>
        <v>#N/A</v>
      </c>
      <c r="AG49" s="409" t="e">
        <f t="shared" si="21"/>
        <v>#N/A</v>
      </c>
      <c r="AH49" s="409" t="e">
        <f t="shared" si="21"/>
        <v>#N/A</v>
      </c>
      <c r="AI49" s="409" t="e">
        <f t="shared" si="21"/>
        <v>#N/A</v>
      </c>
      <c r="AJ49" s="409" t="e">
        <f t="shared" si="21"/>
        <v>#N/A</v>
      </c>
      <c r="AK49" s="415"/>
      <c r="AL49" s="415">
        <v>2</v>
      </c>
      <c r="AM49" s="409" t="e">
        <f t="shared" si="20"/>
        <v>#N/A</v>
      </c>
      <c r="AN49" s="409" t="e">
        <f t="shared" si="20"/>
        <v>#N/A</v>
      </c>
      <c r="AO49" s="409" t="e">
        <f t="shared" si="20"/>
        <v>#N/A</v>
      </c>
      <c r="AP49" s="409" t="e">
        <f t="shared" si="20"/>
        <v>#N/A</v>
      </c>
      <c r="AQ49" s="409" t="e">
        <f t="shared" si="20"/>
        <v>#N/A</v>
      </c>
      <c r="AR49" s="409" t="e">
        <f t="shared" si="20"/>
        <v>#N/A</v>
      </c>
      <c r="AS49" s="415"/>
      <c r="AT49" s="415">
        <v>3</v>
      </c>
      <c r="AU49" s="409" t="e">
        <f t="shared" si="18"/>
        <v>#N/A</v>
      </c>
      <c r="AV49" s="409" t="e">
        <f t="shared" si="18"/>
        <v>#N/A</v>
      </c>
      <c r="AW49" s="409" t="e">
        <f t="shared" si="18"/>
        <v>#N/A</v>
      </c>
      <c r="AX49" s="409" t="e">
        <f t="shared" si="18"/>
        <v>#N/A</v>
      </c>
      <c r="AY49" s="409" t="e">
        <f t="shared" si="18"/>
        <v>#N/A</v>
      </c>
      <c r="AZ49" s="409" t="e">
        <f t="shared" si="18"/>
        <v>#N/A</v>
      </c>
      <c r="BA49" s="415"/>
      <c r="BB49" s="415">
        <v>4</v>
      </c>
      <c r="BC49" s="409" t="e">
        <f t="shared" si="17"/>
        <v>#N/A</v>
      </c>
      <c r="BD49" s="409" t="e">
        <f t="shared" si="17"/>
        <v>#N/A</v>
      </c>
      <c r="BE49" s="409" t="e">
        <f t="shared" si="17"/>
        <v>#N/A</v>
      </c>
      <c r="BF49" s="409" t="e">
        <f t="shared" si="17"/>
        <v>#N/A</v>
      </c>
      <c r="BG49" s="409" t="e">
        <f t="shared" si="17"/>
        <v>#N/A</v>
      </c>
      <c r="BH49" s="409" t="e">
        <f t="shared" si="17"/>
        <v>#N/A</v>
      </c>
      <c r="BI49" s="423" t="s">
        <v>373</v>
      </c>
      <c r="BJ49" s="415">
        <v>1</v>
      </c>
      <c r="BK49" s="409" t="e">
        <f t="shared" ref="BK49:BP52" si="22">O61</f>
        <v>#N/A</v>
      </c>
      <c r="BL49" s="409" t="e">
        <f t="shared" si="22"/>
        <v>#N/A</v>
      </c>
      <c r="BM49" s="409" t="e">
        <f t="shared" si="22"/>
        <v>#N/A</v>
      </c>
      <c r="BN49" s="409" t="e">
        <f t="shared" si="22"/>
        <v>#N/A</v>
      </c>
      <c r="BO49" s="409" t="e">
        <f t="shared" si="22"/>
        <v>#N/A</v>
      </c>
      <c r="BP49" s="409" t="e">
        <f t="shared" si="22"/>
        <v>#N/A</v>
      </c>
      <c r="BQ49" s="415"/>
      <c r="BR49" s="415">
        <v>3</v>
      </c>
      <c r="BS49" s="409" t="e">
        <f t="shared" si="19"/>
        <v>#N/A</v>
      </c>
      <c r="BT49" s="409" t="e">
        <f t="shared" si="19"/>
        <v>#N/A</v>
      </c>
      <c r="BU49" s="409" t="e">
        <f t="shared" si="19"/>
        <v>#N/A</v>
      </c>
      <c r="BV49" s="409" t="e">
        <f t="shared" si="19"/>
        <v>#N/A</v>
      </c>
      <c r="BW49" s="409" t="e">
        <f t="shared" si="19"/>
        <v>#N/A</v>
      </c>
      <c r="BX49" s="409" t="e">
        <f t="shared" si="19"/>
        <v>#N/A</v>
      </c>
      <c r="BY49" s="415"/>
      <c r="BZ49" s="415"/>
      <c r="CA49" s="427" t="e">
        <f>NA()</f>
        <v>#N/A</v>
      </c>
      <c r="CB49" s="427" t="e">
        <f>NA()</f>
        <v>#N/A</v>
      </c>
      <c r="CC49" s="427" t="e">
        <f>NA()</f>
        <v>#N/A</v>
      </c>
      <c r="CD49" s="427" t="e">
        <f>NA()</f>
        <v>#N/A</v>
      </c>
      <c r="CE49" s="427" t="e">
        <f>NA()</f>
        <v>#N/A</v>
      </c>
      <c r="CF49" s="427" t="e">
        <f>NA()</f>
        <v>#N/A</v>
      </c>
    </row>
    <row r="50" spans="1:84">
      <c r="A50" s="426"/>
      <c r="E50" s="415"/>
      <c r="F50" s="417">
        <v>10</v>
      </c>
      <c r="G50" s="421" t="str">
        <f>IF('AIAG GR&amp;R'!L12="","",'AIAG GR&amp;R'!L12)</f>
        <v/>
      </c>
      <c r="H50" s="421" t="str">
        <f>IF('AIAG GR&amp;R'!L13="","",'AIAG GR&amp;R'!L13)</f>
        <v/>
      </c>
      <c r="I50" s="421" t="str">
        <f>IF('AIAG GR&amp;R'!L14="","",'AIAG GR&amp;R'!L14)</f>
        <v/>
      </c>
      <c r="K50" s="428" t="str">
        <f t="shared" si="11"/>
        <v/>
      </c>
      <c r="L50" s="428" t="str">
        <f t="shared" si="12"/>
        <v/>
      </c>
      <c r="M50" s="425"/>
      <c r="N50" s="417">
        <v>10</v>
      </c>
      <c r="O50" s="409" t="e">
        <f t="shared" si="1"/>
        <v>#N/A</v>
      </c>
      <c r="P50" s="409" t="e">
        <f>NA()</f>
        <v>#N/A</v>
      </c>
      <c r="Q50" s="409" t="e">
        <f>NA()</f>
        <v>#N/A</v>
      </c>
      <c r="R50" s="409" t="e">
        <f t="shared" si="2"/>
        <v>#N/A</v>
      </c>
      <c r="S50" s="409" t="e">
        <f>NA()</f>
        <v>#N/A</v>
      </c>
      <c r="T50" s="409" t="e">
        <f>NA()</f>
        <v>#N/A</v>
      </c>
      <c r="U50" s="423" t="s">
        <v>370</v>
      </c>
      <c r="V50" s="417">
        <v>1</v>
      </c>
      <c r="W50" s="409" t="e">
        <f t="shared" ref="W50:AB58" si="23">O51</f>
        <v>#N/A</v>
      </c>
      <c r="X50" s="409" t="e">
        <f t="shared" si="23"/>
        <v>#N/A</v>
      </c>
      <c r="Y50" s="409" t="e">
        <f t="shared" si="23"/>
        <v>#N/A</v>
      </c>
      <c r="Z50" s="409" t="e">
        <f t="shared" si="23"/>
        <v>#N/A</v>
      </c>
      <c r="AA50" s="409" t="e">
        <f t="shared" si="23"/>
        <v>#N/A</v>
      </c>
      <c r="AB50" s="409" t="e">
        <f t="shared" si="23"/>
        <v>#N/A</v>
      </c>
      <c r="AC50" s="415"/>
      <c r="AD50" s="417">
        <v>2</v>
      </c>
      <c r="AE50" s="409" t="e">
        <f t="shared" si="21"/>
        <v>#N/A</v>
      </c>
      <c r="AF50" s="409" t="e">
        <f t="shared" si="21"/>
        <v>#N/A</v>
      </c>
      <c r="AG50" s="409" t="e">
        <f t="shared" si="21"/>
        <v>#N/A</v>
      </c>
      <c r="AH50" s="409" t="e">
        <f t="shared" si="21"/>
        <v>#N/A</v>
      </c>
      <c r="AI50" s="409" t="e">
        <f t="shared" si="21"/>
        <v>#N/A</v>
      </c>
      <c r="AJ50" s="409" t="e">
        <f t="shared" si="21"/>
        <v>#N/A</v>
      </c>
      <c r="AK50" s="415"/>
      <c r="AL50" s="415">
        <v>3</v>
      </c>
      <c r="AM50" s="409" t="e">
        <f t="shared" si="20"/>
        <v>#N/A</v>
      </c>
      <c r="AN50" s="409" t="e">
        <f t="shared" si="20"/>
        <v>#N/A</v>
      </c>
      <c r="AO50" s="409" t="e">
        <f t="shared" si="20"/>
        <v>#N/A</v>
      </c>
      <c r="AP50" s="409" t="e">
        <f t="shared" si="20"/>
        <v>#N/A</v>
      </c>
      <c r="AQ50" s="409" t="e">
        <f t="shared" si="20"/>
        <v>#N/A</v>
      </c>
      <c r="AR50" s="409" t="e">
        <f t="shared" si="20"/>
        <v>#N/A</v>
      </c>
      <c r="AS50" s="415"/>
      <c r="AT50" s="415">
        <v>4</v>
      </c>
      <c r="AU50" s="409" t="e">
        <f t="shared" si="18"/>
        <v>#N/A</v>
      </c>
      <c r="AV50" s="409" t="e">
        <f t="shared" si="18"/>
        <v>#N/A</v>
      </c>
      <c r="AW50" s="409" t="e">
        <f t="shared" si="18"/>
        <v>#N/A</v>
      </c>
      <c r="AX50" s="409" t="e">
        <f t="shared" si="18"/>
        <v>#N/A</v>
      </c>
      <c r="AY50" s="409" t="e">
        <f t="shared" si="18"/>
        <v>#N/A</v>
      </c>
      <c r="AZ50" s="409" t="e">
        <f t="shared" si="18"/>
        <v>#N/A</v>
      </c>
      <c r="BA50" s="415"/>
      <c r="BB50" s="415">
        <v>5</v>
      </c>
      <c r="BC50" s="409" t="e">
        <f t="shared" si="17"/>
        <v>#N/A</v>
      </c>
      <c r="BD50" s="409" t="e">
        <f t="shared" si="17"/>
        <v>#N/A</v>
      </c>
      <c r="BE50" s="409" t="e">
        <f t="shared" si="17"/>
        <v>#N/A</v>
      </c>
      <c r="BF50" s="409" t="e">
        <f t="shared" si="17"/>
        <v>#N/A</v>
      </c>
      <c r="BG50" s="409" t="e">
        <f t="shared" si="17"/>
        <v>#N/A</v>
      </c>
      <c r="BH50" s="409" t="e">
        <f t="shared" si="17"/>
        <v>#N/A</v>
      </c>
      <c r="BI50" s="415"/>
      <c r="BJ50" s="415">
        <v>2</v>
      </c>
      <c r="BK50" s="409" t="e">
        <f t="shared" si="22"/>
        <v>#N/A</v>
      </c>
      <c r="BL50" s="409" t="e">
        <f t="shared" si="22"/>
        <v>#N/A</v>
      </c>
      <c r="BM50" s="409" t="e">
        <f t="shared" si="22"/>
        <v>#N/A</v>
      </c>
      <c r="BN50" s="409" t="e">
        <f t="shared" si="22"/>
        <v>#N/A</v>
      </c>
      <c r="BO50" s="409" t="e">
        <f t="shared" si="22"/>
        <v>#N/A</v>
      </c>
      <c r="BP50" s="409" t="e">
        <f t="shared" si="22"/>
        <v>#N/A</v>
      </c>
      <c r="BQ50" s="415"/>
      <c r="BR50" s="415"/>
      <c r="BS50" s="427" t="e">
        <f>NA()</f>
        <v>#N/A</v>
      </c>
      <c r="BT50" s="427" t="e">
        <f>NA()</f>
        <v>#N/A</v>
      </c>
      <c r="BU50" s="427" t="e">
        <f>NA()</f>
        <v>#N/A</v>
      </c>
      <c r="BV50" s="427" t="e">
        <f>NA()</f>
        <v>#N/A</v>
      </c>
      <c r="BW50" s="427" t="e">
        <f>NA()</f>
        <v>#N/A</v>
      </c>
      <c r="BX50" s="427" t="e">
        <f>NA()</f>
        <v>#N/A</v>
      </c>
      <c r="BY50" s="415"/>
      <c r="BZ50" s="415"/>
      <c r="CA50" s="427" t="e">
        <f>NA()</f>
        <v>#N/A</v>
      </c>
      <c r="CB50" s="427" t="e">
        <f>NA()</f>
        <v>#N/A</v>
      </c>
      <c r="CC50" s="427" t="e">
        <f>NA()</f>
        <v>#N/A</v>
      </c>
      <c r="CD50" s="427" t="e">
        <f>NA()</f>
        <v>#N/A</v>
      </c>
      <c r="CE50" s="427" t="e">
        <f>NA()</f>
        <v>#N/A</v>
      </c>
      <c r="CF50" s="427" t="e">
        <f>NA()</f>
        <v>#N/A</v>
      </c>
    </row>
    <row r="51" spans="1:84">
      <c r="A51" s="426"/>
      <c r="E51" s="420" t="s">
        <v>370</v>
      </c>
      <c r="F51" s="417">
        <v>1</v>
      </c>
      <c r="G51" s="421" t="str">
        <f>IF('AIAG GR&amp;R'!C17="","",'AIAG GR&amp;R'!C17)</f>
        <v/>
      </c>
      <c r="H51" s="421" t="str">
        <f>IF('AIAG GR&amp;R'!C18="","",'AIAG GR&amp;R'!C18)</f>
        <v/>
      </c>
      <c r="I51" s="421" t="str">
        <f>IF('AIAG GR&amp;R'!C19="","",'AIAG GR&amp;R'!C19)</f>
        <v/>
      </c>
      <c r="K51" s="422" t="str">
        <f t="shared" si="11"/>
        <v/>
      </c>
      <c r="L51" s="422" t="str">
        <f t="shared" si="12"/>
        <v/>
      </c>
      <c r="M51" s="423" t="s">
        <v>370</v>
      </c>
      <c r="N51" s="417">
        <v>1</v>
      </c>
      <c r="O51" s="409" t="e">
        <f>NA()</f>
        <v>#N/A</v>
      </c>
      <c r="P51" s="409" t="e">
        <f t="shared" ref="P51:P60" si="24">IF(G51="",NA(),K51)</f>
        <v>#N/A</v>
      </c>
      <c r="Q51" s="409" t="e">
        <f>NA()</f>
        <v>#N/A</v>
      </c>
      <c r="R51" s="409" t="e">
        <f>NA()</f>
        <v>#N/A</v>
      </c>
      <c r="S51" s="409" t="e">
        <f t="shared" ref="S51:S60" si="25">IF(G51="",NA(),L51)</f>
        <v>#N/A</v>
      </c>
      <c r="T51" s="409" t="e">
        <f>NA()</f>
        <v>#N/A</v>
      </c>
      <c r="U51" s="415"/>
      <c r="V51" s="417">
        <v>2</v>
      </c>
      <c r="W51" s="409" t="e">
        <f t="shared" si="23"/>
        <v>#N/A</v>
      </c>
      <c r="X51" s="409" t="e">
        <f t="shared" si="23"/>
        <v>#N/A</v>
      </c>
      <c r="Y51" s="409" t="e">
        <f t="shared" si="23"/>
        <v>#N/A</v>
      </c>
      <c r="Z51" s="409" t="e">
        <f t="shared" si="23"/>
        <v>#N/A</v>
      </c>
      <c r="AA51" s="409" t="e">
        <f t="shared" si="23"/>
        <v>#N/A</v>
      </c>
      <c r="AB51" s="409" t="e">
        <f t="shared" si="23"/>
        <v>#N/A</v>
      </c>
      <c r="AC51" s="415"/>
      <c r="AD51" s="417">
        <v>3</v>
      </c>
      <c r="AE51" s="409" t="e">
        <f t="shared" si="21"/>
        <v>#N/A</v>
      </c>
      <c r="AF51" s="409" t="e">
        <f t="shared" si="21"/>
        <v>#N/A</v>
      </c>
      <c r="AG51" s="409" t="e">
        <f t="shared" si="21"/>
        <v>#N/A</v>
      </c>
      <c r="AH51" s="409" t="e">
        <f t="shared" si="21"/>
        <v>#N/A</v>
      </c>
      <c r="AI51" s="409" t="e">
        <f t="shared" si="21"/>
        <v>#N/A</v>
      </c>
      <c r="AJ51" s="409" t="e">
        <f t="shared" si="21"/>
        <v>#N/A</v>
      </c>
      <c r="AK51" s="415"/>
      <c r="AL51" s="415">
        <v>4</v>
      </c>
      <c r="AM51" s="409" t="e">
        <f t="shared" si="20"/>
        <v>#N/A</v>
      </c>
      <c r="AN51" s="409" t="e">
        <f t="shared" si="20"/>
        <v>#N/A</v>
      </c>
      <c r="AO51" s="409" t="e">
        <f t="shared" si="20"/>
        <v>#N/A</v>
      </c>
      <c r="AP51" s="409" t="e">
        <f t="shared" si="20"/>
        <v>#N/A</v>
      </c>
      <c r="AQ51" s="409" t="e">
        <f t="shared" si="20"/>
        <v>#N/A</v>
      </c>
      <c r="AR51" s="409" t="e">
        <f t="shared" si="20"/>
        <v>#N/A</v>
      </c>
      <c r="AS51" s="415"/>
      <c r="AT51" s="415">
        <v>5</v>
      </c>
      <c r="AU51" s="409" t="e">
        <f t="shared" si="18"/>
        <v>#N/A</v>
      </c>
      <c r="AV51" s="409" t="e">
        <f t="shared" si="18"/>
        <v>#N/A</v>
      </c>
      <c r="AW51" s="409" t="e">
        <f t="shared" si="18"/>
        <v>#N/A</v>
      </c>
      <c r="AX51" s="409" t="e">
        <f t="shared" si="18"/>
        <v>#N/A</v>
      </c>
      <c r="AY51" s="409" t="e">
        <f t="shared" si="18"/>
        <v>#N/A</v>
      </c>
      <c r="AZ51" s="409" t="e">
        <f t="shared" si="18"/>
        <v>#N/A</v>
      </c>
      <c r="BA51" s="423" t="s">
        <v>373</v>
      </c>
      <c r="BB51" s="415">
        <v>1</v>
      </c>
      <c r="BC51" s="409" t="e">
        <f t="shared" ref="BC51:BH55" si="26">O61</f>
        <v>#N/A</v>
      </c>
      <c r="BD51" s="409" t="e">
        <f t="shared" si="26"/>
        <v>#N/A</v>
      </c>
      <c r="BE51" s="409" t="e">
        <f t="shared" si="26"/>
        <v>#N/A</v>
      </c>
      <c r="BF51" s="409" t="e">
        <f t="shared" si="26"/>
        <v>#N/A</v>
      </c>
      <c r="BG51" s="409" t="e">
        <f t="shared" si="26"/>
        <v>#N/A</v>
      </c>
      <c r="BH51" s="409" t="e">
        <f t="shared" si="26"/>
        <v>#N/A</v>
      </c>
      <c r="BI51" s="415"/>
      <c r="BJ51" s="415">
        <v>3</v>
      </c>
      <c r="BK51" s="409" t="e">
        <f t="shared" si="22"/>
        <v>#N/A</v>
      </c>
      <c r="BL51" s="409" t="e">
        <f t="shared" si="22"/>
        <v>#N/A</v>
      </c>
      <c r="BM51" s="409" t="e">
        <f t="shared" si="22"/>
        <v>#N/A</v>
      </c>
      <c r="BN51" s="409" t="e">
        <f t="shared" si="22"/>
        <v>#N/A</v>
      </c>
      <c r="BO51" s="409" t="e">
        <f t="shared" si="22"/>
        <v>#N/A</v>
      </c>
      <c r="BP51" s="409" t="e">
        <f t="shared" si="22"/>
        <v>#N/A</v>
      </c>
      <c r="BQ51" s="415"/>
      <c r="BR51" s="415"/>
      <c r="BS51" s="427" t="e">
        <f>NA()</f>
        <v>#N/A</v>
      </c>
      <c r="BT51" s="427" t="e">
        <f>NA()</f>
        <v>#N/A</v>
      </c>
      <c r="BU51" s="427" t="e">
        <f>NA()</f>
        <v>#N/A</v>
      </c>
      <c r="BV51" s="427" t="e">
        <f>NA()</f>
        <v>#N/A</v>
      </c>
      <c r="BW51" s="427" t="e">
        <f>NA()</f>
        <v>#N/A</v>
      </c>
      <c r="BX51" s="427" t="e">
        <f>NA()</f>
        <v>#N/A</v>
      </c>
      <c r="BY51" s="415"/>
      <c r="BZ51" s="415"/>
      <c r="CA51" s="427" t="e">
        <f>NA()</f>
        <v>#N/A</v>
      </c>
      <c r="CB51" s="427" t="e">
        <f>NA()</f>
        <v>#N/A</v>
      </c>
      <c r="CC51" s="427" t="e">
        <f>NA()</f>
        <v>#N/A</v>
      </c>
      <c r="CD51" s="427" t="e">
        <f>NA()</f>
        <v>#N/A</v>
      </c>
      <c r="CE51" s="427" t="e">
        <f>NA()</f>
        <v>#N/A</v>
      </c>
      <c r="CF51" s="427" t="e">
        <f>NA()</f>
        <v>#N/A</v>
      </c>
    </row>
    <row r="52" spans="1:84">
      <c r="A52" s="426"/>
      <c r="E52" s="415"/>
      <c r="F52" s="417">
        <v>2</v>
      </c>
      <c r="G52" s="421" t="str">
        <f>IF('AIAG GR&amp;R'!D17="","",'AIAG GR&amp;R'!D17)</f>
        <v/>
      </c>
      <c r="H52" s="421" t="str">
        <f>IF('AIAG GR&amp;R'!D18="","",'AIAG GR&amp;R'!D18)</f>
        <v/>
      </c>
      <c r="I52" s="421" t="str">
        <f>IF('AIAG GR&amp;R'!D19="","",'AIAG GR&amp;R'!D19)</f>
        <v/>
      </c>
      <c r="K52" s="424" t="str">
        <f t="shared" si="11"/>
        <v/>
      </c>
      <c r="L52" s="424" t="str">
        <f t="shared" si="12"/>
        <v/>
      </c>
      <c r="M52" s="425"/>
      <c r="N52" s="417">
        <v>2</v>
      </c>
      <c r="O52" s="409" t="e">
        <f>NA()</f>
        <v>#N/A</v>
      </c>
      <c r="P52" s="409" t="e">
        <f t="shared" si="24"/>
        <v>#N/A</v>
      </c>
      <c r="Q52" s="409" t="e">
        <f>NA()</f>
        <v>#N/A</v>
      </c>
      <c r="R52" s="409" t="e">
        <f>NA()</f>
        <v>#N/A</v>
      </c>
      <c r="S52" s="409" t="e">
        <f t="shared" si="25"/>
        <v>#N/A</v>
      </c>
      <c r="T52" s="409" t="e">
        <f>NA()</f>
        <v>#N/A</v>
      </c>
      <c r="U52" s="425"/>
      <c r="V52" s="417">
        <v>3</v>
      </c>
      <c r="W52" s="409" t="e">
        <f t="shared" si="23"/>
        <v>#N/A</v>
      </c>
      <c r="X52" s="409" t="e">
        <f t="shared" si="23"/>
        <v>#N/A</v>
      </c>
      <c r="Y52" s="409" t="e">
        <f t="shared" si="23"/>
        <v>#N/A</v>
      </c>
      <c r="Z52" s="409" t="e">
        <f t="shared" si="23"/>
        <v>#N/A</v>
      </c>
      <c r="AA52" s="409" t="e">
        <f t="shared" si="23"/>
        <v>#N/A</v>
      </c>
      <c r="AB52" s="409" t="e">
        <f t="shared" si="23"/>
        <v>#N/A</v>
      </c>
      <c r="AC52" s="425"/>
      <c r="AD52" s="417">
        <v>4</v>
      </c>
      <c r="AE52" s="409" t="e">
        <f t="shared" si="21"/>
        <v>#N/A</v>
      </c>
      <c r="AF52" s="409" t="e">
        <f t="shared" si="21"/>
        <v>#N/A</v>
      </c>
      <c r="AG52" s="409" t="e">
        <f t="shared" si="21"/>
        <v>#N/A</v>
      </c>
      <c r="AH52" s="409" t="e">
        <f t="shared" si="21"/>
        <v>#N/A</v>
      </c>
      <c r="AI52" s="409" t="e">
        <f t="shared" si="21"/>
        <v>#N/A</v>
      </c>
      <c r="AJ52" s="409" t="e">
        <f t="shared" si="21"/>
        <v>#N/A</v>
      </c>
      <c r="AK52" s="425"/>
      <c r="AL52" s="415">
        <v>5</v>
      </c>
      <c r="AM52" s="409" t="e">
        <f t="shared" si="20"/>
        <v>#N/A</v>
      </c>
      <c r="AN52" s="409" t="e">
        <f t="shared" si="20"/>
        <v>#N/A</v>
      </c>
      <c r="AO52" s="409" t="e">
        <f t="shared" si="20"/>
        <v>#N/A</v>
      </c>
      <c r="AP52" s="409" t="e">
        <f t="shared" si="20"/>
        <v>#N/A</v>
      </c>
      <c r="AQ52" s="409" t="e">
        <f t="shared" si="20"/>
        <v>#N/A</v>
      </c>
      <c r="AR52" s="409" t="e">
        <f t="shared" si="20"/>
        <v>#N/A</v>
      </c>
      <c r="AS52" s="425"/>
      <c r="AT52" s="415">
        <v>6</v>
      </c>
      <c r="AU52" s="409" t="e">
        <f t="shared" si="18"/>
        <v>#N/A</v>
      </c>
      <c r="AV52" s="409" t="e">
        <f t="shared" si="18"/>
        <v>#N/A</v>
      </c>
      <c r="AW52" s="409" t="e">
        <f t="shared" si="18"/>
        <v>#N/A</v>
      </c>
      <c r="AX52" s="409" t="e">
        <f t="shared" si="18"/>
        <v>#N/A</v>
      </c>
      <c r="AY52" s="409" t="e">
        <f t="shared" si="18"/>
        <v>#N/A</v>
      </c>
      <c r="AZ52" s="409" t="e">
        <f t="shared" si="18"/>
        <v>#N/A</v>
      </c>
      <c r="BA52" s="425"/>
      <c r="BB52" s="415">
        <v>2</v>
      </c>
      <c r="BC52" s="409" t="e">
        <f t="shared" si="26"/>
        <v>#N/A</v>
      </c>
      <c r="BD52" s="409" t="e">
        <f t="shared" si="26"/>
        <v>#N/A</v>
      </c>
      <c r="BE52" s="409" t="e">
        <f t="shared" si="26"/>
        <v>#N/A</v>
      </c>
      <c r="BF52" s="409" t="e">
        <f t="shared" si="26"/>
        <v>#N/A</v>
      </c>
      <c r="BG52" s="409" t="e">
        <f t="shared" si="26"/>
        <v>#N/A</v>
      </c>
      <c r="BH52" s="409" t="e">
        <f t="shared" si="26"/>
        <v>#N/A</v>
      </c>
      <c r="BI52" s="415"/>
      <c r="BJ52" s="415">
        <v>4</v>
      </c>
      <c r="BK52" s="409" t="e">
        <f t="shared" si="22"/>
        <v>#N/A</v>
      </c>
      <c r="BL52" s="409" t="e">
        <f t="shared" si="22"/>
        <v>#N/A</v>
      </c>
      <c r="BM52" s="409" t="e">
        <f t="shared" si="22"/>
        <v>#N/A</v>
      </c>
      <c r="BN52" s="409" t="e">
        <f t="shared" si="22"/>
        <v>#N/A</v>
      </c>
      <c r="BO52" s="409" t="e">
        <f t="shared" si="22"/>
        <v>#N/A</v>
      </c>
      <c r="BP52" s="409" t="e">
        <f t="shared" si="22"/>
        <v>#N/A</v>
      </c>
      <c r="BQ52" s="415"/>
      <c r="BR52" s="415"/>
      <c r="BS52" s="427" t="e">
        <f>NA()</f>
        <v>#N/A</v>
      </c>
      <c r="BT52" s="427" t="e">
        <f>NA()</f>
        <v>#N/A</v>
      </c>
      <c r="BU52" s="427" t="e">
        <f>NA()</f>
        <v>#N/A</v>
      </c>
      <c r="BV52" s="427" t="e">
        <f>NA()</f>
        <v>#N/A</v>
      </c>
      <c r="BW52" s="427" t="e">
        <f>NA()</f>
        <v>#N/A</v>
      </c>
      <c r="BX52" s="427" t="e">
        <f>NA()</f>
        <v>#N/A</v>
      </c>
      <c r="BY52" s="415"/>
      <c r="BZ52" s="415"/>
      <c r="CA52" s="427" t="e">
        <f>NA()</f>
        <v>#N/A</v>
      </c>
      <c r="CB52" s="427" t="e">
        <f>NA()</f>
        <v>#N/A</v>
      </c>
      <c r="CC52" s="427" t="e">
        <f>NA()</f>
        <v>#N/A</v>
      </c>
      <c r="CD52" s="427" t="e">
        <f>NA()</f>
        <v>#N/A</v>
      </c>
      <c r="CE52" s="427" t="e">
        <f>NA()</f>
        <v>#N/A</v>
      </c>
      <c r="CF52" s="427" t="e">
        <f>NA()</f>
        <v>#N/A</v>
      </c>
    </row>
    <row r="53" spans="1:84">
      <c r="A53" s="426"/>
      <c r="E53" s="415"/>
      <c r="F53" s="417">
        <v>3</v>
      </c>
      <c r="G53" s="421" t="str">
        <f>IF('AIAG GR&amp;R'!E17="","",'AIAG GR&amp;R'!E17)</f>
        <v/>
      </c>
      <c r="H53" s="421" t="str">
        <f>IF('AIAG GR&amp;R'!E18="","",'AIAG GR&amp;R'!E18)</f>
        <v/>
      </c>
      <c r="I53" s="421" t="str">
        <f>IF('AIAG GR&amp;R'!E19="","",'AIAG GR&amp;R'!E19)</f>
        <v/>
      </c>
      <c r="K53" s="424" t="str">
        <f t="shared" si="11"/>
        <v/>
      </c>
      <c r="L53" s="424" t="str">
        <f t="shared" si="12"/>
        <v/>
      </c>
      <c r="M53" s="425"/>
      <c r="N53" s="417">
        <v>3</v>
      </c>
      <c r="O53" s="409" t="e">
        <f>NA()</f>
        <v>#N/A</v>
      </c>
      <c r="P53" s="409" t="e">
        <f t="shared" si="24"/>
        <v>#N/A</v>
      </c>
      <c r="Q53" s="409" t="e">
        <f>NA()</f>
        <v>#N/A</v>
      </c>
      <c r="R53" s="409" t="e">
        <f>NA()</f>
        <v>#N/A</v>
      </c>
      <c r="S53" s="409" t="e">
        <f t="shared" si="25"/>
        <v>#N/A</v>
      </c>
      <c r="T53" s="409" t="e">
        <f>NA()</f>
        <v>#N/A</v>
      </c>
      <c r="U53" s="425"/>
      <c r="V53" s="417">
        <v>4</v>
      </c>
      <c r="W53" s="409" t="e">
        <f t="shared" si="23"/>
        <v>#N/A</v>
      </c>
      <c r="X53" s="409" t="e">
        <f t="shared" si="23"/>
        <v>#N/A</v>
      </c>
      <c r="Y53" s="409" t="e">
        <f t="shared" si="23"/>
        <v>#N/A</v>
      </c>
      <c r="Z53" s="409" t="e">
        <f t="shared" si="23"/>
        <v>#N/A</v>
      </c>
      <c r="AA53" s="409" t="e">
        <f t="shared" si="23"/>
        <v>#N/A</v>
      </c>
      <c r="AB53" s="409" t="e">
        <f t="shared" si="23"/>
        <v>#N/A</v>
      </c>
      <c r="AC53" s="425"/>
      <c r="AD53" s="417">
        <v>5</v>
      </c>
      <c r="AE53" s="409" t="e">
        <f t="shared" si="21"/>
        <v>#N/A</v>
      </c>
      <c r="AF53" s="409" t="e">
        <f t="shared" si="21"/>
        <v>#N/A</v>
      </c>
      <c r="AG53" s="409" t="e">
        <f t="shared" si="21"/>
        <v>#N/A</v>
      </c>
      <c r="AH53" s="409" t="e">
        <f t="shared" si="21"/>
        <v>#N/A</v>
      </c>
      <c r="AI53" s="409" t="e">
        <f t="shared" si="21"/>
        <v>#N/A</v>
      </c>
      <c r="AJ53" s="409" t="e">
        <f t="shared" si="21"/>
        <v>#N/A</v>
      </c>
      <c r="AK53" s="425"/>
      <c r="AL53" s="415">
        <v>6</v>
      </c>
      <c r="AM53" s="409" t="e">
        <f t="shared" si="20"/>
        <v>#N/A</v>
      </c>
      <c r="AN53" s="409" t="e">
        <f t="shared" si="20"/>
        <v>#N/A</v>
      </c>
      <c r="AO53" s="409" t="e">
        <f t="shared" si="20"/>
        <v>#N/A</v>
      </c>
      <c r="AP53" s="409" t="e">
        <f t="shared" si="20"/>
        <v>#N/A</v>
      </c>
      <c r="AQ53" s="409" t="e">
        <f t="shared" si="20"/>
        <v>#N/A</v>
      </c>
      <c r="AR53" s="409" t="e">
        <f t="shared" si="20"/>
        <v>#N/A</v>
      </c>
      <c r="AS53" s="423" t="s">
        <v>373</v>
      </c>
      <c r="AT53" s="415">
        <v>1</v>
      </c>
      <c r="AU53" s="409" t="e">
        <f t="shared" ref="AU53:AZ58" si="27">O61</f>
        <v>#N/A</v>
      </c>
      <c r="AV53" s="409" t="e">
        <f t="shared" si="27"/>
        <v>#N/A</v>
      </c>
      <c r="AW53" s="409" t="e">
        <f t="shared" si="27"/>
        <v>#N/A</v>
      </c>
      <c r="AX53" s="409" t="e">
        <f t="shared" si="27"/>
        <v>#N/A</v>
      </c>
      <c r="AY53" s="409" t="e">
        <f t="shared" si="27"/>
        <v>#N/A</v>
      </c>
      <c r="AZ53" s="409" t="e">
        <f t="shared" si="27"/>
        <v>#N/A</v>
      </c>
      <c r="BA53" s="415"/>
      <c r="BB53" s="415">
        <v>3</v>
      </c>
      <c r="BC53" s="409" t="e">
        <f t="shared" si="26"/>
        <v>#N/A</v>
      </c>
      <c r="BD53" s="409" t="e">
        <f t="shared" si="26"/>
        <v>#N/A</v>
      </c>
      <c r="BE53" s="409" t="e">
        <f t="shared" si="26"/>
        <v>#N/A</v>
      </c>
      <c r="BF53" s="409" t="e">
        <f t="shared" si="26"/>
        <v>#N/A</v>
      </c>
      <c r="BG53" s="409" t="e">
        <f t="shared" si="26"/>
        <v>#N/A</v>
      </c>
      <c r="BH53" s="409" t="e">
        <f t="shared" si="26"/>
        <v>#N/A</v>
      </c>
      <c r="BI53" s="415"/>
      <c r="BJ53" s="415"/>
      <c r="BK53" s="427" t="e">
        <f>NA()</f>
        <v>#N/A</v>
      </c>
      <c r="BL53" s="427" t="e">
        <f>NA()</f>
        <v>#N/A</v>
      </c>
      <c r="BM53" s="427" t="e">
        <f>NA()</f>
        <v>#N/A</v>
      </c>
      <c r="BN53" s="427" t="e">
        <f>NA()</f>
        <v>#N/A</v>
      </c>
      <c r="BO53" s="427" t="e">
        <f>NA()</f>
        <v>#N/A</v>
      </c>
      <c r="BP53" s="427" t="e">
        <f>NA()</f>
        <v>#N/A</v>
      </c>
      <c r="BQ53" s="415"/>
      <c r="BR53" s="415"/>
      <c r="BS53" s="427" t="e">
        <f>NA()</f>
        <v>#N/A</v>
      </c>
      <c r="BT53" s="427" t="e">
        <f>NA()</f>
        <v>#N/A</v>
      </c>
      <c r="BU53" s="427" t="e">
        <f>NA()</f>
        <v>#N/A</v>
      </c>
      <c r="BV53" s="427" t="e">
        <f>NA()</f>
        <v>#N/A</v>
      </c>
      <c r="BW53" s="427" t="e">
        <f>NA()</f>
        <v>#N/A</v>
      </c>
      <c r="BX53" s="427" t="e">
        <f>NA()</f>
        <v>#N/A</v>
      </c>
      <c r="BY53" s="415"/>
      <c r="BZ53" s="415"/>
      <c r="CA53" s="427" t="e">
        <f>NA()</f>
        <v>#N/A</v>
      </c>
      <c r="CB53" s="427" t="e">
        <f>NA()</f>
        <v>#N/A</v>
      </c>
      <c r="CC53" s="427" t="e">
        <f>NA()</f>
        <v>#N/A</v>
      </c>
      <c r="CD53" s="427" t="e">
        <f>NA()</f>
        <v>#N/A</v>
      </c>
      <c r="CE53" s="427" t="e">
        <f>NA()</f>
        <v>#N/A</v>
      </c>
      <c r="CF53" s="427" t="e">
        <f>NA()</f>
        <v>#N/A</v>
      </c>
    </row>
    <row r="54" spans="1:84">
      <c r="A54" s="426"/>
      <c r="E54" s="415"/>
      <c r="F54" s="417">
        <v>4</v>
      </c>
      <c r="G54" s="421" t="str">
        <f>IF('AIAG GR&amp;R'!F17="","",'AIAG GR&amp;R'!F17)</f>
        <v/>
      </c>
      <c r="H54" s="421" t="str">
        <f>IF('AIAG GR&amp;R'!F18="","",'AIAG GR&amp;R'!F18)</f>
        <v/>
      </c>
      <c r="I54" s="421" t="str">
        <f>IF('AIAG GR&amp;R'!F19="","",'AIAG GR&amp;R'!F19)</f>
        <v/>
      </c>
      <c r="K54" s="424" t="str">
        <f t="shared" si="11"/>
        <v/>
      </c>
      <c r="L54" s="424" t="str">
        <f t="shared" si="12"/>
        <v/>
      </c>
      <c r="M54" s="425"/>
      <c r="N54" s="417">
        <v>4</v>
      </c>
      <c r="O54" s="409" t="e">
        <f>NA()</f>
        <v>#N/A</v>
      </c>
      <c r="P54" s="409" t="e">
        <f t="shared" si="24"/>
        <v>#N/A</v>
      </c>
      <c r="Q54" s="409" t="e">
        <f>NA()</f>
        <v>#N/A</v>
      </c>
      <c r="R54" s="409" t="e">
        <f>NA()</f>
        <v>#N/A</v>
      </c>
      <c r="S54" s="409" t="e">
        <f t="shared" si="25"/>
        <v>#N/A</v>
      </c>
      <c r="T54" s="409" t="e">
        <f>NA()</f>
        <v>#N/A</v>
      </c>
      <c r="U54" s="425"/>
      <c r="V54" s="417">
        <v>5</v>
      </c>
      <c r="W54" s="409" t="e">
        <f t="shared" si="23"/>
        <v>#N/A</v>
      </c>
      <c r="X54" s="409" t="e">
        <f t="shared" si="23"/>
        <v>#N/A</v>
      </c>
      <c r="Y54" s="409" t="e">
        <f t="shared" si="23"/>
        <v>#N/A</v>
      </c>
      <c r="Z54" s="409" t="e">
        <f t="shared" si="23"/>
        <v>#N/A</v>
      </c>
      <c r="AA54" s="409" t="e">
        <f t="shared" si="23"/>
        <v>#N/A</v>
      </c>
      <c r="AB54" s="409" t="e">
        <f t="shared" si="23"/>
        <v>#N/A</v>
      </c>
      <c r="AC54" s="425"/>
      <c r="AD54" s="417">
        <v>6</v>
      </c>
      <c r="AE54" s="409" t="e">
        <f t="shared" si="21"/>
        <v>#N/A</v>
      </c>
      <c r="AF54" s="409" t="e">
        <f t="shared" si="21"/>
        <v>#N/A</v>
      </c>
      <c r="AG54" s="409" t="e">
        <f t="shared" si="21"/>
        <v>#N/A</v>
      </c>
      <c r="AH54" s="409" t="e">
        <f t="shared" si="21"/>
        <v>#N/A</v>
      </c>
      <c r="AI54" s="409" t="e">
        <f t="shared" si="21"/>
        <v>#N/A</v>
      </c>
      <c r="AJ54" s="409" t="e">
        <f t="shared" si="21"/>
        <v>#N/A</v>
      </c>
      <c r="AK54" s="425"/>
      <c r="AL54" s="415">
        <v>7</v>
      </c>
      <c r="AM54" s="409" t="e">
        <f t="shared" si="20"/>
        <v>#N/A</v>
      </c>
      <c r="AN54" s="409" t="e">
        <f t="shared" si="20"/>
        <v>#N/A</v>
      </c>
      <c r="AO54" s="409" t="e">
        <f t="shared" si="20"/>
        <v>#N/A</v>
      </c>
      <c r="AP54" s="409" t="e">
        <f t="shared" si="20"/>
        <v>#N/A</v>
      </c>
      <c r="AQ54" s="409" t="e">
        <f t="shared" si="20"/>
        <v>#N/A</v>
      </c>
      <c r="AR54" s="409" t="e">
        <f t="shared" si="20"/>
        <v>#N/A</v>
      </c>
      <c r="AS54" s="425"/>
      <c r="AT54" s="415">
        <v>2</v>
      </c>
      <c r="AU54" s="409" t="e">
        <f t="shared" si="27"/>
        <v>#N/A</v>
      </c>
      <c r="AV54" s="409" t="e">
        <f t="shared" si="27"/>
        <v>#N/A</v>
      </c>
      <c r="AW54" s="409" t="e">
        <f t="shared" si="27"/>
        <v>#N/A</v>
      </c>
      <c r="AX54" s="409" t="e">
        <f t="shared" si="27"/>
        <v>#N/A</v>
      </c>
      <c r="AY54" s="409" t="e">
        <f t="shared" si="27"/>
        <v>#N/A</v>
      </c>
      <c r="AZ54" s="409" t="e">
        <f t="shared" si="27"/>
        <v>#N/A</v>
      </c>
      <c r="BA54" s="415"/>
      <c r="BB54" s="415">
        <v>4</v>
      </c>
      <c r="BC54" s="409" t="e">
        <f t="shared" si="26"/>
        <v>#N/A</v>
      </c>
      <c r="BD54" s="409" t="e">
        <f t="shared" si="26"/>
        <v>#N/A</v>
      </c>
      <c r="BE54" s="409" t="e">
        <f t="shared" si="26"/>
        <v>#N/A</v>
      </c>
      <c r="BF54" s="409" t="e">
        <f t="shared" si="26"/>
        <v>#N/A</v>
      </c>
      <c r="BG54" s="409" t="e">
        <f t="shared" si="26"/>
        <v>#N/A</v>
      </c>
      <c r="BH54" s="409" t="e">
        <f t="shared" si="26"/>
        <v>#N/A</v>
      </c>
      <c r="BI54" s="415"/>
      <c r="BJ54" s="415"/>
      <c r="BK54" s="427" t="e">
        <f>NA()</f>
        <v>#N/A</v>
      </c>
      <c r="BL54" s="427" t="e">
        <f>NA()</f>
        <v>#N/A</v>
      </c>
      <c r="BM54" s="427" t="e">
        <f>NA()</f>
        <v>#N/A</v>
      </c>
      <c r="BN54" s="427" t="e">
        <f>NA()</f>
        <v>#N/A</v>
      </c>
      <c r="BO54" s="427" t="e">
        <f>NA()</f>
        <v>#N/A</v>
      </c>
      <c r="BP54" s="427" t="e">
        <f>NA()</f>
        <v>#N/A</v>
      </c>
      <c r="BQ54" s="415"/>
      <c r="BR54" s="415"/>
      <c r="BS54" s="427" t="e">
        <f>NA()</f>
        <v>#N/A</v>
      </c>
      <c r="BT54" s="427" t="e">
        <f>NA()</f>
        <v>#N/A</v>
      </c>
      <c r="BU54" s="427" t="e">
        <f>NA()</f>
        <v>#N/A</v>
      </c>
      <c r="BV54" s="427" t="e">
        <f>NA()</f>
        <v>#N/A</v>
      </c>
      <c r="BW54" s="427" t="e">
        <f>NA()</f>
        <v>#N/A</v>
      </c>
      <c r="BX54" s="427" t="e">
        <f>NA()</f>
        <v>#N/A</v>
      </c>
      <c r="BY54" s="415"/>
      <c r="BZ54" s="415"/>
      <c r="CA54" s="427" t="e">
        <f>NA()</f>
        <v>#N/A</v>
      </c>
      <c r="CB54" s="427" t="e">
        <f>NA()</f>
        <v>#N/A</v>
      </c>
      <c r="CC54" s="427" t="e">
        <f>NA()</f>
        <v>#N/A</v>
      </c>
      <c r="CD54" s="427" t="e">
        <f>NA()</f>
        <v>#N/A</v>
      </c>
      <c r="CE54" s="427" t="e">
        <f>NA()</f>
        <v>#N/A</v>
      </c>
      <c r="CF54" s="427" t="e">
        <f>NA()</f>
        <v>#N/A</v>
      </c>
    </row>
    <row r="55" spans="1:84">
      <c r="A55" s="426"/>
      <c r="E55" s="415"/>
      <c r="F55" s="417">
        <v>5</v>
      </c>
      <c r="G55" s="421" t="str">
        <f>IF('AIAG GR&amp;R'!G17="","",'AIAG GR&amp;R'!G17)</f>
        <v/>
      </c>
      <c r="H55" s="421" t="str">
        <f>IF('AIAG GR&amp;R'!G18="","",'AIAG GR&amp;R'!G18)</f>
        <v/>
      </c>
      <c r="I55" s="421" t="str">
        <f>IF('AIAG GR&amp;R'!G19="","",'AIAG GR&amp;R'!G19)</f>
        <v/>
      </c>
      <c r="K55" s="424" t="str">
        <f t="shared" si="11"/>
        <v/>
      </c>
      <c r="L55" s="424" t="str">
        <f t="shared" si="12"/>
        <v/>
      </c>
      <c r="M55" s="425"/>
      <c r="N55" s="417">
        <v>5</v>
      </c>
      <c r="O55" s="409" t="e">
        <f>NA()</f>
        <v>#N/A</v>
      </c>
      <c r="P55" s="409" t="e">
        <f t="shared" si="24"/>
        <v>#N/A</v>
      </c>
      <c r="Q55" s="409" t="e">
        <f>NA()</f>
        <v>#N/A</v>
      </c>
      <c r="R55" s="409" t="e">
        <f>NA()</f>
        <v>#N/A</v>
      </c>
      <c r="S55" s="409" t="e">
        <f t="shared" si="25"/>
        <v>#N/A</v>
      </c>
      <c r="T55" s="409" t="e">
        <f>NA()</f>
        <v>#N/A</v>
      </c>
      <c r="U55" s="425"/>
      <c r="V55" s="417">
        <v>6</v>
      </c>
      <c r="W55" s="409" t="e">
        <f t="shared" si="23"/>
        <v>#N/A</v>
      </c>
      <c r="X55" s="409" t="e">
        <f t="shared" si="23"/>
        <v>#N/A</v>
      </c>
      <c r="Y55" s="409" t="e">
        <f t="shared" si="23"/>
        <v>#N/A</v>
      </c>
      <c r="Z55" s="409" t="e">
        <f t="shared" si="23"/>
        <v>#N/A</v>
      </c>
      <c r="AA55" s="409" t="e">
        <f t="shared" si="23"/>
        <v>#N/A</v>
      </c>
      <c r="AB55" s="409" t="e">
        <f t="shared" si="23"/>
        <v>#N/A</v>
      </c>
      <c r="AC55" s="425"/>
      <c r="AD55" s="417">
        <v>7</v>
      </c>
      <c r="AE55" s="409" t="e">
        <f t="shared" si="21"/>
        <v>#N/A</v>
      </c>
      <c r="AF55" s="409" t="e">
        <f t="shared" si="21"/>
        <v>#N/A</v>
      </c>
      <c r="AG55" s="409" t="e">
        <f t="shared" si="21"/>
        <v>#N/A</v>
      </c>
      <c r="AH55" s="409" t="e">
        <f t="shared" si="21"/>
        <v>#N/A</v>
      </c>
      <c r="AI55" s="409" t="e">
        <f t="shared" si="21"/>
        <v>#N/A</v>
      </c>
      <c r="AJ55" s="409" t="e">
        <f t="shared" si="21"/>
        <v>#N/A</v>
      </c>
      <c r="AK55" s="423" t="s">
        <v>373</v>
      </c>
      <c r="AL55" s="415">
        <v>1</v>
      </c>
      <c r="AM55" s="409" t="e">
        <f t="shared" ref="AM55:AR61" si="28">O61</f>
        <v>#N/A</v>
      </c>
      <c r="AN55" s="409" t="e">
        <f t="shared" si="28"/>
        <v>#N/A</v>
      </c>
      <c r="AO55" s="409" t="e">
        <f t="shared" si="28"/>
        <v>#N/A</v>
      </c>
      <c r="AP55" s="409" t="e">
        <f t="shared" si="28"/>
        <v>#N/A</v>
      </c>
      <c r="AQ55" s="409" t="e">
        <f t="shared" si="28"/>
        <v>#N/A</v>
      </c>
      <c r="AR55" s="409" t="e">
        <f t="shared" si="28"/>
        <v>#N/A</v>
      </c>
      <c r="AS55" s="415"/>
      <c r="AT55" s="415">
        <v>3</v>
      </c>
      <c r="AU55" s="409" t="e">
        <f t="shared" si="27"/>
        <v>#N/A</v>
      </c>
      <c r="AV55" s="409" t="e">
        <f t="shared" si="27"/>
        <v>#N/A</v>
      </c>
      <c r="AW55" s="409" t="e">
        <f t="shared" si="27"/>
        <v>#N/A</v>
      </c>
      <c r="AX55" s="409" t="e">
        <f t="shared" si="27"/>
        <v>#N/A</v>
      </c>
      <c r="AY55" s="409" t="e">
        <f t="shared" si="27"/>
        <v>#N/A</v>
      </c>
      <c r="AZ55" s="409" t="e">
        <f t="shared" si="27"/>
        <v>#N/A</v>
      </c>
      <c r="BA55" s="415"/>
      <c r="BB55" s="415">
        <v>5</v>
      </c>
      <c r="BC55" s="409" t="e">
        <f t="shared" si="26"/>
        <v>#N/A</v>
      </c>
      <c r="BD55" s="409" t="e">
        <f t="shared" si="26"/>
        <v>#N/A</v>
      </c>
      <c r="BE55" s="409" t="e">
        <f t="shared" si="26"/>
        <v>#N/A</v>
      </c>
      <c r="BF55" s="409" t="e">
        <f t="shared" si="26"/>
        <v>#N/A</v>
      </c>
      <c r="BG55" s="409" t="e">
        <f t="shared" si="26"/>
        <v>#N/A</v>
      </c>
      <c r="BH55" s="409" t="e">
        <f t="shared" si="26"/>
        <v>#N/A</v>
      </c>
      <c r="BI55" s="415"/>
      <c r="BJ55" s="415"/>
      <c r="BK55" s="427" t="e">
        <f>NA()</f>
        <v>#N/A</v>
      </c>
      <c r="BL55" s="427" t="e">
        <f>NA()</f>
        <v>#N/A</v>
      </c>
      <c r="BM55" s="427" t="e">
        <f>NA()</f>
        <v>#N/A</v>
      </c>
      <c r="BN55" s="427" t="e">
        <f>NA()</f>
        <v>#N/A</v>
      </c>
      <c r="BO55" s="427" t="e">
        <f>NA()</f>
        <v>#N/A</v>
      </c>
      <c r="BP55" s="427" t="e">
        <f>NA()</f>
        <v>#N/A</v>
      </c>
      <c r="BQ55" s="415"/>
      <c r="BR55" s="415"/>
      <c r="BS55" s="427" t="e">
        <f>NA()</f>
        <v>#N/A</v>
      </c>
      <c r="BT55" s="427" t="e">
        <f>NA()</f>
        <v>#N/A</v>
      </c>
      <c r="BU55" s="427" t="e">
        <f>NA()</f>
        <v>#N/A</v>
      </c>
      <c r="BV55" s="427" t="e">
        <f>NA()</f>
        <v>#N/A</v>
      </c>
      <c r="BW55" s="427" t="e">
        <f>NA()</f>
        <v>#N/A</v>
      </c>
      <c r="BX55" s="427" t="e">
        <f>NA()</f>
        <v>#N/A</v>
      </c>
      <c r="BY55" s="415"/>
      <c r="BZ55" s="415"/>
      <c r="CA55" s="427" t="e">
        <f>NA()</f>
        <v>#N/A</v>
      </c>
      <c r="CB55" s="427" t="e">
        <f>NA()</f>
        <v>#N/A</v>
      </c>
      <c r="CC55" s="427" t="e">
        <f>NA()</f>
        <v>#N/A</v>
      </c>
      <c r="CD55" s="427" t="e">
        <f>NA()</f>
        <v>#N/A</v>
      </c>
      <c r="CE55" s="427" t="e">
        <f>NA()</f>
        <v>#N/A</v>
      </c>
      <c r="CF55" s="427" t="e">
        <f>NA()</f>
        <v>#N/A</v>
      </c>
    </row>
    <row r="56" spans="1:84">
      <c r="A56" s="426"/>
      <c r="E56" s="415"/>
      <c r="F56" s="417">
        <v>6</v>
      </c>
      <c r="G56" s="421" t="str">
        <f>IF('AIAG GR&amp;R'!H17="","",'AIAG GR&amp;R'!H17)</f>
        <v/>
      </c>
      <c r="H56" s="421" t="str">
        <f>IF('AIAG GR&amp;R'!H18="","",'AIAG GR&amp;R'!H18)</f>
        <v/>
      </c>
      <c r="I56" s="421" t="str">
        <f>IF('AIAG GR&amp;R'!H19="","",'AIAG GR&amp;R'!H19)</f>
        <v/>
      </c>
      <c r="K56" s="424" t="str">
        <f t="shared" si="11"/>
        <v/>
      </c>
      <c r="L56" s="424" t="str">
        <f t="shared" si="12"/>
        <v/>
      </c>
      <c r="M56" s="425"/>
      <c r="N56" s="417">
        <v>6</v>
      </c>
      <c r="O56" s="409" t="e">
        <f>NA()</f>
        <v>#N/A</v>
      </c>
      <c r="P56" s="409" t="e">
        <f t="shared" si="24"/>
        <v>#N/A</v>
      </c>
      <c r="Q56" s="409" t="e">
        <f>NA()</f>
        <v>#N/A</v>
      </c>
      <c r="R56" s="409" t="e">
        <f>NA()</f>
        <v>#N/A</v>
      </c>
      <c r="S56" s="409" t="e">
        <f t="shared" si="25"/>
        <v>#N/A</v>
      </c>
      <c r="T56" s="409" t="e">
        <f>NA()</f>
        <v>#N/A</v>
      </c>
      <c r="U56" s="425"/>
      <c r="V56" s="417">
        <v>7</v>
      </c>
      <c r="W56" s="409" t="e">
        <f t="shared" si="23"/>
        <v>#N/A</v>
      </c>
      <c r="X56" s="409" t="e">
        <f t="shared" si="23"/>
        <v>#N/A</v>
      </c>
      <c r="Y56" s="409" t="e">
        <f t="shared" si="23"/>
        <v>#N/A</v>
      </c>
      <c r="Z56" s="409" t="e">
        <f t="shared" si="23"/>
        <v>#N/A</v>
      </c>
      <c r="AA56" s="409" t="e">
        <f t="shared" si="23"/>
        <v>#N/A</v>
      </c>
      <c r="AB56" s="409" t="e">
        <f t="shared" si="23"/>
        <v>#N/A</v>
      </c>
      <c r="AC56" s="425"/>
      <c r="AD56" s="417">
        <v>8</v>
      </c>
      <c r="AE56" s="409" t="e">
        <f t="shared" si="21"/>
        <v>#N/A</v>
      </c>
      <c r="AF56" s="409" t="e">
        <f t="shared" si="21"/>
        <v>#N/A</v>
      </c>
      <c r="AG56" s="409" t="e">
        <f t="shared" si="21"/>
        <v>#N/A</v>
      </c>
      <c r="AH56" s="409" t="e">
        <f t="shared" si="21"/>
        <v>#N/A</v>
      </c>
      <c r="AI56" s="409" t="e">
        <f t="shared" si="21"/>
        <v>#N/A</v>
      </c>
      <c r="AJ56" s="409" t="e">
        <f t="shared" si="21"/>
        <v>#N/A</v>
      </c>
      <c r="AK56" s="425"/>
      <c r="AL56" s="415">
        <v>2</v>
      </c>
      <c r="AM56" s="409" t="e">
        <f t="shared" si="28"/>
        <v>#N/A</v>
      </c>
      <c r="AN56" s="409" t="e">
        <f t="shared" si="28"/>
        <v>#N/A</v>
      </c>
      <c r="AO56" s="409" t="e">
        <f t="shared" si="28"/>
        <v>#N/A</v>
      </c>
      <c r="AP56" s="409" t="e">
        <f t="shared" si="28"/>
        <v>#N/A</v>
      </c>
      <c r="AQ56" s="409" t="e">
        <f t="shared" si="28"/>
        <v>#N/A</v>
      </c>
      <c r="AR56" s="409" t="e">
        <f t="shared" si="28"/>
        <v>#N/A</v>
      </c>
      <c r="AS56" s="415"/>
      <c r="AT56" s="415">
        <v>4</v>
      </c>
      <c r="AU56" s="409" t="e">
        <f t="shared" si="27"/>
        <v>#N/A</v>
      </c>
      <c r="AV56" s="409" t="e">
        <f t="shared" si="27"/>
        <v>#N/A</v>
      </c>
      <c r="AW56" s="409" t="e">
        <f t="shared" si="27"/>
        <v>#N/A</v>
      </c>
      <c r="AX56" s="409" t="e">
        <f t="shared" si="27"/>
        <v>#N/A</v>
      </c>
      <c r="AY56" s="409" t="e">
        <f t="shared" si="27"/>
        <v>#N/A</v>
      </c>
      <c r="AZ56" s="409" t="e">
        <f t="shared" si="27"/>
        <v>#N/A</v>
      </c>
      <c r="BA56" s="415"/>
      <c r="BB56" s="415"/>
      <c r="BC56" s="427" t="e">
        <f>NA()</f>
        <v>#N/A</v>
      </c>
      <c r="BD56" s="427" t="e">
        <f>NA()</f>
        <v>#N/A</v>
      </c>
      <c r="BE56" s="427" t="e">
        <f>NA()</f>
        <v>#N/A</v>
      </c>
      <c r="BF56" s="427" t="e">
        <f>NA()</f>
        <v>#N/A</v>
      </c>
      <c r="BG56" s="427" t="e">
        <f>NA()</f>
        <v>#N/A</v>
      </c>
      <c r="BH56" s="427" t="e">
        <f>NA()</f>
        <v>#N/A</v>
      </c>
      <c r="BI56" s="415"/>
      <c r="BJ56" s="415"/>
      <c r="BK56" s="427" t="e">
        <f>NA()</f>
        <v>#N/A</v>
      </c>
      <c r="BL56" s="427" t="e">
        <f>NA()</f>
        <v>#N/A</v>
      </c>
      <c r="BM56" s="427" t="e">
        <f>NA()</f>
        <v>#N/A</v>
      </c>
      <c r="BN56" s="427" t="e">
        <f>NA()</f>
        <v>#N/A</v>
      </c>
      <c r="BO56" s="427" t="e">
        <f>NA()</f>
        <v>#N/A</v>
      </c>
      <c r="BP56" s="427" t="e">
        <f>NA()</f>
        <v>#N/A</v>
      </c>
      <c r="BQ56" s="415"/>
      <c r="BR56" s="415"/>
      <c r="BS56" s="427" t="e">
        <f>NA()</f>
        <v>#N/A</v>
      </c>
      <c r="BT56" s="427" t="e">
        <f>NA()</f>
        <v>#N/A</v>
      </c>
      <c r="BU56" s="427" t="e">
        <f>NA()</f>
        <v>#N/A</v>
      </c>
      <c r="BV56" s="427" t="e">
        <f>NA()</f>
        <v>#N/A</v>
      </c>
      <c r="BW56" s="427" t="e">
        <f>NA()</f>
        <v>#N/A</v>
      </c>
      <c r="BX56" s="427" t="e">
        <f>NA()</f>
        <v>#N/A</v>
      </c>
      <c r="BY56" s="415"/>
      <c r="BZ56" s="415"/>
      <c r="CA56" s="427" t="e">
        <f>NA()</f>
        <v>#N/A</v>
      </c>
      <c r="CB56" s="427" t="e">
        <f>NA()</f>
        <v>#N/A</v>
      </c>
      <c r="CC56" s="427" t="e">
        <f>NA()</f>
        <v>#N/A</v>
      </c>
      <c r="CD56" s="427" t="e">
        <f>NA()</f>
        <v>#N/A</v>
      </c>
      <c r="CE56" s="427" t="e">
        <f>NA()</f>
        <v>#N/A</v>
      </c>
      <c r="CF56" s="427" t="e">
        <f>NA()</f>
        <v>#N/A</v>
      </c>
    </row>
    <row r="57" spans="1:84">
      <c r="A57" s="426"/>
      <c r="E57" s="415"/>
      <c r="F57" s="417">
        <v>7</v>
      </c>
      <c r="G57" s="421" t="str">
        <f>IF('AIAG GR&amp;R'!I17="","",'AIAG GR&amp;R'!I17)</f>
        <v/>
      </c>
      <c r="H57" s="421" t="str">
        <f>IF('AIAG GR&amp;R'!I18="","",'AIAG GR&amp;R'!I18)</f>
        <v/>
      </c>
      <c r="I57" s="421" t="str">
        <f>IF('AIAG GR&amp;R'!I19="","",'AIAG GR&amp;R'!I19)</f>
        <v/>
      </c>
      <c r="K57" s="424" t="str">
        <f t="shared" si="11"/>
        <v/>
      </c>
      <c r="L57" s="424" t="str">
        <f t="shared" si="12"/>
        <v/>
      </c>
      <c r="M57" s="425"/>
      <c r="N57" s="417">
        <v>7</v>
      </c>
      <c r="O57" s="409" t="e">
        <f>NA()</f>
        <v>#N/A</v>
      </c>
      <c r="P57" s="409" t="e">
        <f t="shared" si="24"/>
        <v>#N/A</v>
      </c>
      <c r="Q57" s="409" t="e">
        <f>NA()</f>
        <v>#N/A</v>
      </c>
      <c r="R57" s="409" t="e">
        <f>NA()</f>
        <v>#N/A</v>
      </c>
      <c r="S57" s="409" t="e">
        <f t="shared" si="25"/>
        <v>#N/A</v>
      </c>
      <c r="T57" s="409" t="e">
        <f>NA()</f>
        <v>#N/A</v>
      </c>
      <c r="U57" s="425"/>
      <c r="V57" s="417">
        <v>8</v>
      </c>
      <c r="W57" s="409" t="e">
        <f t="shared" si="23"/>
        <v>#N/A</v>
      </c>
      <c r="X57" s="409" t="e">
        <f t="shared" si="23"/>
        <v>#N/A</v>
      </c>
      <c r="Y57" s="409" t="e">
        <f t="shared" si="23"/>
        <v>#N/A</v>
      </c>
      <c r="Z57" s="409" t="e">
        <f t="shared" si="23"/>
        <v>#N/A</v>
      </c>
      <c r="AA57" s="409" t="e">
        <f t="shared" si="23"/>
        <v>#N/A</v>
      </c>
      <c r="AB57" s="409" t="e">
        <f t="shared" si="23"/>
        <v>#N/A</v>
      </c>
      <c r="AC57" s="423" t="s">
        <v>373</v>
      </c>
      <c r="AD57" s="417">
        <v>1</v>
      </c>
      <c r="AE57" s="409" t="e">
        <f t="shared" ref="AE57:AJ64" si="29">O61</f>
        <v>#N/A</v>
      </c>
      <c r="AF57" s="409" t="e">
        <f t="shared" si="29"/>
        <v>#N/A</v>
      </c>
      <c r="AG57" s="409" t="e">
        <f t="shared" si="29"/>
        <v>#N/A</v>
      </c>
      <c r="AH57" s="409" t="e">
        <f t="shared" si="29"/>
        <v>#N/A</v>
      </c>
      <c r="AI57" s="409" t="e">
        <f t="shared" si="29"/>
        <v>#N/A</v>
      </c>
      <c r="AJ57" s="409" t="e">
        <f t="shared" si="29"/>
        <v>#N/A</v>
      </c>
      <c r="AK57" s="415"/>
      <c r="AL57" s="415">
        <v>3</v>
      </c>
      <c r="AM57" s="409" t="e">
        <f t="shared" si="28"/>
        <v>#N/A</v>
      </c>
      <c r="AN57" s="409" t="e">
        <f t="shared" si="28"/>
        <v>#N/A</v>
      </c>
      <c r="AO57" s="409" t="e">
        <f t="shared" si="28"/>
        <v>#N/A</v>
      </c>
      <c r="AP57" s="409" t="e">
        <f t="shared" si="28"/>
        <v>#N/A</v>
      </c>
      <c r="AQ57" s="409" t="e">
        <f t="shared" si="28"/>
        <v>#N/A</v>
      </c>
      <c r="AR57" s="409" t="e">
        <f t="shared" si="28"/>
        <v>#N/A</v>
      </c>
      <c r="AS57" s="415"/>
      <c r="AT57" s="415">
        <v>5</v>
      </c>
      <c r="AU57" s="409" t="e">
        <f t="shared" si="27"/>
        <v>#N/A</v>
      </c>
      <c r="AV57" s="409" t="e">
        <f t="shared" si="27"/>
        <v>#N/A</v>
      </c>
      <c r="AW57" s="409" t="e">
        <f t="shared" si="27"/>
        <v>#N/A</v>
      </c>
      <c r="AX57" s="409" t="e">
        <f t="shared" si="27"/>
        <v>#N/A</v>
      </c>
      <c r="AY57" s="409" t="e">
        <f t="shared" si="27"/>
        <v>#N/A</v>
      </c>
      <c r="AZ57" s="409" t="e">
        <f t="shared" si="27"/>
        <v>#N/A</v>
      </c>
      <c r="BA57" s="415"/>
      <c r="BB57" s="415"/>
      <c r="BC57" s="427" t="e">
        <f>NA()</f>
        <v>#N/A</v>
      </c>
      <c r="BD57" s="427" t="e">
        <f>NA()</f>
        <v>#N/A</v>
      </c>
      <c r="BE57" s="427" t="e">
        <f>NA()</f>
        <v>#N/A</v>
      </c>
      <c r="BF57" s="427" t="e">
        <f>NA()</f>
        <v>#N/A</v>
      </c>
      <c r="BG57" s="427" t="e">
        <f>NA()</f>
        <v>#N/A</v>
      </c>
      <c r="BH57" s="427" t="e">
        <f>NA()</f>
        <v>#N/A</v>
      </c>
      <c r="BI57" s="415"/>
      <c r="BJ57" s="415"/>
      <c r="BK57" s="427" t="e">
        <f>NA()</f>
        <v>#N/A</v>
      </c>
      <c r="BL57" s="427" t="e">
        <f>NA()</f>
        <v>#N/A</v>
      </c>
      <c r="BM57" s="427" t="e">
        <f>NA()</f>
        <v>#N/A</v>
      </c>
      <c r="BN57" s="427" t="e">
        <f>NA()</f>
        <v>#N/A</v>
      </c>
      <c r="BO57" s="427" t="e">
        <f>NA()</f>
        <v>#N/A</v>
      </c>
      <c r="BP57" s="427" t="e">
        <f>NA()</f>
        <v>#N/A</v>
      </c>
      <c r="BQ57" s="415"/>
      <c r="BR57" s="415"/>
      <c r="BS57" s="427" t="e">
        <f>NA()</f>
        <v>#N/A</v>
      </c>
      <c r="BT57" s="427" t="e">
        <f>NA()</f>
        <v>#N/A</v>
      </c>
      <c r="BU57" s="427" t="e">
        <f>NA()</f>
        <v>#N/A</v>
      </c>
      <c r="BV57" s="427" t="e">
        <f>NA()</f>
        <v>#N/A</v>
      </c>
      <c r="BW57" s="427" t="e">
        <f>NA()</f>
        <v>#N/A</v>
      </c>
      <c r="BX57" s="427" t="e">
        <f>NA()</f>
        <v>#N/A</v>
      </c>
      <c r="BY57" s="415"/>
      <c r="BZ57" s="415"/>
      <c r="CA57" s="427" t="e">
        <f>NA()</f>
        <v>#N/A</v>
      </c>
      <c r="CB57" s="427" t="e">
        <f>NA()</f>
        <v>#N/A</v>
      </c>
      <c r="CC57" s="427" t="e">
        <f>NA()</f>
        <v>#N/A</v>
      </c>
      <c r="CD57" s="427" t="e">
        <f>NA()</f>
        <v>#N/A</v>
      </c>
      <c r="CE57" s="427" t="e">
        <f>NA()</f>
        <v>#N/A</v>
      </c>
      <c r="CF57" s="427" t="e">
        <f>NA()</f>
        <v>#N/A</v>
      </c>
    </row>
    <row r="58" spans="1:84">
      <c r="A58" s="426"/>
      <c r="E58" s="415"/>
      <c r="F58" s="417">
        <v>8</v>
      </c>
      <c r="G58" s="421" t="str">
        <f>IF('AIAG GR&amp;R'!J17="","",'AIAG GR&amp;R'!J17)</f>
        <v/>
      </c>
      <c r="H58" s="421" t="str">
        <f>IF('AIAG GR&amp;R'!J18="","",'AIAG GR&amp;R'!J18)</f>
        <v/>
      </c>
      <c r="I58" s="421" t="str">
        <f>IF('AIAG GR&amp;R'!J19="","",'AIAG GR&amp;R'!J19)</f>
        <v/>
      </c>
      <c r="K58" s="424" t="str">
        <f t="shared" si="11"/>
        <v/>
      </c>
      <c r="L58" s="424" t="str">
        <f t="shared" si="12"/>
        <v/>
      </c>
      <c r="M58" s="425"/>
      <c r="N58" s="417">
        <v>8</v>
      </c>
      <c r="O58" s="409" t="e">
        <f>NA()</f>
        <v>#N/A</v>
      </c>
      <c r="P58" s="409" t="e">
        <f t="shared" si="24"/>
        <v>#N/A</v>
      </c>
      <c r="Q58" s="409" t="e">
        <f>NA()</f>
        <v>#N/A</v>
      </c>
      <c r="R58" s="409" t="e">
        <f>NA()</f>
        <v>#N/A</v>
      </c>
      <c r="S58" s="409" t="e">
        <f t="shared" si="25"/>
        <v>#N/A</v>
      </c>
      <c r="T58" s="409" t="e">
        <f>NA()</f>
        <v>#N/A</v>
      </c>
      <c r="U58" s="425"/>
      <c r="V58" s="417">
        <v>9</v>
      </c>
      <c r="W58" s="409" t="e">
        <f t="shared" si="23"/>
        <v>#N/A</v>
      </c>
      <c r="X58" s="409" t="e">
        <f t="shared" si="23"/>
        <v>#N/A</v>
      </c>
      <c r="Y58" s="409" t="e">
        <f t="shared" si="23"/>
        <v>#N/A</v>
      </c>
      <c r="Z58" s="409" t="e">
        <f t="shared" si="23"/>
        <v>#N/A</v>
      </c>
      <c r="AA58" s="409" t="e">
        <f t="shared" si="23"/>
        <v>#N/A</v>
      </c>
      <c r="AB58" s="409" t="e">
        <f t="shared" si="23"/>
        <v>#N/A</v>
      </c>
      <c r="AC58" s="425"/>
      <c r="AD58" s="417">
        <v>2</v>
      </c>
      <c r="AE58" s="409" t="e">
        <f t="shared" si="29"/>
        <v>#N/A</v>
      </c>
      <c r="AF58" s="409" t="e">
        <f t="shared" si="29"/>
        <v>#N/A</v>
      </c>
      <c r="AG58" s="409" t="e">
        <f t="shared" si="29"/>
        <v>#N/A</v>
      </c>
      <c r="AH58" s="409" t="e">
        <f t="shared" si="29"/>
        <v>#N/A</v>
      </c>
      <c r="AI58" s="409" t="e">
        <f t="shared" si="29"/>
        <v>#N/A</v>
      </c>
      <c r="AJ58" s="409" t="e">
        <f t="shared" si="29"/>
        <v>#N/A</v>
      </c>
      <c r="AK58" s="415"/>
      <c r="AL58" s="415">
        <v>4</v>
      </c>
      <c r="AM58" s="409" t="e">
        <f t="shared" si="28"/>
        <v>#N/A</v>
      </c>
      <c r="AN58" s="409" t="e">
        <f t="shared" si="28"/>
        <v>#N/A</v>
      </c>
      <c r="AO58" s="409" t="e">
        <f t="shared" si="28"/>
        <v>#N/A</v>
      </c>
      <c r="AP58" s="409" t="e">
        <f t="shared" si="28"/>
        <v>#N/A</v>
      </c>
      <c r="AQ58" s="409" t="e">
        <f t="shared" si="28"/>
        <v>#N/A</v>
      </c>
      <c r="AR58" s="409" t="e">
        <f t="shared" si="28"/>
        <v>#N/A</v>
      </c>
      <c r="AS58" s="415"/>
      <c r="AT58" s="415">
        <v>6</v>
      </c>
      <c r="AU58" s="409" t="e">
        <f t="shared" si="27"/>
        <v>#N/A</v>
      </c>
      <c r="AV58" s="409" t="e">
        <f t="shared" si="27"/>
        <v>#N/A</v>
      </c>
      <c r="AW58" s="409" t="e">
        <f t="shared" si="27"/>
        <v>#N/A</v>
      </c>
      <c r="AX58" s="409" t="e">
        <f t="shared" si="27"/>
        <v>#N/A</v>
      </c>
      <c r="AY58" s="409" t="e">
        <f t="shared" si="27"/>
        <v>#N/A</v>
      </c>
      <c r="AZ58" s="409" t="e">
        <f t="shared" si="27"/>
        <v>#N/A</v>
      </c>
      <c r="BA58" s="415"/>
      <c r="BB58" s="415"/>
      <c r="BC58" s="427" t="e">
        <f>NA()</f>
        <v>#N/A</v>
      </c>
      <c r="BD58" s="427" t="e">
        <f>NA()</f>
        <v>#N/A</v>
      </c>
      <c r="BE58" s="427" t="e">
        <f>NA()</f>
        <v>#N/A</v>
      </c>
      <c r="BF58" s="427" t="e">
        <f>NA()</f>
        <v>#N/A</v>
      </c>
      <c r="BG58" s="427" t="e">
        <f>NA()</f>
        <v>#N/A</v>
      </c>
      <c r="BH58" s="427" t="e">
        <f>NA()</f>
        <v>#N/A</v>
      </c>
      <c r="BI58" s="415"/>
      <c r="BJ58" s="415"/>
      <c r="BK58" s="427" t="e">
        <f>NA()</f>
        <v>#N/A</v>
      </c>
      <c r="BL58" s="427" t="e">
        <f>NA()</f>
        <v>#N/A</v>
      </c>
      <c r="BM58" s="427" t="e">
        <f>NA()</f>
        <v>#N/A</v>
      </c>
      <c r="BN58" s="427" t="e">
        <f>NA()</f>
        <v>#N/A</v>
      </c>
      <c r="BO58" s="427" t="e">
        <f>NA()</f>
        <v>#N/A</v>
      </c>
      <c r="BP58" s="427" t="e">
        <f>NA()</f>
        <v>#N/A</v>
      </c>
      <c r="BQ58" s="415"/>
      <c r="BR58" s="415"/>
      <c r="BS58" s="427" t="e">
        <f>NA()</f>
        <v>#N/A</v>
      </c>
      <c r="BT58" s="427" t="e">
        <f>NA()</f>
        <v>#N/A</v>
      </c>
      <c r="BU58" s="427" t="e">
        <f>NA()</f>
        <v>#N/A</v>
      </c>
      <c r="BV58" s="427" t="e">
        <f>NA()</f>
        <v>#N/A</v>
      </c>
      <c r="BW58" s="427" t="e">
        <f>NA()</f>
        <v>#N/A</v>
      </c>
      <c r="BX58" s="427" t="e">
        <f>NA()</f>
        <v>#N/A</v>
      </c>
      <c r="BY58" s="415"/>
      <c r="BZ58" s="415"/>
      <c r="CA58" s="427" t="e">
        <f>NA()</f>
        <v>#N/A</v>
      </c>
      <c r="CB58" s="427" t="e">
        <f>NA()</f>
        <v>#N/A</v>
      </c>
      <c r="CC58" s="427" t="e">
        <f>NA()</f>
        <v>#N/A</v>
      </c>
      <c r="CD58" s="427" t="e">
        <f>NA()</f>
        <v>#N/A</v>
      </c>
      <c r="CE58" s="427" t="e">
        <f>NA()</f>
        <v>#N/A</v>
      </c>
      <c r="CF58" s="427" t="e">
        <f>NA()</f>
        <v>#N/A</v>
      </c>
    </row>
    <row r="59" spans="1:84">
      <c r="A59" s="426"/>
      <c r="E59" s="415"/>
      <c r="F59" s="417">
        <v>9</v>
      </c>
      <c r="G59" s="421" t="str">
        <f>IF('AIAG GR&amp;R'!K17="","",'AIAG GR&amp;R'!K17)</f>
        <v/>
      </c>
      <c r="H59" s="421" t="str">
        <f>IF('AIAG GR&amp;R'!K18="","",'AIAG GR&amp;R'!K18)</f>
        <v/>
      </c>
      <c r="I59" s="421" t="str">
        <f>IF('AIAG GR&amp;R'!K19="","",'AIAG GR&amp;R'!K19)</f>
        <v/>
      </c>
      <c r="K59" s="424" t="str">
        <f t="shared" si="11"/>
        <v/>
      </c>
      <c r="L59" s="424" t="str">
        <f t="shared" si="12"/>
        <v/>
      </c>
      <c r="M59" s="425"/>
      <c r="N59" s="417">
        <v>9</v>
      </c>
      <c r="O59" s="409" t="e">
        <f>NA()</f>
        <v>#N/A</v>
      </c>
      <c r="P59" s="409" t="e">
        <f t="shared" si="24"/>
        <v>#N/A</v>
      </c>
      <c r="Q59" s="409" t="e">
        <f>NA()</f>
        <v>#N/A</v>
      </c>
      <c r="R59" s="409" t="e">
        <f>NA()</f>
        <v>#N/A</v>
      </c>
      <c r="S59" s="409" t="e">
        <f t="shared" si="25"/>
        <v>#N/A</v>
      </c>
      <c r="T59" s="409" t="e">
        <f>NA()</f>
        <v>#N/A</v>
      </c>
      <c r="U59" s="423" t="s">
        <v>373</v>
      </c>
      <c r="V59" s="417">
        <v>1</v>
      </c>
      <c r="W59" s="409" t="e">
        <f t="shared" ref="W59:AB67" si="30">O61</f>
        <v>#N/A</v>
      </c>
      <c r="X59" s="409" t="e">
        <f t="shared" si="30"/>
        <v>#N/A</v>
      </c>
      <c r="Y59" s="409" t="e">
        <f t="shared" si="30"/>
        <v>#N/A</v>
      </c>
      <c r="Z59" s="409" t="e">
        <f t="shared" si="30"/>
        <v>#N/A</v>
      </c>
      <c r="AA59" s="409" t="e">
        <f t="shared" si="30"/>
        <v>#N/A</v>
      </c>
      <c r="AB59" s="409" t="e">
        <f t="shared" si="30"/>
        <v>#N/A</v>
      </c>
      <c r="AC59" s="415"/>
      <c r="AD59" s="417">
        <v>3</v>
      </c>
      <c r="AE59" s="409" t="e">
        <f t="shared" si="29"/>
        <v>#N/A</v>
      </c>
      <c r="AF59" s="409" t="e">
        <f t="shared" si="29"/>
        <v>#N/A</v>
      </c>
      <c r="AG59" s="409" t="e">
        <f t="shared" si="29"/>
        <v>#N/A</v>
      </c>
      <c r="AH59" s="409" t="e">
        <f t="shared" si="29"/>
        <v>#N/A</v>
      </c>
      <c r="AI59" s="409" t="e">
        <f t="shared" si="29"/>
        <v>#N/A</v>
      </c>
      <c r="AJ59" s="409" t="e">
        <f t="shared" si="29"/>
        <v>#N/A</v>
      </c>
      <c r="AK59" s="415"/>
      <c r="AL59" s="415">
        <v>5</v>
      </c>
      <c r="AM59" s="409" t="e">
        <f t="shared" si="28"/>
        <v>#N/A</v>
      </c>
      <c r="AN59" s="409" t="e">
        <f t="shared" si="28"/>
        <v>#N/A</v>
      </c>
      <c r="AO59" s="409" t="e">
        <f t="shared" si="28"/>
        <v>#N/A</v>
      </c>
      <c r="AP59" s="409" t="e">
        <f t="shared" si="28"/>
        <v>#N/A</v>
      </c>
      <c r="AQ59" s="409" t="e">
        <f t="shared" si="28"/>
        <v>#N/A</v>
      </c>
      <c r="AR59" s="409" t="e">
        <f t="shared" si="28"/>
        <v>#N/A</v>
      </c>
      <c r="AS59" s="415"/>
      <c r="AT59" s="415"/>
      <c r="AU59" s="427" t="e">
        <f>NA()</f>
        <v>#N/A</v>
      </c>
      <c r="AV59" s="427" t="e">
        <f>NA()</f>
        <v>#N/A</v>
      </c>
      <c r="AW59" s="427" t="e">
        <f>NA()</f>
        <v>#N/A</v>
      </c>
      <c r="AX59" s="427" t="e">
        <f>NA()</f>
        <v>#N/A</v>
      </c>
      <c r="AY59" s="427" t="e">
        <f>NA()</f>
        <v>#N/A</v>
      </c>
      <c r="AZ59" s="427" t="e">
        <f>NA()</f>
        <v>#N/A</v>
      </c>
      <c r="BA59" s="415"/>
      <c r="BB59" s="415"/>
      <c r="BC59" s="427" t="e">
        <f>NA()</f>
        <v>#N/A</v>
      </c>
      <c r="BD59" s="427" t="e">
        <f>NA()</f>
        <v>#N/A</v>
      </c>
      <c r="BE59" s="427" t="e">
        <f>NA()</f>
        <v>#N/A</v>
      </c>
      <c r="BF59" s="427" t="e">
        <f>NA()</f>
        <v>#N/A</v>
      </c>
      <c r="BG59" s="427" t="e">
        <f>NA()</f>
        <v>#N/A</v>
      </c>
      <c r="BH59" s="427" t="e">
        <f>NA()</f>
        <v>#N/A</v>
      </c>
      <c r="BI59" s="415"/>
      <c r="BJ59" s="415"/>
      <c r="BK59" s="427" t="e">
        <f>NA()</f>
        <v>#N/A</v>
      </c>
      <c r="BL59" s="427" t="e">
        <f>NA()</f>
        <v>#N/A</v>
      </c>
      <c r="BM59" s="427" t="e">
        <f>NA()</f>
        <v>#N/A</v>
      </c>
      <c r="BN59" s="427" t="e">
        <f>NA()</f>
        <v>#N/A</v>
      </c>
      <c r="BO59" s="427" t="e">
        <f>NA()</f>
        <v>#N/A</v>
      </c>
      <c r="BP59" s="427" t="e">
        <f>NA()</f>
        <v>#N/A</v>
      </c>
      <c r="BQ59" s="415"/>
      <c r="BR59" s="415"/>
      <c r="BS59" s="427" t="e">
        <f>NA()</f>
        <v>#N/A</v>
      </c>
      <c r="BT59" s="427" t="e">
        <f>NA()</f>
        <v>#N/A</v>
      </c>
      <c r="BU59" s="427" t="e">
        <f>NA()</f>
        <v>#N/A</v>
      </c>
      <c r="BV59" s="427" t="e">
        <f>NA()</f>
        <v>#N/A</v>
      </c>
      <c r="BW59" s="427" t="e">
        <f>NA()</f>
        <v>#N/A</v>
      </c>
      <c r="BX59" s="427" t="e">
        <f>NA()</f>
        <v>#N/A</v>
      </c>
      <c r="BY59" s="415"/>
      <c r="BZ59" s="415"/>
      <c r="CA59" s="427" t="e">
        <f>NA()</f>
        <v>#N/A</v>
      </c>
      <c r="CB59" s="427" t="e">
        <f>NA()</f>
        <v>#N/A</v>
      </c>
      <c r="CC59" s="427" t="e">
        <f>NA()</f>
        <v>#N/A</v>
      </c>
      <c r="CD59" s="427" t="e">
        <f>NA()</f>
        <v>#N/A</v>
      </c>
      <c r="CE59" s="427" t="e">
        <f>NA()</f>
        <v>#N/A</v>
      </c>
      <c r="CF59" s="427" t="e">
        <f>NA()</f>
        <v>#N/A</v>
      </c>
    </row>
    <row r="60" spans="1:84">
      <c r="A60" s="426"/>
      <c r="E60" s="415"/>
      <c r="F60" s="417">
        <v>10</v>
      </c>
      <c r="G60" s="421" t="str">
        <f>IF('AIAG GR&amp;R'!L17="","",'AIAG GR&amp;R'!L17)</f>
        <v/>
      </c>
      <c r="H60" s="421" t="str">
        <f>IF('AIAG GR&amp;R'!L18="","",'AIAG GR&amp;R'!L18)</f>
        <v/>
      </c>
      <c r="I60" s="421" t="str">
        <f>IF('AIAG GR&amp;R'!L19="","",'AIAG GR&amp;R'!L19)</f>
        <v/>
      </c>
      <c r="K60" s="428" t="str">
        <f t="shared" si="11"/>
        <v/>
      </c>
      <c r="L60" s="428" t="str">
        <f t="shared" si="12"/>
        <v/>
      </c>
      <c r="M60" s="425"/>
      <c r="N60" s="417">
        <v>10</v>
      </c>
      <c r="O60" s="409" t="e">
        <f>NA()</f>
        <v>#N/A</v>
      </c>
      <c r="P60" s="409" t="e">
        <f t="shared" si="24"/>
        <v>#N/A</v>
      </c>
      <c r="Q60" s="409" t="e">
        <f>NA()</f>
        <v>#N/A</v>
      </c>
      <c r="R60" s="409" t="e">
        <f>NA()</f>
        <v>#N/A</v>
      </c>
      <c r="S60" s="409" t="e">
        <f t="shared" si="25"/>
        <v>#N/A</v>
      </c>
      <c r="T60" s="409" t="e">
        <f>NA()</f>
        <v>#N/A</v>
      </c>
      <c r="U60" s="425"/>
      <c r="V60" s="417">
        <v>2</v>
      </c>
      <c r="W60" s="409" t="e">
        <f t="shared" si="30"/>
        <v>#N/A</v>
      </c>
      <c r="X60" s="409" t="e">
        <f t="shared" si="30"/>
        <v>#N/A</v>
      </c>
      <c r="Y60" s="409" t="e">
        <f t="shared" si="30"/>
        <v>#N/A</v>
      </c>
      <c r="Z60" s="409" t="e">
        <f t="shared" si="30"/>
        <v>#N/A</v>
      </c>
      <c r="AA60" s="409" t="e">
        <f t="shared" si="30"/>
        <v>#N/A</v>
      </c>
      <c r="AB60" s="409" t="e">
        <f t="shared" si="30"/>
        <v>#N/A</v>
      </c>
      <c r="AC60" s="415"/>
      <c r="AD60" s="417">
        <v>4</v>
      </c>
      <c r="AE60" s="409" t="e">
        <f t="shared" si="29"/>
        <v>#N/A</v>
      </c>
      <c r="AF60" s="409" t="e">
        <f t="shared" si="29"/>
        <v>#N/A</v>
      </c>
      <c r="AG60" s="409" t="e">
        <f t="shared" si="29"/>
        <v>#N/A</v>
      </c>
      <c r="AH60" s="409" t="e">
        <f t="shared" si="29"/>
        <v>#N/A</v>
      </c>
      <c r="AI60" s="409" t="e">
        <f t="shared" si="29"/>
        <v>#N/A</v>
      </c>
      <c r="AJ60" s="409" t="e">
        <f t="shared" si="29"/>
        <v>#N/A</v>
      </c>
      <c r="AK60" s="415"/>
      <c r="AL60" s="415">
        <v>6</v>
      </c>
      <c r="AM60" s="409" t="e">
        <f t="shared" si="28"/>
        <v>#N/A</v>
      </c>
      <c r="AN60" s="409" t="e">
        <f t="shared" si="28"/>
        <v>#N/A</v>
      </c>
      <c r="AO60" s="409" t="e">
        <f t="shared" si="28"/>
        <v>#N/A</v>
      </c>
      <c r="AP60" s="409" t="e">
        <f t="shared" si="28"/>
        <v>#N/A</v>
      </c>
      <c r="AQ60" s="409" t="e">
        <f t="shared" si="28"/>
        <v>#N/A</v>
      </c>
      <c r="AR60" s="409" t="e">
        <f t="shared" si="28"/>
        <v>#N/A</v>
      </c>
      <c r="AS60" s="415"/>
      <c r="AT60" s="415"/>
      <c r="AU60" s="427" t="e">
        <f>NA()</f>
        <v>#N/A</v>
      </c>
      <c r="AV60" s="427" t="e">
        <f>NA()</f>
        <v>#N/A</v>
      </c>
      <c r="AW60" s="427" t="e">
        <f>NA()</f>
        <v>#N/A</v>
      </c>
      <c r="AX60" s="427" t="e">
        <f>NA()</f>
        <v>#N/A</v>
      </c>
      <c r="AY60" s="427" t="e">
        <f>NA()</f>
        <v>#N/A</v>
      </c>
      <c r="AZ60" s="427" t="e">
        <f>NA()</f>
        <v>#N/A</v>
      </c>
      <c r="BA60" s="415"/>
      <c r="BB60" s="415"/>
      <c r="BC60" s="427" t="e">
        <f>NA()</f>
        <v>#N/A</v>
      </c>
      <c r="BD60" s="427" t="e">
        <f>NA()</f>
        <v>#N/A</v>
      </c>
      <c r="BE60" s="427" t="e">
        <f>NA()</f>
        <v>#N/A</v>
      </c>
      <c r="BF60" s="427" t="e">
        <f>NA()</f>
        <v>#N/A</v>
      </c>
      <c r="BG60" s="427" t="e">
        <f>NA()</f>
        <v>#N/A</v>
      </c>
      <c r="BH60" s="427" t="e">
        <f>NA()</f>
        <v>#N/A</v>
      </c>
      <c r="BI60" s="415"/>
      <c r="BJ60" s="415"/>
      <c r="BK60" s="427" t="e">
        <f>NA()</f>
        <v>#N/A</v>
      </c>
      <c r="BL60" s="427" t="e">
        <f>NA()</f>
        <v>#N/A</v>
      </c>
      <c r="BM60" s="427" t="e">
        <f>NA()</f>
        <v>#N/A</v>
      </c>
      <c r="BN60" s="427" t="e">
        <f>NA()</f>
        <v>#N/A</v>
      </c>
      <c r="BO60" s="427" t="e">
        <f>NA()</f>
        <v>#N/A</v>
      </c>
      <c r="BP60" s="427" t="e">
        <f>NA()</f>
        <v>#N/A</v>
      </c>
      <c r="BQ60" s="415"/>
      <c r="BR60" s="415"/>
      <c r="BS60" s="427" t="e">
        <f>NA()</f>
        <v>#N/A</v>
      </c>
      <c r="BT60" s="427" t="e">
        <f>NA()</f>
        <v>#N/A</v>
      </c>
      <c r="BU60" s="427" t="e">
        <f>NA()</f>
        <v>#N/A</v>
      </c>
      <c r="BV60" s="427" t="e">
        <f>NA()</f>
        <v>#N/A</v>
      </c>
      <c r="BW60" s="427" t="e">
        <f>NA()</f>
        <v>#N/A</v>
      </c>
      <c r="BX60" s="427" t="e">
        <f>NA()</f>
        <v>#N/A</v>
      </c>
      <c r="BY60" s="415"/>
      <c r="BZ60" s="415"/>
      <c r="CA60" s="427" t="e">
        <f>NA()</f>
        <v>#N/A</v>
      </c>
      <c r="CB60" s="427" t="e">
        <f>NA()</f>
        <v>#N/A</v>
      </c>
      <c r="CC60" s="427" t="e">
        <f>NA()</f>
        <v>#N/A</v>
      </c>
      <c r="CD60" s="427" t="e">
        <f>NA()</f>
        <v>#N/A</v>
      </c>
      <c r="CE60" s="427" t="e">
        <f>NA()</f>
        <v>#N/A</v>
      </c>
      <c r="CF60" s="427" t="e">
        <f>NA()</f>
        <v>#N/A</v>
      </c>
    </row>
    <row r="61" spans="1:84">
      <c r="A61" s="426"/>
      <c r="E61" s="420" t="s">
        <v>373</v>
      </c>
      <c r="F61" s="417">
        <v>1</v>
      </c>
      <c r="G61" s="421" t="str">
        <f>IF('AIAG GR&amp;R'!C22="","",'AIAG GR&amp;R'!C22)</f>
        <v/>
      </c>
      <c r="H61" s="421" t="str">
        <f>IF('AIAG GR&amp;R'!C23="","",'AIAG GR&amp;R'!C23)</f>
        <v/>
      </c>
      <c r="I61" s="421" t="str">
        <f>IF('AIAG GR&amp;R'!C24="","",'AIAG GR&amp;R'!C24)</f>
        <v/>
      </c>
      <c r="K61" s="422" t="str">
        <f t="shared" si="11"/>
        <v/>
      </c>
      <c r="L61" s="422" t="str">
        <f t="shared" si="12"/>
        <v/>
      </c>
      <c r="M61" s="423" t="s">
        <v>373</v>
      </c>
      <c r="N61" s="417">
        <v>1</v>
      </c>
      <c r="O61" s="409" t="e">
        <f>NA()</f>
        <v>#N/A</v>
      </c>
      <c r="P61" s="409" t="e">
        <f>NA()</f>
        <v>#N/A</v>
      </c>
      <c r="Q61" s="409" t="e">
        <f t="shared" ref="Q61:Q70" si="31">IF(G61="",NA(),K61)</f>
        <v>#N/A</v>
      </c>
      <c r="R61" s="409" t="e">
        <f>NA()</f>
        <v>#N/A</v>
      </c>
      <c r="S61" s="409" t="e">
        <f>NA()</f>
        <v>#N/A</v>
      </c>
      <c r="T61" s="409" t="e">
        <f t="shared" ref="T61:T70" si="32">IF(G61="",NA(),L61)</f>
        <v>#N/A</v>
      </c>
      <c r="U61" s="415"/>
      <c r="V61" s="417">
        <v>3</v>
      </c>
      <c r="W61" s="409" t="e">
        <f t="shared" si="30"/>
        <v>#N/A</v>
      </c>
      <c r="X61" s="409" t="e">
        <f t="shared" si="30"/>
        <v>#N/A</v>
      </c>
      <c r="Y61" s="409" t="e">
        <f t="shared" si="30"/>
        <v>#N/A</v>
      </c>
      <c r="Z61" s="409" t="e">
        <f t="shared" si="30"/>
        <v>#N/A</v>
      </c>
      <c r="AA61" s="409" t="e">
        <f t="shared" si="30"/>
        <v>#N/A</v>
      </c>
      <c r="AB61" s="409" t="e">
        <f t="shared" si="30"/>
        <v>#N/A</v>
      </c>
      <c r="AC61" s="415"/>
      <c r="AD61" s="417">
        <v>5</v>
      </c>
      <c r="AE61" s="409" t="e">
        <f t="shared" si="29"/>
        <v>#N/A</v>
      </c>
      <c r="AF61" s="409" t="e">
        <f t="shared" si="29"/>
        <v>#N/A</v>
      </c>
      <c r="AG61" s="409" t="e">
        <f t="shared" si="29"/>
        <v>#N/A</v>
      </c>
      <c r="AH61" s="409" t="e">
        <f t="shared" si="29"/>
        <v>#N/A</v>
      </c>
      <c r="AI61" s="409" t="e">
        <f t="shared" si="29"/>
        <v>#N/A</v>
      </c>
      <c r="AJ61" s="409" t="e">
        <f t="shared" si="29"/>
        <v>#N/A</v>
      </c>
      <c r="AK61" s="415"/>
      <c r="AL61" s="415">
        <v>7</v>
      </c>
      <c r="AM61" s="409" t="e">
        <f t="shared" si="28"/>
        <v>#N/A</v>
      </c>
      <c r="AN61" s="409" t="e">
        <f t="shared" si="28"/>
        <v>#N/A</v>
      </c>
      <c r="AO61" s="409" t="e">
        <f t="shared" si="28"/>
        <v>#N/A</v>
      </c>
      <c r="AP61" s="409" t="e">
        <f t="shared" si="28"/>
        <v>#N/A</v>
      </c>
      <c r="AQ61" s="409" t="e">
        <f t="shared" si="28"/>
        <v>#N/A</v>
      </c>
      <c r="AR61" s="409" t="e">
        <f t="shared" si="28"/>
        <v>#N/A</v>
      </c>
      <c r="AS61" s="415"/>
      <c r="AT61" s="415"/>
      <c r="AU61" s="427" t="e">
        <f>NA()</f>
        <v>#N/A</v>
      </c>
      <c r="AV61" s="427" t="e">
        <f>NA()</f>
        <v>#N/A</v>
      </c>
      <c r="AW61" s="427" t="e">
        <f>NA()</f>
        <v>#N/A</v>
      </c>
      <c r="AX61" s="427" t="e">
        <f>NA()</f>
        <v>#N/A</v>
      </c>
      <c r="AY61" s="427" t="e">
        <f>NA()</f>
        <v>#N/A</v>
      </c>
      <c r="AZ61" s="427" t="e">
        <f>NA()</f>
        <v>#N/A</v>
      </c>
      <c r="BA61" s="415"/>
      <c r="BB61" s="415"/>
      <c r="BC61" s="427" t="e">
        <f>NA()</f>
        <v>#N/A</v>
      </c>
      <c r="BD61" s="427" t="e">
        <f>NA()</f>
        <v>#N/A</v>
      </c>
      <c r="BE61" s="427" t="e">
        <f>NA()</f>
        <v>#N/A</v>
      </c>
      <c r="BF61" s="427" t="e">
        <f>NA()</f>
        <v>#N/A</v>
      </c>
      <c r="BG61" s="427" t="e">
        <f>NA()</f>
        <v>#N/A</v>
      </c>
      <c r="BH61" s="427" t="e">
        <f>NA()</f>
        <v>#N/A</v>
      </c>
      <c r="BI61" s="415"/>
      <c r="BJ61" s="415"/>
      <c r="BK61" s="427" t="e">
        <f>NA()</f>
        <v>#N/A</v>
      </c>
      <c r="BL61" s="427" t="e">
        <f>NA()</f>
        <v>#N/A</v>
      </c>
      <c r="BM61" s="427" t="e">
        <f>NA()</f>
        <v>#N/A</v>
      </c>
      <c r="BN61" s="427" t="e">
        <f>NA()</f>
        <v>#N/A</v>
      </c>
      <c r="BO61" s="427" t="e">
        <f>NA()</f>
        <v>#N/A</v>
      </c>
      <c r="BP61" s="427" t="e">
        <f>NA()</f>
        <v>#N/A</v>
      </c>
      <c r="BQ61" s="415"/>
      <c r="BR61" s="415"/>
      <c r="BS61" s="427" t="e">
        <f>NA()</f>
        <v>#N/A</v>
      </c>
      <c r="BT61" s="427" t="e">
        <f>NA()</f>
        <v>#N/A</v>
      </c>
      <c r="BU61" s="427" t="e">
        <f>NA()</f>
        <v>#N/A</v>
      </c>
      <c r="BV61" s="427" t="e">
        <f>NA()</f>
        <v>#N/A</v>
      </c>
      <c r="BW61" s="427" t="e">
        <f>NA()</f>
        <v>#N/A</v>
      </c>
      <c r="BX61" s="427" t="e">
        <f>NA()</f>
        <v>#N/A</v>
      </c>
      <c r="BY61" s="415"/>
      <c r="BZ61" s="415"/>
      <c r="CA61" s="427" t="e">
        <f>NA()</f>
        <v>#N/A</v>
      </c>
      <c r="CB61" s="427" t="e">
        <f>NA()</f>
        <v>#N/A</v>
      </c>
      <c r="CC61" s="427" t="e">
        <f>NA()</f>
        <v>#N/A</v>
      </c>
      <c r="CD61" s="427" t="e">
        <f>NA()</f>
        <v>#N/A</v>
      </c>
      <c r="CE61" s="427" t="e">
        <f>NA()</f>
        <v>#N/A</v>
      </c>
      <c r="CF61" s="427" t="e">
        <f>NA()</f>
        <v>#N/A</v>
      </c>
    </row>
    <row r="62" spans="1:84">
      <c r="A62" s="426"/>
      <c r="E62" s="415"/>
      <c r="F62" s="417">
        <v>2</v>
      </c>
      <c r="G62" s="421" t="str">
        <f>IF('AIAG GR&amp;R'!D22="","",'AIAG GR&amp;R'!D22)</f>
        <v/>
      </c>
      <c r="H62" s="421" t="str">
        <f>IF('AIAG GR&amp;R'!D23="","",'AIAG GR&amp;R'!D23)</f>
        <v/>
      </c>
      <c r="I62" s="421" t="str">
        <f>IF('AIAG GR&amp;R'!D24="","",'AIAG GR&amp;R'!D24)</f>
        <v/>
      </c>
      <c r="K62" s="424" t="str">
        <f t="shared" si="11"/>
        <v/>
      </c>
      <c r="L62" s="424" t="str">
        <f t="shared" si="12"/>
        <v/>
      </c>
      <c r="M62" s="425"/>
      <c r="N62" s="417">
        <v>2</v>
      </c>
      <c r="O62" s="409" t="e">
        <f>NA()</f>
        <v>#N/A</v>
      </c>
      <c r="P62" s="409" t="e">
        <f>NA()</f>
        <v>#N/A</v>
      </c>
      <c r="Q62" s="409" t="e">
        <f t="shared" si="31"/>
        <v>#N/A</v>
      </c>
      <c r="R62" s="409" t="e">
        <f>NA()</f>
        <v>#N/A</v>
      </c>
      <c r="S62" s="409" t="e">
        <f>NA()</f>
        <v>#N/A</v>
      </c>
      <c r="T62" s="409" t="e">
        <f t="shared" si="32"/>
        <v>#N/A</v>
      </c>
      <c r="U62" s="425"/>
      <c r="V62" s="417">
        <v>4</v>
      </c>
      <c r="W62" s="409" t="e">
        <f t="shared" si="30"/>
        <v>#N/A</v>
      </c>
      <c r="X62" s="409" t="e">
        <f t="shared" si="30"/>
        <v>#N/A</v>
      </c>
      <c r="Y62" s="409" t="e">
        <f t="shared" si="30"/>
        <v>#N/A</v>
      </c>
      <c r="Z62" s="409" t="e">
        <f t="shared" si="30"/>
        <v>#N/A</v>
      </c>
      <c r="AA62" s="409" t="e">
        <f t="shared" si="30"/>
        <v>#N/A</v>
      </c>
      <c r="AB62" s="409" t="e">
        <f t="shared" si="30"/>
        <v>#N/A</v>
      </c>
      <c r="AC62" s="415"/>
      <c r="AD62" s="417">
        <v>6</v>
      </c>
      <c r="AE62" s="409" t="e">
        <f t="shared" si="29"/>
        <v>#N/A</v>
      </c>
      <c r="AF62" s="409" t="e">
        <f t="shared" si="29"/>
        <v>#N/A</v>
      </c>
      <c r="AG62" s="409" t="e">
        <f t="shared" si="29"/>
        <v>#N/A</v>
      </c>
      <c r="AH62" s="409" t="e">
        <f t="shared" si="29"/>
        <v>#N/A</v>
      </c>
      <c r="AI62" s="409" t="e">
        <f t="shared" si="29"/>
        <v>#N/A</v>
      </c>
      <c r="AJ62" s="409" t="e">
        <f t="shared" si="29"/>
        <v>#N/A</v>
      </c>
      <c r="AK62" s="415"/>
      <c r="AL62" s="415"/>
      <c r="AM62" s="427" t="e">
        <f>NA()</f>
        <v>#N/A</v>
      </c>
      <c r="AN62" s="427" t="e">
        <f>NA()</f>
        <v>#N/A</v>
      </c>
      <c r="AO62" s="427" t="e">
        <f>NA()</f>
        <v>#N/A</v>
      </c>
      <c r="AP62" s="427" t="e">
        <f>NA()</f>
        <v>#N/A</v>
      </c>
      <c r="AQ62" s="427" t="e">
        <f>NA()</f>
        <v>#N/A</v>
      </c>
      <c r="AR62" s="427" t="e">
        <f>NA()</f>
        <v>#N/A</v>
      </c>
      <c r="AS62" s="415"/>
      <c r="AT62" s="415"/>
      <c r="AU62" s="427" t="e">
        <f>NA()</f>
        <v>#N/A</v>
      </c>
      <c r="AV62" s="427" t="e">
        <f>NA()</f>
        <v>#N/A</v>
      </c>
      <c r="AW62" s="427" t="e">
        <f>NA()</f>
        <v>#N/A</v>
      </c>
      <c r="AX62" s="427" t="e">
        <f>NA()</f>
        <v>#N/A</v>
      </c>
      <c r="AY62" s="427" t="e">
        <f>NA()</f>
        <v>#N/A</v>
      </c>
      <c r="AZ62" s="427" t="e">
        <f>NA()</f>
        <v>#N/A</v>
      </c>
      <c r="BA62" s="415"/>
      <c r="BB62" s="415"/>
      <c r="BC62" s="427" t="e">
        <f>NA()</f>
        <v>#N/A</v>
      </c>
      <c r="BD62" s="427" t="e">
        <f>NA()</f>
        <v>#N/A</v>
      </c>
      <c r="BE62" s="427" t="e">
        <f>NA()</f>
        <v>#N/A</v>
      </c>
      <c r="BF62" s="427" t="e">
        <f>NA()</f>
        <v>#N/A</v>
      </c>
      <c r="BG62" s="427" t="e">
        <f>NA()</f>
        <v>#N/A</v>
      </c>
      <c r="BH62" s="427" t="e">
        <f>NA()</f>
        <v>#N/A</v>
      </c>
      <c r="BI62" s="415"/>
      <c r="BJ62" s="415"/>
      <c r="BK62" s="427" t="e">
        <f>NA()</f>
        <v>#N/A</v>
      </c>
      <c r="BL62" s="427" t="e">
        <f>NA()</f>
        <v>#N/A</v>
      </c>
      <c r="BM62" s="427" t="e">
        <f>NA()</f>
        <v>#N/A</v>
      </c>
      <c r="BN62" s="427" t="e">
        <f>NA()</f>
        <v>#N/A</v>
      </c>
      <c r="BO62" s="427" t="e">
        <f>NA()</f>
        <v>#N/A</v>
      </c>
      <c r="BP62" s="427" t="e">
        <f>NA()</f>
        <v>#N/A</v>
      </c>
      <c r="BQ62" s="415"/>
      <c r="BR62" s="415"/>
      <c r="BS62" s="427" t="e">
        <f>NA()</f>
        <v>#N/A</v>
      </c>
      <c r="BT62" s="427" t="e">
        <f>NA()</f>
        <v>#N/A</v>
      </c>
      <c r="BU62" s="427" t="e">
        <f>NA()</f>
        <v>#N/A</v>
      </c>
      <c r="BV62" s="427" t="e">
        <f>NA()</f>
        <v>#N/A</v>
      </c>
      <c r="BW62" s="427" t="e">
        <f>NA()</f>
        <v>#N/A</v>
      </c>
      <c r="BX62" s="427" t="e">
        <f>NA()</f>
        <v>#N/A</v>
      </c>
      <c r="BY62" s="415"/>
      <c r="BZ62" s="415"/>
      <c r="CA62" s="427" t="e">
        <f>NA()</f>
        <v>#N/A</v>
      </c>
      <c r="CB62" s="427" t="e">
        <f>NA()</f>
        <v>#N/A</v>
      </c>
      <c r="CC62" s="427" t="e">
        <f>NA()</f>
        <v>#N/A</v>
      </c>
      <c r="CD62" s="427" t="e">
        <f>NA()</f>
        <v>#N/A</v>
      </c>
      <c r="CE62" s="427" t="e">
        <f>NA()</f>
        <v>#N/A</v>
      </c>
      <c r="CF62" s="427" t="e">
        <f>NA()</f>
        <v>#N/A</v>
      </c>
    </row>
    <row r="63" spans="1:84">
      <c r="A63" s="426"/>
      <c r="E63" s="415"/>
      <c r="F63" s="417">
        <v>3</v>
      </c>
      <c r="G63" s="421" t="str">
        <f>IF('AIAG GR&amp;R'!E22="","",'AIAG GR&amp;R'!E22)</f>
        <v/>
      </c>
      <c r="H63" s="421" t="str">
        <f>IF('AIAG GR&amp;R'!E23="","",'AIAG GR&amp;R'!E23)</f>
        <v/>
      </c>
      <c r="I63" s="421" t="str">
        <f>IF('AIAG GR&amp;R'!E24="","",'AIAG GR&amp;R'!E24)</f>
        <v/>
      </c>
      <c r="K63" s="424" t="str">
        <f t="shared" si="11"/>
        <v/>
      </c>
      <c r="L63" s="424" t="str">
        <f t="shared" si="12"/>
        <v/>
      </c>
      <c r="M63" s="425"/>
      <c r="N63" s="417">
        <v>3</v>
      </c>
      <c r="O63" s="409" t="e">
        <f>NA()</f>
        <v>#N/A</v>
      </c>
      <c r="P63" s="409" t="e">
        <f>NA()</f>
        <v>#N/A</v>
      </c>
      <c r="Q63" s="409" t="e">
        <f t="shared" si="31"/>
        <v>#N/A</v>
      </c>
      <c r="R63" s="409" t="e">
        <f>NA()</f>
        <v>#N/A</v>
      </c>
      <c r="S63" s="409" t="e">
        <f>NA()</f>
        <v>#N/A</v>
      </c>
      <c r="T63" s="409" t="e">
        <f t="shared" si="32"/>
        <v>#N/A</v>
      </c>
      <c r="U63" s="425"/>
      <c r="V63" s="417">
        <v>5</v>
      </c>
      <c r="W63" s="409" t="e">
        <f t="shared" si="30"/>
        <v>#N/A</v>
      </c>
      <c r="X63" s="409" t="e">
        <f t="shared" si="30"/>
        <v>#N/A</v>
      </c>
      <c r="Y63" s="409" t="e">
        <f t="shared" si="30"/>
        <v>#N/A</v>
      </c>
      <c r="Z63" s="409" t="e">
        <f t="shared" si="30"/>
        <v>#N/A</v>
      </c>
      <c r="AA63" s="409" t="e">
        <f t="shared" si="30"/>
        <v>#N/A</v>
      </c>
      <c r="AB63" s="409" t="e">
        <f t="shared" si="30"/>
        <v>#N/A</v>
      </c>
      <c r="AC63" s="415"/>
      <c r="AD63" s="417">
        <v>7</v>
      </c>
      <c r="AE63" s="409" t="e">
        <f t="shared" si="29"/>
        <v>#N/A</v>
      </c>
      <c r="AF63" s="409" t="e">
        <f t="shared" si="29"/>
        <v>#N/A</v>
      </c>
      <c r="AG63" s="409" t="e">
        <f t="shared" si="29"/>
        <v>#N/A</v>
      </c>
      <c r="AH63" s="409" t="e">
        <f t="shared" si="29"/>
        <v>#N/A</v>
      </c>
      <c r="AI63" s="409" t="e">
        <f t="shared" si="29"/>
        <v>#N/A</v>
      </c>
      <c r="AJ63" s="409" t="e">
        <f t="shared" si="29"/>
        <v>#N/A</v>
      </c>
      <c r="AK63" s="415"/>
      <c r="AL63" s="415"/>
      <c r="AM63" s="427" t="e">
        <f>NA()</f>
        <v>#N/A</v>
      </c>
      <c r="AN63" s="427" t="e">
        <f>NA()</f>
        <v>#N/A</v>
      </c>
      <c r="AO63" s="427" t="e">
        <f>NA()</f>
        <v>#N/A</v>
      </c>
      <c r="AP63" s="427" t="e">
        <f>NA()</f>
        <v>#N/A</v>
      </c>
      <c r="AQ63" s="427" t="e">
        <f>NA()</f>
        <v>#N/A</v>
      </c>
      <c r="AR63" s="427" t="e">
        <f>NA()</f>
        <v>#N/A</v>
      </c>
      <c r="AS63" s="415"/>
      <c r="AT63" s="415"/>
      <c r="AU63" s="427" t="e">
        <f>NA()</f>
        <v>#N/A</v>
      </c>
      <c r="AV63" s="427" t="e">
        <f>NA()</f>
        <v>#N/A</v>
      </c>
      <c r="AW63" s="427" t="e">
        <f>NA()</f>
        <v>#N/A</v>
      </c>
      <c r="AX63" s="427" t="e">
        <f>NA()</f>
        <v>#N/A</v>
      </c>
      <c r="AY63" s="427" t="e">
        <f>NA()</f>
        <v>#N/A</v>
      </c>
      <c r="AZ63" s="427" t="e">
        <f>NA()</f>
        <v>#N/A</v>
      </c>
      <c r="BA63" s="415"/>
      <c r="BB63" s="415"/>
      <c r="BC63" s="427" t="e">
        <f>NA()</f>
        <v>#N/A</v>
      </c>
      <c r="BD63" s="427" t="e">
        <f>NA()</f>
        <v>#N/A</v>
      </c>
      <c r="BE63" s="427" t="e">
        <f>NA()</f>
        <v>#N/A</v>
      </c>
      <c r="BF63" s="427" t="e">
        <f>NA()</f>
        <v>#N/A</v>
      </c>
      <c r="BG63" s="427" t="e">
        <f>NA()</f>
        <v>#N/A</v>
      </c>
      <c r="BH63" s="427" t="e">
        <f>NA()</f>
        <v>#N/A</v>
      </c>
      <c r="BI63" s="415"/>
      <c r="BJ63" s="415"/>
      <c r="BK63" s="427" t="e">
        <f>NA()</f>
        <v>#N/A</v>
      </c>
      <c r="BL63" s="427" t="e">
        <f>NA()</f>
        <v>#N/A</v>
      </c>
      <c r="BM63" s="427" t="e">
        <f>NA()</f>
        <v>#N/A</v>
      </c>
      <c r="BN63" s="427" t="e">
        <f>NA()</f>
        <v>#N/A</v>
      </c>
      <c r="BO63" s="427" t="e">
        <f>NA()</f>
        <v>#N/A</v>
      </c>
      <c r="BP63" s="427" t="e">
        <f>NA()</f>
        <v>#N/A</v>
      </c>
      <c r="BQ63" s="415"/>
      <c r="BR63" s="415"/>
      <c r="BS63" s="427" t="e">
        <f>NA()</f>
        <v>#N/A</v>
      </c>
      <c r="BT63" s="427" t="e">
        <f>NA()</f>
        <v>#N/A</v>
      </c>
      <c r="BU63" s="427" t="e">
        <f>NA()</f>
        <v>#N/A</v>
      </c>
      <c r="BV63" s="427" t="e">
        <f>NA()</f>
        <v>#N/A</v>
      </c>
      <c r="BW63" s="427" t="e">
        <f>NA()</f>
        <v>#N/A</v>
      </c>
      <c r="BX63" s="427" t="e">
        <f>NA()</f>
        <v>#N/A</v>
      </c>
      <c r="BY63" s="415"/>
      <c r="BZ63" s="415"/>
      <c r="CA63" s="427" t="e">
        <f>NA()</f>
        <v>#N/A</v>
      </c>
      <c r="CB63" s="427" t="e">
        <f>NA()</f>
        <v>#N/A</v>
      </c>
      <c r="CC63" s="427" t="e">
        <f>NA()</f>
        <v>#N/A</v>
      </c>
      <c r="CD63" s="427" t="e">
        <f>NA()</f>
        <v>#N/A</v>
      </c>
      <c r="CE63" s="427" t="e">
        <f>NA()</f>
        <v>#N/A</v>
      </c>
      <c r="CF63" s="427" t="e">
        <f>NA()</f>
        <v>#N/A</v>
      </c>
    </row>
    <row r="64" spans="1:84">
      <c r="A64" s="426"/>
      <c r="E64" s="415"/>
      <c r="F64" s="417">
        <v>4</v>
      </c>
      <c r="G64" s="421" t="str">
        <f>IF('AIAG GR&amp;R'!F22="","",'AIAG GR&amp;R'!F22)</f>
        <v/>
      </c>
      <c r="H64" s="421" t="str">
        <f>IF('AIAG GR&amp;R'!F23="","",'AIAG GR&amp;R'!F23)</f>
        <v/>
      </c>
      <c r="I64" s="421" t="str">
        <f>IF('AIAG GR&amp;R'!F24="","",'AIAG GR&amp;R'!F24)</f>
        <v/>
      </c>
      <c r="K64" s="424" t="str">
        <f t="shared" si="11"/>
        <v/>
      </c>
      <c r="L64" s="424" t="str">
        <f t="shared" si="12"/>
        <v/>
      </c>
      <c r="M64" s="425"/>
      <c r="N64" s="417">
        <v>4</v>
      </c>
      <c r="O64" s="409" t="e">
        <f>NA()</f>
        <v>#N/A</v>
      </c>
      <c r="P64" s="409" t="e">
        <f>NA()</f>
        <v>#N/A</v>
      </c>
      <c r="Q64" s="409" t="e">
        <f t="shared" si="31"/>
        <v>#N/A</v>
      </c>
      <c r="R64" s="409" t="e">
        <f>NA()</f>
        <v>#N/A</v>
      </c>
      <c r="S64" s="409" t="e">
        <f>NA()</f>
        <v>#N/A</v>
      </c>
      <c r="T64" s="409" t="e">
        <f t="shared" si="32"/>
        <v>#N/A</v>
      </c>
      <c r="U64" s="425"/>
      <c r="V64" s="417">
        <v>6</v>
      </c>
      <c r="W64" s="409" t="e">
        <f t="shared" si="30"/>
        <v>#N/A</v>
      </c>
      <c r="X64" s="409" t="e">
        <f t="shared" si="30"/>
        <v>#N/A</v>
      </c>
      <c r="Y64" s="409" t="e">
        <f t="shared" si="30"/>
        <v>#N/A</v>
      </c>
      <c r="Z64" s="409" t="e">
        <f t="shared" si="30"/>
        <v>#N/A</v>
      </c>
      <c r="AA64" s="409" t="e">
        <f t="shared" si="30"/>
        <v>#N/A</v>
      </c>
      <c r="AB64" s="409" t="e">
        <f t="shared" si="30"/>
        <v>#N/A</v>
      </c>
      <c r="AC64" s="415"/>
      <c r="AD64" s="417">
        <v>8</v>
      </c>
      <c r="AE64" s="409" t="e">
        <f t="shared" si="29"/>
        <v>#N/A</v>
      </c>
      <c r="AF64" s="409" t="e">
        <f t="shared" si="29"/>
        <v>#N/A</v>
      </c>
      <c r="AG64" s="409" t="e">
        <f t="shared" si="29"/>
        <v>#N/A</v>
      </c>
      <c r="AH64" s="409" t="e">
        <f t="shared" si="29"/>
        <v>#N/A</v>
      </c>
      <c r="AI64" s="409" t="e">
        <f t="shared" si="29"/>
        <v>#N/A</v>
      </c>
      <c r="AJ64" s="409" t="e">
        <f t="shared" si="29"/>
        <v>#N/A</v>
      </c>
      <c r="AK64" s="415"/>
      <c r="AL64" s="415"/>
      <c r="AM64" s="427" t="e">
        <f>NA()</f>
        <v>#N/A</v>
      </c>
      <c r="AN64" s="427" t="e">
        <f>NA()</f>
        <v>#N/A</v>
      </c>
      <c r="AO64" s="427" t="e">
        <f>NA()</f>
        <v>#N/A</v>
      </c>
      <c r="AP64" s="427" t="e">
        <f>NA()</f>
        <v>#N/A</v>
      </c>
      <c r="AQ64" s="427" t="e">
        <f>NA()</f>
        <v>#N/A</v>
      </c>
      <c r="AR64" s="427" t="e">
        <f>NA()</f>
        <v>#N/A</v>
      </c>
      <c r="AS64" s="415"/>
      <c r="AT64" s="415"/>
      <c r="AU64" s="427" t="e">
        <f>NA()</f>
        <v>#N/A</v>
      </c>
      <c r="AV64" s="427" t="e">
        <f>NA()</f>
        <v>#N/A</v>
      </c>
      <c r="AW64" s="427" t="e">
        <f>NA()</f>
        <v>#N/A</v>
      </c>
      <c r="AX64" s="427" t="e">
        <f>NA()</f>
        <v>#N/A</v>
      </c>
      <c r="AY64" s="427" t="e">
        <f>NA()</f>
        <v>#N/A</v>
      </c>
      <c r="AZ64" s="427" t="e">
        <f>NA()</f>
        <v>#N/A</v>
      </c>
      <c r="BA64" s="415"/>
      <c r="BB64" s="415"/>
      <c r="BC64" s="427" t="e">
        <f>NA()</f>
        <v>#N/A</v>
      </c>
      <c r="BD64" s="427" t="e">
        <f>NA()</f>
        <v>#N/A</v>
      </c>
      <c r="BE64" s="427" t="e">
        <f>NA()</f>
        <v>#N/A</v>
      </c>
      <c r="BF64" s="427" t="e">
        <f>NA()</f>
        <v>#N/A</v>
      </c>
      <c r="BG64" s="427" t="e">
        <f>NA()</f>
        <v>#N/A</v>
      </c>
      <c r="BH64" s="427" t="e">
        <f>NA()</f>
        <v>#N/A</v>
      </c>
      <c r="BI64" s="415"/>
      <c r="BJ64" s="415"/>
      <c r="BK64" s="427" t="e">
        <f>NA()</f>
        <v>#N/A</v>
      </c>
      <c r="BL64" s="427" t="e">
        <f>NA()</f>
        <v>#N/A</v>
      </c>
      <c r="BM64" s="427" t="e">
        <f>NA()</f>
        <v>#N/A</v>
      </c>
      <c r="BN64" s="427" t="e">
        <f>NA()</f>
        <v>#N/A</v>
      </c>
      <c r="BO64" s="427" t="e">
        <f>NA()</f>
        <v>#N/A</v>
      </c>
      <c r="BP64" s="427" t="e">
        <f>NA()</f>
        <v>#N/A</v>
      </c>
      <c r="BQ64" s="415"/>
      <c r="BR64" s="415"/>
      <c r="BS64" s="427" t="e">
        <f>NA()</f>
        <v>#N/A</v>
      </c>
      <c r="BT64" s="427" t="e">
        <f>NA()</f>
        <v>#N/A</v>
      </c>
      <c r="BU64" s="427" t="e">
        <f>NA()</f>
        <v>#N/A</v>
      </c>
      <c r="BV64" s="427" t="e">
        <f>NA()</f>
        <v>#N/A</v>
      </c>
      <c r="BW64" s="427" t="e">
        <f>NA()</f>
        <v>#N/A</v>
      </c>
      <c r="BX64" s="427" t="e">
        <f>NA()</f>
        <v>#N/A</v>
      </c>
      <c r="BY64" s="415"/>
      <c r="BZ64" s="415"/>
      <c r="CA64" s="427" t="e">
        <f>NA()</f>
        <v>#N/A</v>
      </c>
      <c r="CB64" s="427" t="e">
        <f>NA()</f>
        <v>#N/A</v>
      </c>
      <c r="CC64" s="427" t="e">
        <f>NA()</f>
        <v>#N/A</v>
      </c>
      <c r="CD64" s="427" t="e">
        <f>NA()</f>
        <v>#N/A</v>
      </c>
      <c r="CE64" s="427" t="e">
        <f>NA()</f>
        <v>#N/A</v>
      </c>
      <c r="CF64" s="427" t="e">
        <f>NA()</f>
        <v>#N/A</v>
      </c>
    </row>
    <row r="65" spans="1:84">
      <c r="A65" s="426"/>
      <c r="E65" s="415"/>
      <c r="F65" s="417">
        <v>5</v>
      </c>
      <c r="G65" s="421" t="str">
        <f>IF('AIAG GR&amp;R'!G22="","",'AIAG GR&amp;R'!G22)</f>
        <v/>
      </c>
      <c r="H65" s="421" t="str">
        <f>IF('AIAG GR&amp;R'!G23="","",'AIAG GR&amp;R'!G23)</f>
        <v/>
      </c>
      <c r="I65" s="421" t="str">
        <f>IF('AIAG GR&amp;R'!G24="","",'AIAG GR&amp;R'!G24)</f>
        <v/>
      </c>
      <c r="K65" s="424" t="str">
        <f t="shared" si="11"/>
        <v/>
      </c>
      <c r="L65" s="424" t="str">
        <f t="shared" si="12"/>
        <v/>
      </c>
      <c r="M65" s="425"/>
      <c r="N65" s="417">
        <v>5</v>
      </c>
      <c r="O65" s="409" t="e">
        <f>NA()</f>
        <v>#N/A</v>
      </c>
      <c r="P65" s="409" t="e">
        <f>NA()</f>
        <v>#N/A</v>
      </c>
      <c r="Q65" s="409" t="e">
        <f t="shared" si="31"/>
        <v>#N/A</v>
      </c>
      <c r="R65" s="409" t="e">
        <f>NA()</f>
        <v>#N/A</v>
      </c>
      <c r="S65" s="409" t="e">
        <f>NA()</f>
        <v>#N/A</v>
      </c>
      <c r="T65" s="409" t="e">
        <f t="shared" si="32"/>
        <v>#N/A</v>
      </c>
      <c r="U65" s="425"/>
      <c r="V65" s="417">
        <v>7</v>
      </c>
      <c r="W65" s="409" t="e">
        <f t="shared" si="30"/>
        <v>#N/A</v>
      </c>
      <c r="X65" s="409" t="e">
        <f t="shared" si="30"/>
        <v>#N/A</v>
      </c>
      <c r="Y65" s="409" t="e">
        <f t="shared" si="30"/>
        <v>#N/A</v>
      </c>
      <c r="Z65" s="409" t="e">
        <f t="shared" si="30"/>
        <v>#N/A</v>
      </c>
      <c r="AA65" s="409" t="e">
        <f t="shared" si="30"/>
        <v>#N/A</v>
      </c>
      <c r="AB65" s="409" t="e">
        <f t="shared" si="30"/>
        <v>#N/A</v>
      </c>
      <c r="AC65" s="415"/>
      <c r="AD65" s="415"/>
      <c r="AE65" s="427" t="e">
        <f>NA()</f>
        <v>#N/A</v>
      </c>
      <c r="AF65" s="427" t="e">
        <f>NA()</f>
        <v>#N/A</v>
      </c>
      <c r="AG65" s="427" t="e">
        <f>NA()</f>
        <v>#N/A</v>
      </c>
      <c r="AH65" s="427" t="e">
        <f>NA()</f>
        <v>#N/A</v>
      </c>
      <c r="AI65" s="427" t="e">
        <f>NA()</f>
        <v>#N/A</v>
      </c>
      <c r="AJ65" s="427" t="e">
        <f>NA()</f>
        <v>#N/A</v>
      </c>
      <c r="AK65" s="415"/>
      <c r="AL65" s="415"/>
      <c r="AM65" s="427" t="e">
        <f>NA()</f>
        <v>#N/A</v>
      </c>
      <c r="AN65" s="427" t="e">
        <f>NA()</f>
        <v>#N/A</v>
      </c>
      <c r="AO65" s="427" t="e">
        <f>NA()</f>
        <v>#N/A</v>
      </c>
      <c r="AP65" s="427" t="e">
        <f>NA()</f>
        <v>#N/A</v>
      </c>
      <c r="AQ65" s="427" t="e">
        <f>NA()</f>
        <v>#N/A</v>
      </c>
      <c r="AR65" s="427" t="e">
        <f>NA()</f>
        <v>#N/A</v>
      </c>
      <c r="AS65" s="415"/>
      <c r="AT65" s="415"/>
      <c r="AU65" s="427" t="e">
        <f>NA()</f>
        <v>#N/A</v>
      </c>
      <c r="AV65" s="427" t="e">
        <f>NA()</f>
        <v>#N/A</v>
      </c>
      <c r="AW65" s="427" t="e">
        <f>NA()</f>
        <v>#N/A</v>
      </c>
      <c r="AX65" s="427" t="e">
        <f>NA()</f>
        <v>#N/A</v>
      </c>
      <c r="AY65" s="427" t="e">
        <f>NA()</f>
        <v>#N/A</v>
      </c>
      <c r="AZ65" s="427" t="e">
        <f>NA()</f>
        <v>#N/A</v>
      </c>
      <c r="BA65" s="415"/>
      <c r="BB65" s="415"/>
      <c r="BC65" s="427" t="e">
        <f>NA()</f>
        <v>#N/A</v>
      </c>
      <c r="BD65" s="427" t="e">
        <f>NA()</f>
        <v>#N/A</v>
      </c>
      <c r="BE65" s="427" t="e">
        <f>NA()</f>
        <v>#N/A</v>
      </c>
      <c r="BF65" s="427" t="e">
        <f>NA()</f>
        <v>#N/A</v>
      </c>
      <c r="BG65" s="427" t="e">
        <f>NA()</f>
        <v>#N/A</v>
      </c>
      <c r="BH65" s="427" t="e">
        <f>NA()</f>
        <v>#N/A</v>
      </c>
      <c r="BI65" s="415"/>
      <c r="BJ65" s="415"/>
      <c r="BK65" s="427" t="e">
        <f>NA()</f>
        <v>#N/A</v>
      </c>
      <c r="BL65" s="427" t="e">
        <f>NA()</f>
        <v>#N/A</v>
      </c>
      <c r="BM65" s="427" t="e">
        <f>NA()</f>
        <v>#N/A</v>
      </c>
      <c r="BN65" s="427" t="e">
        <f>NA()</f>
        <v>#N/A</v>
      </c>
      <c r="BO65" s="427" t="e">
        <f>NA()</f>
        <v>#N/A</v>
      </c>
      <c r="BP65" s="427" t="e">
        <f>NA()</f>
        <v>#N/A</v>
      </c>
      <c r="BQ65" s="415"/>
      <c r="BR65" s="415"/>
      <c r="BS65" s="427" t="e">
        <f>NA()</f>
        <v>#N/A</v>
      </c>
      <c r="BT65" s="427" t="e">
        <f>NA()</f>
        <v>#N/A</v>
      </c>
      <c r="BU65" s="427" t="e">
        <f>NA()</f>
        <v>#N/A</v>
      </c>
      <c r="BV65" s="427" t="e">
        <f>NA()</f>
        <v>#N/A</v>
      </c>
      <c r="BW65" s="427" t="e">
        <f>NA()</f>
        <v>#N/A</v>
      </c>
      <c r="BX65" s="427" t="e">
        <f>NA()</f>
        <v>#N/A</v>
      </c>
      <c r="BY65" s="415"/>
      <c r="BZ65" s="415"/>
      <c r="CA65" s="427" t="e">
        <f>NA()</f>
        <v>#N/A</v>
      </c>
      <c r="CB65" s="427" t="e">
        <f>NA()</f>
        <v>#N/A</v>
      </c>
      <c r="CC65" s="427" t="e">
        <f>NA()</f>
        <v>#N/A</v>
      </c>
      <c r="CD65" s="427" t="e">
        <f>NA()</f>
        <v>#N/A</v>
      </c>
      <c r="CE65" s="427" t="e">
        <f>NA()</f>
        <v>#N/A</v>
      </c>
      <c r="CF65" s="427" t="e">
        <f>NA()</f>
        <v>#N/A</v>
      </c>
    </row>
    <row r="66" spans="1:84">
      <c r="A66" s="426"/>
      <c r="E66" s="415"/>
      <c r="F66" s="417">
        <v>6</v>
      </c>
      <c r="G66" s="421" t="str">
        <f>IF('AIAG GR&amp;R'!H22="","",'AIAG GR&amp;R'!H22)</f>
        <v/>
      </c>
      <c r="H66" s="421" t="str">
        <f>IF('AIAG GR&amp;R'!H23="","",'AIAG GR&amp;R'!H23)</f>
        <v/>
      </c>
      <c r="I66" s="421" t="str">
        <f>IF('AIAG GR&amp;R'!H24="","",'AIAG GR&amp;R'!H24)</f>
        <v/>
      </c>
      <c r="K66" s="424" t="str">
        <f t="shared" si="11"/>
        <v/>
      </c>
      <c r="L66" s="424" t="str">
        <f t="shared" si="12"/>
        <v/>
      </c>
      <c r="M66" s="425"/>
      <c r="N66" s="417">
        <v>6</v>
      </c>
      <c r="O66" s="409" t="e">
        <f>NA()</f>
        <v>#N/A</v>
      </c>
      <c r="P66" s="409" t="e">
        <f>NA()</f>
        <v>#N/A</v>
      </c>
      <c r="Q66" s="409" t="e">
        <f t="shared" si="31"/>
        <v>#N/A</v>
      </c>
      <c r="R66" s="409" t="e">
        <f>NA()</f>
        <v>#N/A</v>
      </c>
      <c r="S66" s="409" t="e">
        <f>NA()</f>
        <v>#N/A</v>
      </c>
      <c r="T66" s="409" t="e">
        <f t="shared" si="32"/>
        <v>#N/A</v>
      </c>
      <c r="U66" s="425"/>
      <c r="V66" s="417">
        <v>8</v>
      </c>
      <c r="W66" s="409" t="e">
        <f t="shared" si="30"/>
        <v>#N/A</v>
      </c>
      <c r="X66" s="409" t="e">
        <f t="shared" si="30"/>
        <v>#N/A</v>
      </c>
      <c r="Y66" s="409" t="e">
        <f t="shared" si="30"/>
        <v>#N/A</v>
      </c>
      <c r="Z66" s="409" t="e">
        <f t="shared" si="30"/>
        <v>#N/A</v>
      </c>
      <c r="AA66" s="409" t="e">
        <f t="shared" si="30"/>
        <v>#N/A</v>
      </c>
      <c r="AB66" s="409" t="e">
        <f t="shared" si="30"/>
        <v>#N/A</v>
      </c>
      <c r="AC66" s="415"/>
      <c r="AD66" s="415"/>
      <c r="AE66" s="427" t="e">
        <f>NA()</f>
        <v>#N/A</v>
      </c>
      <c r="AF66" s="427" t="e">
        <f>NA()</f>
        <v>#N/A</v>
      </c>
      <c r="AG66" s="427" t="e">
        <f>NA()</f>
        <v>#N/A</v>
      </c>
      <c r="AH66" s="427" t="e">
        <f>NA()</f>
        <v>#N/A</v>
      </c>
      <c r="AI66" s="427" t="e">
        <f>NA()</f>
        <v>#N/A</v>
      </c>
      <c r="AJ66" s="427" t="e">
        <f>NA()</f>
        <v>#N/A</v>
      </c>
      <c r="AK66" s="415"/>
      <c r="AL66" s="415"/>
      <c r="AM66" s="427" t="e">
        <f>NA()</f>
        <v>#N/A</v>
      </c>
      <c r="AN66" s="427" t="e">
        <f>NA()</f>
        <v>#N/A</v>
      </c>
      <c r="AO66" s="427" t="e">
        <f>NA()</f>
        <v>#N/A</v>
      </c>
      <c r="AP66" s="427" t="e">
        <f>NA()</f>
        <v>#N/A</v>
      </c>
      <c r="AQ66" s="427" t="e">
        <f>NA()</f>
        <v>#N/A</v>
      </c>
      <c r="AR66" s="427" t="e">
        <f>NA()</f>
        <v>#N/A</v>
      </c>
      <c r="AS66" s="415"/>
      <c r="AT66" s="415"/>
      <c r="AU66" s="427" t="e">
        <f>NA()</f>
        <v>#N/A</v>
      </c>
      <c r="AV66" s="427" t="e">
        <f>NA()</f>
        <v>#N/A</v>
      </c>
      <c r="AW66" s="427" t="e">
        <f>NA()</f>
        <v>#N/A</v>
      </c>
      <c r="AX66" s="427" t="e">
        <f>NA()</f>
        <v>#N/A</v>
      </c>
      <c r="AY66" s="427" t="e">
        <f>NA()</f>
        <v>#N/A</v>
      </c>
      <c r="AZ66" s="427" t="e">
        <f>NA()</f>
        <v>#N/A</v>
      </c>
      <c r="BA66" s="415"/>
      <c r="BB66" s="415"/>
      <c r="BC66" s="427" t="e">
        <f>NA()</f>
        <v>#N/A</v>
      </c>
      <c r="BD66" s="427" t="e">
        <f>NA()</f>
        <v>#N/A</v>
      </c>
      <c r="BE66" s="427" t="e">
        <f>NA()</f>
        <v>#N/A</v>
      </c>
      <c r="BF66" s="427" t="e">
        <f>NA()</f>
        <v>#N/A</v>
      </c>
      <c r="BG66" s="427" t="e">
        <f>NA()</f>
        <v>#N/A</v>
      </c>
      <c r="BH66" s="427" t="e">
        <f>NA()</f>
        <v>#N/A</v>
      </c>
      <c r="BI66" s="415"/>
      <c r="BJ66" s="415"/>
      <c r="BK66" s="427" t="e">
        <f>NA()</f>
        <v>#N/A</v>
      </c>
      <c r="BL66" s="427" t="e">
        <f>NA()</f>
        <v>#N/A</v>
      </c>
      <c r="BM66" s="427" t="e">
        <f>NA()</f>
        <v>#N/A</v>
      </c>
      <c r="BN66" s="427" t="e">
        <f>NA()</f>
        <v>#N/A</v>
      </c>
      <c r="BO66" s="427" t="e">
        <f>NA()</f>
        <v>#N/A</v>
      </c>
      <c r="BP66" s="427" t="e">
        <f>NA()</f>
        <v>#N/A</v>
      </c>
      <c r="BQ66" s="415"/>
      <c r="BR66" s="415"/>
      <c r="BS66" s="427" t="e">
        <f>NA()</f>
        <v>#N/A</v>
      </c>
      <c r="BT66" s="427" t="e">
        <f>NA()</f>
        <v>#N/A</v>
      </c>
      <c r="BU66" s="427" t="e">
        <f>NA()</f>
        <v>#N/A</v>
      </c>
      <c r="BV66" s="427" t="e">
        <f>NA()</f>
        <v>#N/A</v>
      </c>
      <c r="BW66" s="427" t="e">
        <f>NA()</f>
        <v>#N/A</v>
      </c>
      <c r="BX66" s="427" t="e">
        <f>NA()</f>
        <v>#N/A</v>
      </c>
      <c r="BY66" s="415"/>
      <c r="BZ66" s="415"/>
      <c r="CA66" s="427" t="e">
        <f>NA()</f>
        <v>#N/A</v>
      </c>
      <c r="CB66" s="427" t="e">
        <f>NA()</f>
        <v>#N/A</v>
      </c>
      <c r="CC66" s="427" t="e">
        <f>NA()</f>
        <v>#N/A</v>
      </c>
      <c r="CD66" s="427" t="e">
        <f>NA()</f>
        <v>#N/A</v>
      </c>
      <c r="CE66" s="427" t="e">
        <f>NA()</f>
        <v>#N/A</v>
      </c>
      <c r="CF66" s="427" t="e">
        <f>NA()</f>
        <v>#N/A</v>
      </c>
    </row>
    <row r="67" spans="1:84">
      <c r="A67" s="426"/>
      <c r="E67" s="415"/>
      <c r="F67" s="417">
        <v>7</v>
      </c>
      <c r="G67" s="421" t="str">
        <f>IF('AIAG GR&amp;R'!I22="","",'AIAG GR&amp;R'!I22)</f>
        <v/>
      </c>
      <c r="H67" s="421" t="str">
        <f>IF('AIAG GR&amp;R'!I23="","",'AIAG GR&amp;R'!I23)</f>
        <v/>
      </c>
      <c r="I67" s="421" t="str">
        <f>IF('AIAG GR&amp;R'!I24="","",'AIAG GR&amp;R'!I24)</f>
        <v/>
      </c>
      <c r="K67" s="424" t="str">
        <f t="shared" si="11"/>
        <v/>
      </c>
      <c r="L67" s="424" t="str">
        <f t="shared" si="12"/>
        <v/>
      </c>
      <c r="M67" s="425"/>
      <c r="N67" s="417">
        <v>7</v>
      </c>
      <c r="O67" s="409" t="e">
        <f>NA()</f>
        <v>#N/A</v>
      </c>
      <c r="P67" s="409" t="e">
        <f>NA()</f>
        <v>#N/A</v>
      </c>
      <c r="Q67" s="409" t="e">
        <f t="shared" si="31"/>
        <v>#N/A</v>
      </c>
      <c r="R67" s="409" t="e">
        <f>NA()</f>
        <v>#N/A</v>
      </c>
      <c r="S67" s="409" t="e">
        <f>NA()</f>
        <v>#N/A</v>
      </c>
      <c r="T67" s="409" t="e">
        <f t="shared" si="32"/>
        <v>#N/A</v>
      </c>
      <c r="U67" s="425"/>
      <c r="V67" s="417">
        <v>9</v>
      </c>
      <c r="W67" s="409" t="e">
        <f t="shared" si="30"/>
        <v>#N/A</v>
      </c>
      <c r="X67" s="409" t="e">
        <f t="shared" si="30"/>
        <v>#N/A</v>
      </c>
      <c r="Y67" s="409" t="e">
        <f t="shared" si="30"/>
        <v>#N/A</v>
      </c>
      <c r="Z67" s="409" t="e">
        <f t="shared" si="30"/>
        <v>#N/A</v>
      </c>
      <c r="AA67" s="409" t="e">
        <f t="shared" si="30"/>
        <v>#N/A</v>
      </c>
      <c r="AB67" s="409" t="e">
        <f t="shared" si="30"/>
        <v>#N/A</v>
      </c>
      <c r="AC67" s="415"/>
      <c r="AD67" s="415"/>
      <c r="AE67" s="427" t="e">
        <f>NA()</f>
        <v>#N/A</v>
      </c>
      <c r="AF67" s="427" t="e">
        <f>NA()</f>
        <v>#N/A</v>
      </c>
      <c r="AG67" s="427" t="e">
        <f>NA()</f>
        <v>#N/A</v>
      </c>
      <c r="AH67" s="427" t="e">
        <f>NA()</f>
        <v>#N/A</v>
      </c>
      <c r="AI67" s="427" t="e">
        <f>NA()</f>
        <v>#N/A</v>
      </c>
      <c r="AJ67" s="427" t="e">
        <f>NA()</f>
        <v>#N/A</v>
      </c>
      <c r="AK67" s="415"/>
      <c r="AL67" s="415"/>
      <c r="AM67" s="427" t="e">
        <f>NA()</f>
        <v>#N/A</v>
      </c>
      <c r="AN67" s="427" t="e">
        <f>NA()</f>
        <v>#N/A</v>
      </c>
      <c r="AO67" s="427" t="e">
        <f>NA()</f>
        <v>#N/A</v>
      </c>
      <c r="AP67" s="427" t="e">
        <f>NA()</f>
        <v>#N/A</v>
      </c>
      <c r="AQ67" s="427" t="e">
        <f>NA()</f>
        <v>#N/A</v>
      </c>
      <c r="AR67" s="427" t="e">
        <f>NA()</f>
        <v>#N/A</v>
      </c>
      <c r="AS67" s="415"/>
      <c r="AT67" s="415"/>
      <c r="AU67" s="427" t="e">
        <f>NA()</f>
        <v>#N/A</v>
      </c>
      <c r="AV67" s="427" t="e">
        <f>NA()</f>
        <v>#N/A</v>
      </c>
      <c r="AW67" s="427" t="e">
        <f>NA()</f>
        <v>#N/A</v>
      </c>
      <c r="AX67" s="427" t="e">
        <f>NA()</f>
        <v>#N/A</v>
      </c>
      <c r="AY67" s="427" t="e">
        <f>NA()</f>
        <v>#N/A</v>
      </c>
      <c r="AZ67" s="427" t="e">
        <f>NA()</f>
        <v>#N/A</v>
      </c>
      <c r="BA67" s="415"/>
      <c r="BB67" s="415"/>
      <c r="BC67" s="427" t="e">
        <f>NA()</f>
        <v>#N/A</v>
      </c>
      <c r="BD67" s="427" t="e">
        <f>NA()</f>
        <v>#N/A</v>
      </c>
      <c r="BE67" s="427" t="e">
        <f>NA()</f>
        <v>#N/A</v>
      </c>
      <c r="BF67" s="427" t="e">
        <f>NA()</f>
        <v>#N/A</v>
      </c>
      <c r="BG67" s="427" t="e">
        <f>NA()</f>
        <v>#N/A</v>
      </c>
      <c r="BH67" s="427" t="e">
        <f>NA()</f>
        <v>#N/A</v>
      </c>
      <c r="BI67" s="415"/>
      <c r="BJ67" s="415"/>
      <c r="BK67" s="427" t="e">
        <f>NA()</f>
        <v>#N/A</v>
      </c>
      <c r="BL67" s="427" t="e">
        <f>NA()</f>
        <v>#N/A</v>
      </c>
      <c r="BM67" s="427" t="e">
        <f>NA()</f>
        <v>#N/A</v>
      </c>
      <c r="BN67" s="427" t="e">
        <f>NA()</f>
        <v>#N/A</v>
      </c>
      <c r="BO67" s="427" t="e">
        <f>NA()</f>
        <v>#N/A</v>
      </c>
      <c r="BP67" s="427" t="e">
        <f>NA()</f>
        <v>#N/A</v>
      </c>
      <c r="BQ67" s="415"/>
      <c r="BR67" s="415"/>
      <c r="BS67" s="427" t="e">
        <f>NA()</f>
        <v>#N/A</v>
      </c>
      <c r="BT67" s="427" t="e">
        <f>NA()</f>
        <v>#N/A</v>
      </c>
      <c r="BU67" s="427" t="e">
        <f>NA()</f>
        <v>#N/A</v>
      </c>
      <c r="BV67" s="427" t="e">
        <f>NA()</f>
        <v>#N/A</v>
      </c>
      <c r="BW67" s="427" t="e">
        <f>NA()</f>
        <v>#N/A</v>
      </c>
      <c r="BX67" s="427" t="e">
        <f>NA()</f>
        <v>#N/A</v>
      </c>
      <c r="BY67" s="415"/>
      <c r="BZ67" s="415"/>
      <c r="CA67" s="427" t="e">
        <f>NA()</f>
        <v>#N/A</v>
      </c>
      <c r="CB67" s="427" t="e">
        <f>NA()</f>
        <v>#N/A</v>
      </c>
      <c r="CC67" s="427" t="e">
        <f>NA()</f>
        <v>#N/A</v>
      </c>
      <c r="CD67" s="427" t="e">
        <f>NA()</f>
        <v>#N/A</v>
      </c>
      <c r="CE67" s="427" t="e">
        <f>NA()</f>
        <v>#N/A</v>
      </c>
      <c r="CF67" s="427" t="e">
        <f>NA()</f>
        <v>#N/A</v>
      </c>
    </row>
    <row r="68" spans="1:84">
      <c r="A68" s="426"/>
      <c r="E68" s="415"/>
      <c r="F68" s="417">
        <v>8</v>
      </c>
      <c r="G68" s="421" t="str">
        <f>IF('AIAG GR&amp;R'!J22="","",'AIAG GR&amp;R'!J22)</f>
        <v/>
      </c>
      <c r="H68" s="421" t="str">
        <f>IF('AIAG GR&amp;R'!J23="","",'AIAG GR&amp;R'!J23)</f>
        <v/>
      </c>
      <c r="I68" s="421" t="str">
        <f>IF('AIAG GR&amp;R'!J24="","",'AIAG GR&amp;R'!J24)</f>
        <v/>
      </c>
      <c r="K68" s="424" t="str">
        <f t="shared" si="11"/>
        <v/>
      </c>
      <c r="L68" s="424" t="str">
        <f t="shared" si="12"/>
        <v/>
      </c>
      <c r="M68" s="425"/>
      <c r="N68" s="417">
        <v>8</v>
      </c>
      <c r="O68" s="409" t="e">
        <f>NA()</f>
        <v>#N/A</v>
      </c>
      <c r="P68" s="409" t="e">
        <f>NA()</f>
        <v>#N/A</v>
      </c>
      <c r="Q68" s="409" t="e">
        <f t="shared" si="31"/>
        <v>#N/A</v>
      </c>
      <c r="R68" s="409" t="e">
        <f>NA()</f>
        <v>#N/A</v>
      </c>
      <c r="S68" s="409" t="e">
        <f>NA()</f>
        <v>#N/A</v>
      </c>
      <c r="T68" s="409" t="e">
        <f t="shared" si="32"/>
        <v>#N/A</v>
      </c>
      <c r="U68" s="425"/>
      <c r="V68" s="415"/>
      <c r="W68" s="427" t="e">
        <f>NA()</f>
        <v>#N/A</v>
      </c>
      <c r="X68" s="427" t="e">
        <f>NA()</f>
        <v>#N/A</v>
      </c>
      <c r="Y68" s="427" t="e">
        <f>NA()</f>
        <v>#N/A</v>
      </c>
      <c r="Z68" s="427" t="e">
        <f>NA()</f>
        <v>#N/A</v>
      </c>
      <c r="AA68" s="427" t="e">
        <f>NA()</f>
        <v>#N/A</v>
      </c>
      <c r="AB68" s="427" t="e">
        <f>NA()</f>
        <v>#N/A</v>
      </c>
      <c r="AC68" s="415"/>
      <c r="AD68" s="415"/>
      <c r="AE68" s="427" t="e">
        <f>NA()</f>
        <v>#N/A</v>
      </c>
      <c r="AF68" s="427" t="e">
        <f>NA()</f>
        <v>#N/A</v>
      </c>
      <c r="AG68" s="427" t="e">
        <f>NA()</f>
        <v>#N/A</v>
      </c>
      <c r="AH68" s="427" t="e">
        <f>NA()</f>
        <v>#N/A</v>
      </c>
      <c r="AI68" s="427" t="e">
        <f>NA()</f>
        <v>#N/A</v>
      </c>
      <c r="AJ68" s="427" t="e">
        <f>NA()</f>
        <v>#N/A</v>
      </c>
      <c r="AK68" s="415"/>
      <c r="AL68" s="415"/>
      <c r="AM68" s="427" t="e">
        <f>NA()</f>
        <v>#N/A</v>
      </c>
      <c r="AN68" s="427" t="e">
        <f>NA()</f>
        <v>#N/A</v>
      </c>
      <c r="AO68" s="427" t="e">
        <f>NA()</f>
        <v>#N/A</v>
      </c>
      <c r="AP68" s="427" t="e">
        <f>NA()</f>
        <v>#N/A</v>
      </c>
      <c r="AQ68" s="427" t="e">
        <f>NA()</f>
        <v>#N/A</v>
      </c>
      <c r="AR68" s="427" t="e">
        <f>NA()</f>
        <v>#N/A</v>
      </c>
      <c r="AS68" s="415"/>
      <c r="AT68" s="415"/>
      <c r="AU68" s="427" t="e">
        <f>NA()</f>
        <v>#N/A</v>
      </c>
      <c r="AV68" s="427" t="e">
        <f>NA()</f>
        <v>#N/A</v>
      </c>
      <c r="AW68" s="427" t="e">
        <f>NA()</f>
        <v>#N/A</v>
      </c>
      <c r="AX68" s="427" t="e">
        <f>NA()</f>
        <v>#N/A</v>
      </c>
      <c r="AY68" s="427" t="e">
        <f>NA()</f>
        <v>#N/A</v>
      </c>
      <c r="AZ68" s="427" t="e">
        <f>NA()</f>
        <v>#N/A</v>
      </c>
      <c r="BA68" s="415"/>
      <c r="BB68" s="415"/>
      <c r="BC68" s="427" t="e">
        <f>NA()</f>
        <v>#N/A</v>
      </c>
      <c r="BD68" s="427" t="e">
        <f>NA()</f>
        <v>#N/A</v>
      </c>
      <c r="BE68" s="427" t="e">
        <f>NA()</f>
        <v>#N/A</v>
      </c>
      <c r="BF68" s="427" t="e">
        <f>NA()</f>
        <v>#N/A</v>
      </c>
      <c r="BG68" s="427" t="e">
        <f>NA()</f>
        <v>#N/A</v>
      </c>
      <c r="BH68" s="427" t="e">
        <f>NA()</f>
        <v>#N/A</v>
      </c>
      <c r="BI68" s="415"/>
      <c r="BJ68" s="415"/>
      <c r="BK68" s="427" t="e">
        <f>NA()</f>
        <v>#N/A</v>
      </c>
      <c r="BL68" s="427" t="e">
        <f>NA()</f>
        <v>#N/A</v>
      </c>
      <c r="BM68" s="427" t="e">
        <f>NA()</f>
        <v>#N/A</v>
      </c>
      <c r="BN68" s="427" t="e">
        <f>NA()</f>
        <v>#N/A</v>
      </c>
      <c r="BO68" s="427" t="e">
        <f>NA()</f>
        <v>#N/A</v>
      </c>
      <c r="BP68" s="427" t="e">
        <f>NA()</f>
        <v>#N/A</v>
      </c>
      <c r="BQ68" s="415"/>
      <c r="BR68" s="415"/>
      <c r="BS68" s="427" t="e">
        <f>NA()</f>
        <v>#N/A</v>
      </c>
      <c r="BT68" s="427" t="e">
        <f>NA()</f>
        <v>#N/A</v>
      </c>
      <c r="BU68" s="427" t="e">
        <f>NA()</f>
        <v>#N/A</v>
      </c>
      <c r="BV68" s="427" t="e">
        <f>NA()</f>
        <v>#N/A</v>
      </c>
      <c r="BW68" s="427" t="e">
        <f>NA()</f>
        <v>#N/A</v>
      </c>
      <c r="BX68" s="427" t="e">
        <f>NA()</f>
        <v>#N/A</v>
      </c>
      <c r="BY68" s="415"/>
      <c r="BZ68" s="415"/>
      <c r="CA68" s="427" t="e">
        <f>NA()</f>
        <v>#N/A</v>
      </c>
      <c r="CB68" s="427" t="e">
        <f>NA()</f>
        <v>#N/A</v>
      </c>
      <c r="CC68" s="427" t="e">
        <f>NA()</f>
        <v>#N/A</v>
      </c>
      <c r="CD68" s="427" t="e">
        <f>NA()</f>
        <v>#N/A</v>
      </c>
      <c r="CE68" s="427" t="e">
        <f>NA()</f>
        <v>#N/A</v>
      </c>
      <c r="CF68" s="427" t="e">
        <f>NA()</f>
        <v>#N/A</v>
      </c>
    </row>
    <row r="69" spans="1:84">
      <c r="A69" s="426"/>
      <c r="E69" s="415"/>
      <c r="F69" s="417">
        <v>9</v>
      </c>
      <c r="G69" s="421" t="str">
        <f>IF('AIAG GR&amp;R'!K22="","",'AIAG GR&amp;R'!K22)</f>
        <v/>
      </c>
      <c r="H69" s="421" t="str">
        <f>IF('AIAG GR&amp;R'!K23="","",'AIAG GR&amp;R'!K23)</f>
        <v/>
      </c>
      <c r="I69" s="421" t="str">
        <f>IF('AIAG GR&amp;R'!K24="","",'AIAG GR&amp;R'!K24)</f>
        <v/>
      </c>
      <c r="K69" s="424" t="str">
        <f t="shared" si="11"/>
        <v/>
      </c>
      <c r="L69" s="424" t="str">
        <f t="shared" si="12"/>
        <v/>
      </c>
      <c r="M69" s="425"/>
      <c r="N69" s="417">
        <v>9</v>
      </c>
      <c r="O69" s="409" t="e">
        <f>NA()</f>
        <v>#N/A</v>
      </c>
      <c r="P69" s="409" t="e">
        <f>NA()</f>
        <v>#N/A</v>
      </c>
      <c r="Q69" s="409" t="e">
        <f t="shared" si="31"/>
        <v>#N/A</v>
      </c>
      <c r="R69" s="409" t="e">
        <f>NA()</f>
        <v>#N/A</v>
      </c>
      <c r="S69" s="409" t="e">
        <f>NA()</f>
        <v>#N/A</v>
      </c>
      <c r="T69" s="409" t="e">
        <f t="shared" si="32"/>
        <v>#N/A</v>
      </c>
      <c r="U69" s="425"/>
      <c r="V69" s="415"/>
      <c r="W69" s="427" t="e">
        <f>NA()</f>
        <v>#N/A</v>
      </c>
      <c r="X69" s="427" t="e">
        <f>NA()</f>
        <v>#N/A</v>
      </c>
      <c r="Y69" s="427" t="e">
        <f>NA()</f>
        <v>#N/A</v>
      </c>
      <c r="Z69" s="427" t="e">
        <f>NA()</f>
        <v>#N/A</v>
      </c>
      <c r="AA69" s="427" t="e">
        <f>NA()</f>
        <v>#N/A</v>
      </c>
      <c r="AB69" s="427" t="e">
        <f>NA()</f>
        <v>#N/A</v>
      </c>
      <c r="AC69" s="415"/>
      <c r="AD69" s="415"/>
      <c r="AE69" s="427" t="e">
        <f>NA()</f>
        <v>#N/A</v>
      </c>
      <c r="AF69" s="427" t="e">
        <f>NA()</f>
        <v>#N/A</v>
      </c>
      <c r="AG69" s="427" t="e">
        <f>NA()</f>
        <v>#N/A</v>
      </c>
      <c r="AH69" s="427" t="e">
        <f>NA()</f>
        <v>#N/A</v>
      </c>
      <c r="AI69" s="427" t="e">
        <f>NA()</f>
        <v>#N/A</v>
      </c>
      <c r="AJ69" s="427" t="e">
        <f>NA()</f>
        <v>#N/A</v>
      </c>
      <c r="AK69" s="415"/>
      <c r="AL69" s="415"/>
      <c r="AM69" s="427" t="e">
        <f>NA()</f>
        <v>#N/A</v>
      </c>
      <c r="AN69" s="427" t="e">
        <f>NA()</f>
        <v>#N/A</v>
      </c>
      <c r="AO69" s="427" t="e">
        <f>NA()</f>
        <v>#N/A</v>
      </c>
      <c r="AP69" s="427" t="e">
        <f>NA()</f>
        <v>#N/A</v>
      </c>
      <c r="AQ69" s="427" t="e">
        <f>NA()</f>
        <v>#N/A</v>
      </c>
      <c r="AR69" s="427" t="e">
        <f>NA()</f>
        <v>#N/A</v>
      </c>
      <c r="AS69" s="415"/>
      <c r="AT69" s="415"/>
      <c r="AU69" s="427" t="e">
        <f>NA()</f>
        <v>#N/A</v>
      </c>
      <c r="AV69" s="427" t="e">
        <f>NA()</f>
        <v>#N/A</v>
      </c>
      <c r="AW69" s="427" t="e">
        <f>NA()</f>
        <v>#N/A</v>
      </c>
      <c r="AX69" s="427" t="e">
        <f>NA()</f>
        <v>#N/A</v>
      </c>
      <c r="AY69" s="427" t="e">
        <f>NA()</f>
        <v>#N/A</v>
      </c>
      <c r="AZ69" s="427" t="e">
        <f>NA()</f>
        <v>#N/A</v>
      </c>
      <c r="BA69" s="415"/>
      <c r="BB69" s="415"/>
      <c r="BC69" s="427" t="e">
        <f>NA()</f>
        <v>#N/A</v>
      </c>
      <c r="BD69" s="427" t="e">
        <f>NA()</f>
        <v>#N/A</v>
      </c>
      <c r="BE69" s="427" t="e">
        <f>NA()</f>
        <v>#N/A</v>
      </c>
      <c r="BF69" s="427" t="e">
        <f>NA()</f>
        <v>#N/A</v>
      </c>
      <c r="BG69" s="427" t="e">
        <f>NA()</f>
        <v>#N/A</v>
      </c>
      <c r="BH69" s="427" t="e">
        <f>NA()</f>
        <v>#N/A</v>
      </c>
      <c r="BI69" s="415"/>
      <c r="BJ69" s="415"/>
      <c r="BK69" s="427" t="e">
        <f>NA()</f>
        <v>#N/A</v>
      </c>
      <c r="BL69" s="427" t="e">
        <f>NA()</f>
        <v>#N/A</v>
      </c>
      <c r="BM69" s="427" t="e">
        <f>NA()</f>
        <v>#N/A</v>
      </c>
      <c r="BN69" s="427" t="e">
        <f>NA()</f>
        <v>#N/A</v>
      </c>
      <c r="BO69" s="427" t="e">
        <f>NA()</f>
        <v>#N/A</v>
      </c>
      <c r="BP69" s="427" t="e">
        <f>NA()</f>
        <v>#N/A</v>
      </c>
      <c r="BQ69" s="415"/>
      <c r="BR69" s="415"/>
      <c r="BS69" s="427" t="e">
        <f>NA()</f>
        <v>#N/A</v>
      </c>
      <c r="BT69" s="427" t="e">
        <f>NA()</f>
        <v>#N/A</v>
      </c>
      <c r="BU69" s="427" t="e">
        <f>NA()</f>
        <v>#N/A</v>
      </c>
      <c r="BV69" s="427" t="e">
        <f>NA()</f>
        <v>#N/A</v>
      </c>
      <c r="BW69" s="427" t="e">
        <f>NA()</f>
        <v>#N/A</v>
      </c>
      <c r="BX69" s="427" t="e">
        <f>NA()</f>
        <v>#N/A</v>
      </c>
      <c r="BY69" s="415"/>
      <c r="BZ69" s="415"/>
      <c r="CA69" s="427" t="e">
        <f>NA()</f>
        <v>#N/A</v>
      </c>
      <c r="CB69" s="427" t="e">
        <f>NA()</f>
        <v>#N/A</v>
      </c>
      <c r="CC69" s="427" t="e">
        <f>NA()</f>
        <v>#N/A</v>
      </c>
      <c r="CD69" s="427" t="e">
        <f>NA()</f>
        <v>#N/A</v>
      </c>
      <c r="CE69" s="427" t="e">
        <f>NA()</f>
        <v>#N/A</v>
      </c>
      <c r="CF69" s="427" t="e">
        <f>NA()</f>
        <v>#N/A</v>
      </c>
    </row>
    <row r="70" spans="1:84">
      <c r="A70" s="426"/>
      <c r="E70" s="415"/>
      <c r="F70" s="417">
        <v>10</v>
      </c>
      <c r="G70" s="421" t="str">
        <f>IF('AIAG GR&amp;R'!L22="","",'AIAG GR&amp;R'!L22)</f>
        <v/>
      </c>
      <c r="H70" s="421" t="str">
        <f>IF('AIAG GR&amp;R'!L23="","",'AIAG GR&amp;R'!L23)</f>
        <v/>
      </c>
      <c r="I70" s="421" t="str">
        <f>IF('AIAG GR&amp;R'!L24="","",'AIAG GR&amp;R'!L24)</f>
        <v/>
      </c>
      <c r="K70" s="428" t="str">
        <f t="shared" si="11"/>
        <v/>
      </c>
      <c r="L70" s="428" t="str">
        <f t="shared" si="12"/>
        <v/>
      </c>
      <c r="M70" s="425"/>
      <c r="N70" s="417">
        <v>10</v>
      </c>
      <c r="O70" s="409" t="e">
        <f>NA()</f>
        <v>#N/A</v>
      </c>
      <c r="P70" s="409" t="e">
        <f>NA()</f>
        <v>#N/A</v>
      </c>
      <c r="Q70" s="409" t="e">
        <f t="shared" si="31"/>
        <v>#N/A</v>
      </c>
      <c r="R70" s="409" t="e">
        <f>NA()</f>
        <v>#N/A</v>
      </c>
      <c r="S70" s="409" t="e">
        <f>NA()</f>
        <v>#N/A</v>
      </c>
      <c r="T70" s="409" t="e">
        <f t="shared" si="32"/>
        <v>#N/A</v>
      </c>
      <c r="U70" s="425"/>
      <c r="V70" s="415"/>
      <c r="W70" s="427" t="e">
        <f>NA()</f>
        <v>#N/A</v>
      </c>
      <c r="X70" s="427" t="e">
        <f>NA()</f>
        <v>#N/A</v>
      </c>
      <c r="Y70" s="427" t="e">
        <f>NA()</f>
        <v>#N/A</v>
      </c>
      <c r="Z70" s="427" t="e">
        <f>NA()</f>
        <v>#N/A</v>
      </c>
      <c r="AA70" s="427" t="e">
        <f>NA()</f>
        <v>#N/A</v>
      </c>
      <c r="AB70" s="427" t="e">
        <f>NA()</f>
        <v>#N/A</v>
      </c>
      <c r="AC70" s="415"/>
      <c r="AD70" s="415"/>
      <c r="AE70" s="427" t="e">
        <f>NA()</f>
        <v>#N/A</v>
      </c>
      <c r="AF70" s="427" t="e">
        <f>NA()</f>
        <v>#N/A</v>
      </c>
      <c r="AG70" s="427" t="e">
        <f>NA()</f>
        <v>#N/A</v>
      </c>
      <c r="AH70" s="427" t="e">
        <f>NA()</f>
        <v>#N/A</v>
      </c>
      <c r="AI70" s="427" t="e">
        <f>NA()</f>
        <v>#N/A</v>
      </c>
      <c r="AJ70" s="427" t="e">
        <f>NA()</f>
        <v>#N/A</v>
      </c>
      <c r="AK70" s="415"/>
      <c r="AL70" s="415"/>
      <c r="AM70" s="427" t="e">
        <f>NA()</f>
        <v>#N/A</v>
      </c>
      <c r="AN70" s="427" t="e">
        <f>NA()</f>
        <v>#N/A</v>
      </c>
      <c r="AO70" s="427" t="e">
        <f>NA()</f>
        <v>#N/A</v>
      </c>
      <c r="AP70" s="427" t="e">
        <f>NA()</f>
        <v>#N/A</v>
      </c>
      <c r="AQ70" s="427" t="e">
        <f>NA()</f>
        <v>#N/A</v>
      </c>
      <c r="AR70" s="427" t="e">
        <f>NA()</f>
        <v>#N/A</v>
      </c>
      <c r="AS70" s="415"/>
      <c r="AT70" s="415"/>
      <c r="AU70" s="427" t="e">
        <f>NA()</f>
        <v>#N/A</v>
      </c>
      <c r="AV70" s="427" t="e">
        <f>NA()</f>
        <v>#N/A</v>
      </c>
      <c r="AW70" s="427" t="e">
        <f>NA()</f>
        <v>#N/A</v>
      </c>
      <c r="AX70" s="427" t="e">
        <f>NA()</f>
        <v>#N/A</v>
      </c>
      <c r="AY70" s="427" t="e">
        <f>NA()</f>
        <v>#N/A</v>
      </c>
      <c r="AZ70" s="427" t="e">
        <f>NA()</f>
        <v>#N/A</v>
      </c>
      <c r="BA70" s="415"/>
      <c r="BB70" s="415"/>
      <c r="BC70" s="427" t="e">
        <f>NA()</f>
        <v>#N/A</v>
      </c>
      <c r="BD70" s="427" t="e">
        <f>NA()</f>
        <v>#N/A</v>
      </c>
      <c r="BE70" s="427" t="e">
        <f>NA()</f>
        <v>#N/A</v>
      </c>
      <c r="BF70" s="427" t="e">
        <f>NA()</f>
        <v>#N/A</v>
      </c>
      <c r="BG70" s="427" t="e">
        <f>NA()</f>
        <v>#N/A</v>
      </c>
      <c r="BH70" s="427" t="e">
        <f>NA()</f>
        <v>#N/A</v>
      </c>
      <c r="BI70" s="415"/>
      <c r="BJ70" s="415"/>
      <c r="BK70" s="427" t="e">
        <f>NA()</f>
        <v>#N/A</v>
      </c>
      <c r="BL70" s="427" t="e">
        <f>NA()</f>
        <v>#N/A</v>
      </c>
      <c r="BM70" s="427" t="e">
        <f>NA()</f>
        <v>#N/A</v>
      </c>
      <c r="BN70" s="427" t="e">
        <f>NA()</f>
        <v>#N/A</v>
      </c>
      <c r="BO70" s="427" t="e">
        <f>NA()</f>
        <v>#N/A</v>
      </c>
      <c r="BP70" s="427" t="e">
        <f>NA()</f>
        <v>#N/A</v>
      </c>
      <c r="BQ70" s="415"/>
      <c r="BR70" s="415"/>
      <c r="BS70" s="427" t="e">
        <f>NA()</f>
        <v>#N/A</v>
      </c>
      <c r="BT70" s="427" t="e">
        <f>NA()</f>
        <v>#N/A</v>
      </c>
      <c r="BU70" s="427" t="e">
        <f>NA()</f>
        <v>#N/A</v>
      </c>
      <c r="BV70" s="427" t="e">
        <f>NA()</f>
        <v>#N/A</v>
      </c>
      <c r="BW70" s="427" t="e">
        <f>NA()</f>
        <v>#N/A</v>
      </c>
      <c r="BX70" s="427" t="e">
        <f>NA()</f>
        <v>#N/A</v>
      </c>
      <c r="BY70" s="415"/>
      <c r="BZ70" s="415"/>
      <c r="CA70" s="427" t="e">
        <f>NA()</f>
        <v>#N/A</v>
      </c>
      <c r="CB70" s="427" t="e">
        <f>NA()</f>
        <v>#N/A</v>
      </c>
      <c r="CC70" s="427" t="e">
        <f>NA()</f>
        <v>#N/A</v>
      </c>
      <c r="CD70" s="427" t="e">
        <f>NA()</f>
        <v>#N/A</v>
      </c>
      <c r="CE70" s="427" t="e">
        <f>NA()</f>
        <v>#N/A</v>
      </c>
      <c r="CF70" s="427" t="e">
        <f>NA()</f>
        <v>#N/A</v>
      </c>
    </row>
    <row r="71" spans="1:84">
      <c r="A71" s="426"/>
      <c r="K71" s="424" t="e">
        <f>AVERAGE(K41:K70)</f>
        <v>#DIV/0!</v>
      </c>
      <c r="L71" s="424" t="e">
        <f>AVERAGE(L41:L70)</f>
        <v>#DIV/0!</v>
      </c>
      <c r="O71" s="422" t="str">
        <f>IF($AC$112=$O$38,O38,IF($AC$112=$W$38,W38,IF($AC$112=$AE$38,AE38,IF($AC$112=$AM$38,AM38,IF($AC$112=$AU$38,AU38,"")))))</f>
        <v/>
      </c>
      <c r="W71" s="409" t="str">
        <f>IF($AC$112=$BC$38,BC38,IF($AC$112=$BK$38,BK38,IF($AC$112=$BS$38,BS38,IF($AC$112=$CA$38,CA38,""))))</f>
        <v/>
      </c>
      <c r="AR71" t="s">
        <v>374</v>
      </c>
      <c r="AS71" t="s">
        <v>375</v>
      </c>
      <c r="AT71" t="s">
        <v>376</v>
      </c>
      <c r="AU71" t="s">
        <v>377</v>
      </c>
      <c r="AV71" t="s">
        <v>378</v>
      </c>
      <c r="AW71" t="s">
        <v>379</v>
      </c>
      <c r="AX71" t="s">
        <v>380</v>
      </c>
      <c r="AY71" t="s">
        <v>381</v>
      </c>
      <c r="AZ71" t="s">
        <v>382</v>
      </c>
      <c r="BA71" t="s">
        <v>383</v>
      </c>
      <c r="BB71" t="s">
        <v>384</v>
      </c>
      <c r="BC71" t="s">
        <v>385</v>
      </c>
      <c r="BD71" t="s">
        <v>386</v>
      </c>
      <c r="BE71" t="s">
        <v>387</v>
      </c>
      <c r="BF71" t="s">
        <v>388</v>
      </c>
      <c r="BG71" t="s">
        <v>389</v>
      </c>
      <c r="BH71" t="s">
        <v>390</v>
      </c>
      <c r="BI71" t="s">
        <v>391</v>
      </c>
      <c r="BJ71" t="s">
        <v>392</v>
      </c>
      <c r="BK71" t="s">
        <v>393</v>
      </c>
      <c r="BL71" t="s">
        <v>394</v>
      </c>
      <c r="BM71" t="s">
        <v>395</v>
      </c>
      <c r="BN71" t="s">
        <v>396</v>
      </c>
      <c r="BO71" t="s">
        <v>397</v>
      </c>
      <c r="BP71" t="s">
        <v>398</v>
      </c>
      <c r="BQ71" t="s">
        <v>399</v>
      </c>
      <c r="BR71" t="s">
        <v>400</v>
      </c>
      <c r="BS71" t="s">
        <v>401</v>
      </c>
      <c r="BT71" t="s">
        <v>402</v>
      </c>
      <c r="BU71" t="s">
        <v>403</v>
      </c>
      <c r="BV71" t="s">
        <v>404</v>
      </c>
      <c r="BW71" t="s">
        <v>405</v>
      </c>
    </row>
    <row r="72" spans="1:84">
      <c r="A72" s="426"/>
      <c r="N72" s="20"/>
      <c r="O72" s="1231" t="s">
        <v>406</v>
      </c>
      <c r="P72" s="1231"/>
      <c r="Q72" s="1231"/>
      <c r="R72" s="1231"/>
      <c r="S72" s="1231"/>
      <c r="T72" s="1231"/>
      <c r="W72" s="1231" t="s">
        <v>407</v>
      </c>
      <c r="X72" s="1231"/>
      <c r="Y72" s="1231"/>
      <c r="Z72" s="1231"/>
      <c r="AA72" s="1231"/>
      <c r="AB72" s="1231"/>
      <c r="AD72" s="429"/>
      <c r="AF72" t="s">
        <v>192</v>
      </c>
      <c r="AI72" t="s">
        <v>196</v>
      </c>
      <c r="AL72" t="s">
        <v>199</v>
      </c>
      <c r="AR72" s="430" t="s">
        <v>408</v>
      </c>
      <c r="AS72" s="379" t="e">
        <f>IF(G41="",NA(),G41)</f>
        <v>#N/A</v>
      </c>
      <c r="AT72" s="379" t="e">
        <f>IF(H41="",NA(),H41)</f>
        <v>#N/A</v>
      </c>
      <c r="AU72" s="379" t="e">
        <f>IF(I41="",NA(),I41)</f>
        <v>#N/A</v>
      </c>
      <c r="AV72" s="379" t="e">
        <f>IF(G42="",NA(),G42)</f>
        <v>#N/A</v>
      </c>
      <c r="AW72" s="379" t="e">
        <f>IF(H42="",NA(),H42)</f>
        <v>#N/A</v>
      </c>
      <c r="AX72" s="379" t="e">
        <f>IF(I42="",NA(),I42)</f>
        <v>#N/A</v>
      </c>
      <c r="AY72" s="379" t="e">
        <f>IF(G43="",NA(),G43)</f>
        <v>#N/A</v>
      </c>
      <c r="AZ72" s="379" t="e">
        <f>IF(H43="",NA(),H43)</f>
        <v>#N/A</v>
      </c>
      <c r="BA72" s="379" t="e">
        <f>IF(I43="",NA(),I43)</f>
        <v>#N/A</v>
      </c>
      <c r="BB72" s="379" t="e">
        <f>IF(G44="",NA(),G44)</f>
        <v>#N/A</v>
      </c>
      <c r="BC72" s="379" t="e">
        <f>IF(H44="",NA(),H44)</f>
        <v>#N/A</v>
      </c>
      <c r="BD72" s="379" t="e">
        <f>IF(I44="",NA(),I44)</f>
        <v>#N/A</v>
      </c>
      <c r="BE72" s="379" t="e">
        <f>IF(G45="",NA(),G45)</f>
        <v>#N/A</v>
      </c>
      <c r="BF72" s="379" t="e">
        <f>IF(H45="",NA(),H45)</f>
        <v>#N/A</v>
      </c>
      <c r="BG72" s="379" t="e">
        <f>IF(I45="",NA(),I45)</f>
        <v>#N/A</v>
      </c>
      <c r="BH72" s="379" t="e">
        <f>IF(G46="",NA(),G46)</f>
        <v>#N/A</v>
      </c>
      <c r="BI72" s="379" t="e">
        <f>IF(H46="",NA(),H46)</f>
        <v>#N/A</v>
      </c>
      <c r="BJ72" s="379" t="e">
        <f>IF(I46="",NA(),I46)</f>
        <v>#N/A</v>
      </c>
      <c r="BK72" s="379" t="e">
        <f>IF(G47="",NA(),G47)</f>
        <v>#N/A</v>
      </c>
      <c r="BL72" s="379" t="e">
        <f>IF(H47="",NA(),H47)</f>
        <v>#N/A</v>
      </c>
      <c r="BM72" s="379" t="e">
        <f>IF(I47="",NA(),I47)</f>
        <v>#N/A</v>
      </c>
      <c r="BN72" s="379" t="e">
        <f>IF(G48="",NA(),G48)</f>
        <v>#N/A</v>
      </c>
      <c r="BO72" s="379" t="e">
        <f>IF(H48="",NA(),H48)</f>
        <v>#N/A</v>
      </c>
      <c r="BP72" s="379" t="e">
        <f>IF(I48="",NA(),I48)</f>
        <v>#N/A</v>
      </c>
      <c r="BQ72" s="379" t="e">
        <f>IF(G49="",NA(),G49)</f>
        <v>#N/A</v>
      </c>
      <c r="BR72" s="379" t="e">
        <f>IF(H49="",NA(),H49)</f>
        <v>#N/A</v>
      </c>
      <c r="BS72" s="379" t="e">
        <f>IF(I49="",NA(),I49)</f>
        <v>#N/A</v>
      </c>
      <c r="BT72" s="379" t="e">
        <f>IF(G50="",NA(),G50)</f>
        <v>#N/A</v>
      </c>
      <c r="BU72" s="379" t="e">
        <f>IF(H50="",NA(),H50)</f>
        <v>#N/A</v>
      </c>
      <c r="BV72" s="379" t="e">
        <f>IF(I50="",NA(),I50)</f>
        <v>#N/A</v>
      </c>
      <c r="BW72" s="431" t="e">
        <f>AVERAGE(AS72:BV72)</f>
        <v>#N/A</v>
      </c>
    </row>
    <row r="73" spans="1:84">
      <c r="A73" s="426"/>
      <c r="N73" s="20"/>
      <c r="O73" s="1231" t="s">
        <v>191</v>
      </c>
      <c r="P73" s="1231"/>
      <c r="Q73" s="1231"/>
      <c r="R73" s="1231" t="s">
        <v>194</v>
      </c>
      <c r="S73" s="1231"/>
      <c r="T73" s="1231"/>
      <c r="W73" s="1231" t="s">
        <v>191</v>
      </c>
      <c r="X73" s="1231"/>
      <c r="Y73" s="1231"/>
      <c r="Z73" s="1231" t="s">
        <v>194</v>
      </c>
      <c r="AA73" s="1231"/>
      <c r="AB73" s="1231"/>
      <c r="AD73" s="429"/>
      <c r="AF73">
        <v>1</v>
      </c>
      <c r="AG73">
        <v>2</v>
      </c>
      <c r="AH73">
        <v>3</v>
      </c>
      <c r="AI73">
        <v>1</v>
      </c>
      <c r="AJ73">
        <v>2</v>
      </c>
      <c r="AK73">
        <v>3</v>
      </c>
      <c r="AL73">
        <v>1</v>
      </c>
      <c r="AM73">
        <v>2</v>
      </c>
      <c r="AN73">
        <v>3</v>
      </c>
      <c r="AO73" t="s">
        <v>408</v>
      </c>
      <c r="AP73" t="s">
        <v>409</v>
      </c>
      <c r="AQ73" t="s">
        <v>410</v>
      </c>
      <c r="AR73" s="430" t="s">
        <v>409</v>
      </c>
      <c r="AS73" s="379" t="e">
        <f>IF(G51="",NA(),G51)</f>
        <v>#N/A</v>
      </c>
      <c r="AT73" s="379" t="e">
        <f>IF(H51="",NA(),H51)</f>
        <v>#N/A</v>
      </c>
      <c r="AU73" s="379" t="e">
        <f>IF(I51="",NA(),I51)</f>
        <v>#N/A</v>
      </c>
      <c r="AV73" s="379" t="e">
        <f>IF(G52="",NA(),G52)</f>
        <v>#N/A</v>
      </c>
      <c r="AW73" s="379" t="e">
        <f>IF(H52="",NA(),H52)</f>
        <v>#N/A</v>
      </c>
      <c r="AX73" s="379" t="e">
        <f>IF(I52="",NA(),I52)</f>
        <v>#N/A</v>
      </c>
      <c r="AY73" s="379" t="e">
        <f>IF(G53="",NA(),G53)</f>
        <v>#N/A</v>
      </c>
      <c r="AZ73" s="379" t="e">
        <f>IF(H53="",NA(),H53)</f>
        <v>#N/A</v>
      </c>
      <c r="BA73" s="379" t="e">
        <f>IF(I53="",NA(),I53)</f>
        <v>#N/A</v>
      </c>
      <c r="BB73" s="379" t="e">
        <f>IF(G54="",NA(),G54)</f>
        <v>#N/A</v>
      </c>
      <c r="BC73" s="379" t="e">
        <f>IF(H54="",NA(),H54)</f>
        <v>#N/A</v>
      </c>
      <c r="BD73" s="379" t="e">
        <f>IF(I54="",NA(),I54)</f>
        <v>#N/A</v>
      </c>
      <c r="BE73" s="379" t="e">
        <f>IF(G55="",NA(),G55)</f>
        <v>#N/A</v>
      </c>
      <c r="BF73" s="379" t="e">
        <f>IF(H55="",NA(),H55)</f>
        <v>#N/A</v>
      </c>
      <c r="BG73" s="379" t="e">
        <f>IF(I55="",NA(),I55)</f>
        <v>#N/A</v>
      </c>
      <c r="BH73" s="379" t="e">
        <f>IF(G56="",NA(),G56)</f>
        <v>#N/A</v>
      </c>
      <c r="BI73" s="379" t="e">
        <f>IF(H56="",NA(),H56)</f>
        <v>#N/A</v>
      </c>
      <c r="BJ73" s="379" t="e">
        <f>IF(I56="",NA(),I56)</f>
        <v>#N/A</v>
      </c>
      <c r="BK73" s="379" t="e">
        <f>IF(G57="",NA(),G57)</f>
        <v>#N/A</v>
      </c>
      <c r="BL73" s="379" t="e">
        <f>IF(H57="",NA(),H57)</f>
        <v>#N/A</v>
      </c>
      <c r="BM73" s="379" t="e">
        <f>IF(I57="",NA(),I57)</f>
        <v>#N/A</v>
      </c>
      <c r="BN73" s="379" t="e">
        <f>IF(G58="",NA(),G58)</f>
        <v>#N/A</v>
      </c>
      <c r="BO73" s="379" t="e">
        <f>IF(H58="",NA(),H58)</f>
        <v>#N/A</v>
      </c>
      <c r="BP73" s="379" t="e">
        <f>IF(I58="",NA(),I58)</f>
        <v>#N/A</v>
      </c>
      <c r="BQ73" s="379" t="e">
        <f>IF(G59="",NA(),G59)</f>
        <v>#N/A</v>
      </c>
      <c r="BR73" s="379" t="e">
        <f>IF(H59="",NA(),H59)</f>
        <v>#N/A</v>
      </c>
      <c r="BS73" s="379" t="e">
        <f>IF(I59="",NA(),I59)</f>
        <v>#N/A</v>
      </c>
      <c r="BT73" s="379" t="e">
        <f>IF(G60="",NA(),G60)</f>
        <v>#N/A</v>
      </c>
      <c r="BU73" s="379" t="e">
        <f>IF(H60="",NA(),H60)</f>
        <v>#N/A</v>
      </c>
      <c r="BV73" s="379" t="e">
        <f>IF(I60="",NA(),I60)</f>
        <v>#N/A</v>
      </c>
      <c r="BW73" s="431" t="e">
        <f>AVERAGE(AS73:BV73)</f>
        <v>#N/A</v>
      </c>
    </row>
    <row r="74" spans="1:84">
      <c r="A74" s="426"/>
      <c r="E74" s="20"/>
      <c r="F74" s="432"/>
      <c r="G74" s="419"/>
      <c r="H74" s="419"/>
      <c r="I74" s="419"/>
      <c r="N74" s="415" t="str">
        <f t="shared" ref="N74:N103" si="33">IF($AC$111=$O$38,N41,IF($AC$111=$W$38,V41,IF($AC$111=$AE$38,AD41,IF($AC$111=$AM$38,AL41,IF($AC$111=$AU$38,AT41,"")))))</f>
        <v/>
      </c>
      <c r="O74" s="409" t="str">
        <f t="shared" ref="O74:T89" si="34">IF($AC$112=$O$38,O41,IF($AC$112=$W$38,W41,IF($AC$112=$AE$38,AE41,IF($AC$112=$AM$38,AM41,IF($AC$112=$AU$38,AU41,"")))))</f>
        <v/>
      </c>
      <c r="P74" s="409" t="str">
        <f t="shared" si="34"/>
        <v/>
      </c>
      <c r="Q74" s="409" t="str">
        <f t="shared" si="34"/>
        <v/>
      </c>
      <c r="R74" s="409" t="str">
        <f t="shared" si="34"/>
        <v/>
      </c>
      <c r="S74" s="409" t="str">
        <f t="shared" si="34"/>
        <v/>
      </c>
      <c r="T74" s="409" t="str">
        <f t="shared" si="34"/>
        <v/>
      </c>
      <c r="V74" s="409" t="str">
        <f t="shared" ref="V74:AB103" si="35">IF($AC$112=$BC$38,BB41,IF($AC$112=$BK$38,BJ41,IF($AC$112=$BS$38,BR41,IF($AC$112=$CA$38,BZ41,""))))</f>
        <v/>
      </c>
      <c r="W74" s="409" t="str">
        <f t="shared" si="35"/>
        <v/>
      </c>
      <c r="X74" s="409" t="str">
        <f t="shared" si="35"/>
        <v/>
      </c>
      <c r="Y74" s="409" t="str">
        <f t="shared" si="35"/>
        <v/>
      </c>
      <c r="Z74" s="409" t="str">
        <f t="shared" si="35"/>
        <v/>
      </c>
      <c r="AA74" s="409" t="str">
        <f t="shared" si="35"/>
        <v/>
      </c>
      <c r="AB74" s="409" t="str">
        <f t="shared" si="35"/>
        <v/>
      </c>
      <c r="AD74" s="429"/>
      <c r="AE74" s="430" t="e">
        <f t="shared" ref="AE74:AE83" si="36">IF(G41="",NA(),F41)</f>
        <v>#N/A</v>
      </c>
      <c r="AF74" s="376" t="e">
        <f t="shared" ref="AF74:AH83" si="37">IF(G41="",NA(),G41)</f>
        <v>#N/A</v>
      </c>
      <c r="AG74" s="433" t="e">
        <f t="shared" si="37"/>
        <v>#N/A</v>
      </c>
      <c r="AH74" s="378" t="e">
        <f t="shared" si="37"/>
        <v>#N/A</v>
      </c>
      <c r="AI74" s="433" t="e">
        <f t="shared" ref="AI74:AK83" si="38">IF(G51="",NA(),G51)</f>
        <v>#N/A</v>
      </c>
      <c r="AJ74" s="433" t="e">
        <f t="shared" si="38"/>
        <v>#N/A</v>
      </c>
      <c r="AK74" s="433" t="e">
        <f t="shared" si="38"/>
        <v>#N/A</v>
      </c>
      <c r="AL74" s="376" t="e">
        <f t="shared" ref="AL74:AN83" si="39">IF(G61="",NA(),G61)</f>
        <v>#N/A</v>
      </c>
      <c r="AM74" s="433" t="e">
        <f t="shared" si="39"/>
        <v>#N/A</v>
      </c>
      <c r="AN74" s="433" t="e">
        <f t="shared" si="39"/>
        <v>#N/A</v>
      </c>
      <c r="AO74" s="403" t="e">
        <f>IF('AIAG GR&amp;R'!$F$7=3,AVERAGE(G41:I41,G51:I51,G61:I61),IF('AIAG GR&amp;R'!$F$7=2,AVERAGE(G41:I41,G51:I51),AVERAGE(G41:I41)))</f>
        <v>#DIV/0!</v>
      </c>
      <c r="AP74" s="403"/>
      <c r="AQ74" s="403"/>
      <c r="AR74" s="430" t="s">
        <v>410</v>
      </c>
      <c r="AS74" s="379" t="e">
        <f>IF(G61="",NA(),G61)</f>
        <v>#N/A</v>
      </c>
      <c r="AT74" s="379" t="e">
        <f>IF(H61="",NA(),H61)</f>
        <v>#N/A</v>
      </c>
      <c r="AU74" s="379" t="e">
        <f>IF(I61="",NA(),I61)</f>
        <v>#N/A</v>
      </c>
      <c r="AV74" s="379" t="e">
        <f>IF(G62="",NA(),G62)</f>
        <v>#N/A</v>
      </c>
      <c r="AW74" s="379" t="e">
        <f>IF(H62="",NA(),H62)</f>
        <v>#N/A</v>
      </c>
      <c r="AX74" s="379" t="e">
        <f>IF(I62="",NA(),I62)</f>
        <v>#N/A</v>
      </c>
      <c r="AY74" s="379" t="e">
        <f>IF(G63="",NA(),G63)</f>
        <v>#N/A</v>
      </c>
      <c r="AZ74" s="379" t="e">
        <f>IF(H63="",NA(),H63)</f>
        <v>#N/A</v>
      </c>
      <c r="BA74" s="379" t="e">
        <f>IF(I63="",NA(),I63)</f>
        <v>#N/A</v>
      </c>
      <c r="BB74" s="379" t="e">
        <f>IF(G64="",NA(),G64)</f>
        <v>#N/A</v>
      </c>
      <c r="BC74" s="379" t="e">
        <f>IF(H64="",NA(),H64)</f>
        <v>#N/A</v>
      </c>
      <c r="BD74" s="379" t="e">
        <f>IF(I64="",NA(),I64)</f>
        <v>#N/A</v>
      </c>
      <c r="BE74" s="379" t="e">
        <f>IF(G65="",NA(),G65)</f>
        <v>#N/A</v>
      </c>
      <c r="BF74" s="379" t="e">
        <f>IF(H65="",NA(),H65)</f>
        <v>#N/A</v>
      </c>
      <c r="BG74" s="379" t="e">
        <f>IF(I65="",NA(),I65)</f>
        <v>#N/A</v>
      </c>
      <c r="BH74" s="379" t="e">
        <f>IF(G66="",NA(),G66)</f>
        <v>#N/A</v>
      </c>
      <c r="BI74" s="379" t="e">
        <f>IF(H66="",NA(),H66)</f>
        <v>#N/A</v>
      </c>
      <c r="BJ74" s="379" t="e">
        <f>IF(I66="",NA(),I66)</f>
        <v>#N/A</v>
      </c>
      <c r="BK74" s="379" t="e">
        <f>IF(G67="",NA(),G67)</f>
        <v>#N/A</v>
      </c>
      <c r="BL74" s="379" t="e">
        <f>IF(H67="",NA(),H67)</f>
        <v>#N/A</v>
      </c>
      <c r="BM74" s="379" t="e">
        <f>IF(I67="",NA(),I67)</f>
        <v>#N/A</v>
      </c>
      <c r="BN74" s="379" t="e">
        <f>IF(G68="",NA(),G68)</f>
        <v>#N/A</v>
      </c>
      <c r="BO74" s="379" t="e">
        <f>IF(H68="",NA(),H68)</f>
        <v>#N/A</v>
      </c>
      <c r="BP74" s="379" t="e">
        <f>IF(I68="",NA(),I68)</f>
        <v>#N/A</v>
      </c>
      <c r="BQ74" s="379" t="e">
        <f>IF(G69="",NA(),G69)</f>
        <v>#N/A</v>
      </c>
      <c r="BR74" s="379" t="e">
        <f>IF(H69="",NA(),H69)</f>
        <v>#N/A</v>
      </c>
      <c r="BS74" s="379" t="e">
        <f>IF(I69="",NA(),I69)</f>
        <v>#N/A</v>
      </c>
      <c r="BT74" s="379" t="e">
        <f>IF(G70="",NA(),G70)</f>
        <v>#N/A</v>
      </c>
      <c r="BU74" s="379" t="e">
        <f>IF(H70="",NA(),H70)</f>
        <v>#N/A</v>
      </c>
      <c r="BV74" s="379" t="e">
        <f>IF(I70="",NA(),I70)</f>
        <v>#N/A</v>
      </c>
      <c r="BW74" s="431" t="e">
        <f>AVERAGE(AS74:BV74)</f>
        <v>#N/A</v>
      </c>
    </row>
    <row r="75" spans="1:84">
      <c r="J75" s="434" t="e">
        <f t="shared" ref="J75:J84" si="40">IF(G41="",NA(),1)</f>
        <v>#N/A</v>
      </c>
      <c r="K75" s="435" t="e">
        <f t="shared" ref="K75:K104" si="41">IF(G41="",NA(),F41)</f>
        <v>#N/A</v>
      </c>
      <c r="L75" s="435" t="e">
        <f t="shared" ref="L75:L104" si="42">IF(G41="",NA(),G41)</f>
        <v>#N/A</v>
      </c>
      <c r="N75" s="415" t="str">
        <f t="shared" si="33"/>
        <v/>
      </c>
      <c r="O75" s="409" t="str">
        <f t="shared" si="34"/>
        <v/>
      </c>
      <c r="P75" s="409" t="str">
        <f t="shared" si="34"/>
        <v/>
      </c>
      <c r="Q75" s="409" t="str">
        <f t="shared" si="34"/>
        <v/>
      </c>
      <c r="R75" s="409" t="str">
        <f t="shared" si="34"/>
        <v/>
      </c>
      <c r="S75" s="409" t="str">
        <f t="shared" si="34"/>
        <v/>
      </c>
      <c r="T75" s="409" t="str">
        <f t="shared" si="34"/>
        <v/>
      </c>
      <c r="V75" s="409" t="str">
        <f t="shared" si="35"/>
        <v/>
      </c>
      <c r="W75" s="409" t="str">
        <f t="shared" si="35"/>
        <v/>
      </c>
      <c r="X75" s="409" t="str">
        <f t="shared" si="35"/>
        <v/>
      </c>
      <c r="Y75" s="409" t="str">
        <f t="shared" si="35"/>
        <v/>
      </c>
      <c r="Z75" s="409" t="str">
        <f t="shared" si="35"/>
        <v/>
      </c>
      <c r="AA75" s="409" t="str">
        <f t="shared" si="35"/>
        <v/>
      </c>
      <c r="AB75" s="409" t="str">
        <f t="shared" si="35"/>
        <v/>
      </c>
      <c r="AD75" s="429"/>
      <c r="AE75" s="430" t="e">
        <f t="shared" si="36"/>
        <v>#N/A</v>
      </c>
      <c r="AF75" s="436" t="e">
        <f t="shared" si="37"/>
        <v>#N/A</v>
      </c>
      <c r="AG75" s="431" t="e">
        <f t="shared" si="37"/>
        <v>#N/A</v>
      </c>
      <c r="AH75" s="437" t="e">
        <f t="shared" si="37"/>
        <v>#N/A</v>
      </c>
      <c r="AI75" s="431" t="e">
        <f t="shared" si="38"/>
        <v>#N/A</v>
      </c>
      <c r="AJ75" s="431" t="e">
        <f t="shared" si="38"/>
        <v>#N/A</v>
      </c>
      <c r="AK75" s="431" t="e">
        <f t="shared" si="38"/>
        <v>#N/A</v>
      </c>
      <c r="AL75" s="436" t="e">
        <f t="shared" si="39"/>
        <v>#N/A</v>
      </c>
      <c r="AM75" s="431" t="e">
        <f t="shared" si="39"/>
        <v>#N/A</v>
      </c>
      <c r="AN75" s="431" t="e">
        <f t="shared" si="39"/>
        <v>#N/A</v>
      </c>
      <c r="AO75" s="403" t="e">
        <f>IF('AIAG GR&amp;R'!$F$7=3,AVERAGE(G42:I42,G52:I52,G62:I62),IF('AIAG GR&amp;R'!$F$7=2,AVERAGE(G42:I42,G52:I52),AVERAGE(G42:I42)))</f>
        <v>#DIV/0!</v>
      </c>
      <c r="AP75" s="438"/>
      <c r="AQ75" s="438"/>
      <c r="AR75" s="429"/>
    </row>
    <row r="76" spans="1:84">
      <c r="J76" s="434" t="e">
        <f t="shared" si="40"/>
        <v>#N/A</v>
      </c>
      <c r="K76" s="435" t="e">
        <f t="shared" si="41"/>
        <v>#N/A</v>
      </c>
      <c r="L76" s="435" t="e">
        <f t="shared" si="42"/>
        <v>#N/A</v>
      </c>
      <c r="N76" s="415" t="str">
        <f t="shared" si="33"/>
        <v/>
      </c>
      <c r="O76" s="409" t="str">
        <f t="shared" si="34"/>
        <v/>
      </c>
      <c r="P76" s="409" t="str">
        <f t="shared" si="34"/>
        <v/>
      </c>
      <c r="Q76" s="409" t="str">
        <f t="shared" si="34"/>
        <v/>
      </c>
      <c r="R76" s="409" t="str">
        <f t="shared" si="34"/>
        <v/>
      </c>
      <c r="S76" s="409" t="str">
        <f t="shared" si="34"/>
        <v/>
      </c>
      <c r="T76" s="409" t="str">
        <f t="shared" si="34"/>
        <v/>
      </c>
      <c r="V76" s="409" t="str">
        <f t="shared" si="35"/>
        <v/>
      </c>
      <c r="W76" s="409" t="str">
        <f t="shared" si="35"/>
        <v/>
      </c>
      <c r="X76" s="409" t="str">
        <f t="shared" si="35"/>
        <v/>
      </c>
      <c r="Y76" s="409" t="str">
        <f t="shared" si="35"/>
        <v/>
      </c>
      <c r="Z76" s="409" t="str">
        <f t="shared" si="35"/>
        <v/>
      </c>
      <c r="AA76" s="409" t="str">
        <f t="shared" si="35"/>
        <v/>
      </c>
      <c r="AB76" s="409" t="str">
        <f t="shared" si="35"/>
        <v/>
      </c>
      <c r="AD76" s="429"/>
      <c r="AE76" s="430" t="e">
        <f t="shared" si="36"/>
        <v>#N/A</v>
      </c>
      <c r="AF76" s="436" t="e">
        <f t="shared" si="37"/>
        <v>#N/A</v>
      </c>
      <c r="AG76" s="431" t="e">
        <f t="shared" si="37"/>
        <v>#N/A</v>
      </c>
      <c r="AH76" s="437" t="e">
        <f t="shared" si="37"/>
        <v>#N/A</v>
      </c>
      <c r="AI76" s="431" t="e">
        <f t="shared" si="38"/>
        <v>#N/A</v>
      </c>
      <c r="AJ76" s="431" t="e">
        <f t="shared" si="38"/>
        <v>#N/A</v>
      </c>
      <c r="AK76" s="431" t="e">
        <f t="shared" si="38"/>
        <v>#N/A</v>
      </c>
      <c r="AL76" s="436" t="e">
        <f t="shared" si="39"/>
        <v>#N/A</v>
      </c>
      <c r="AM76" s="431" t="e">
        <f t="shared" si="39"/>
        <v>#N/A</v>
      </c>
      <c r="AN76" s="431" t="e">
        <f t="shared" si="39"/>
        <v>#N/A</v>
      </c>
      <c r="AO76" s="403" t="e">
        <f>IF('AIAG GR&amp;R'!$F$7=3,AVERAGE(G43:I43,G53:I53,G63:I63),IF('AIAG GR&amp;R'!$F$7=2,AVERAGE(G43:I43,G53:I53),AVERAGE(G43:I43)))</f>
        <v>#DIV/0!</v>
      </c>
      <c r="AP76" s="438"/>
      <c r="AQ76" s="438"/>
      <c r="AR76" s="429"/>
    </row>
    <row r="77" spans="1:84">
      <c r="J77" s="434" t="e">
        <f t="shared" si="40"/>
        <v>#N/A</v>
      </c>
      <c r="K77" s="435" t="e">
        <f t="shared" si="41"/>
        <v>#N/A</v>
      </c>
      <c r="L77" s="435" t="e">
        <f t="shared" si="42"/>
        <v>#N/A</v>
      </c>
      <c r="N77" s="415" t="str">
        <f t="shared" si="33"/>
        <v/>
      </c>
      <c r="O77" s="409" t="str">
        <f t="shared" si="34"/>
        <v/>
      </c>
      <c r="P77" s="409" t="str">
        <f t="shared" si="34"/>
        <v/>
      </c>
      <c r="Q77" s="409" t="str">
        <f t="shared" si="34"/>
        <v/>
      </c>
      <c r="R77" s="409" t="str">
        <f t="shared" si="34"/>
        <v/>
      </c>
      <c r="S77" s="409" t="str">
        <f t="shared" si="34"/>
        <v/>
      </c>
      <c r="T77" s="409" t="str">
        <f t="shared" si="34"/>
        <v/>
      </c>
      <c r="V77" s="409" t="str">
        <f t="shared" si="35"/>
        <v/>
      </c>
      <c r="W77" s="409" t="str">
        <f t="shared" si="35"/>
        <v/>
      </c>
      <c r="X77" s="409" t="str">
        <f t="shared" si="35"/>
        <v/>
      </c>
      <c r="Y77" s="409" t="str">
        <f t="shared" si="35"/>
        <v/>
      </c>
      <c r="Z77" s="409" t="str">
        <f t="shared" si="35"/>
        <v/>
      </c>
      <c r="AA77" s="409" t="str">
        <f t="shared" si="35"/>
        <v/>
      </c>
      <c r="AB77" s="409" t="str">
        <f t="shared" si="35"/>
        <v/>
      </c>
      <c r="AD77" s="429"/>
      <c r="AE77" s="430" t="e">
        <f t="shared" si="36"/>
        <v>#N/A</v>
      </c>
      <c r="AF77" s="436" t="e">
        <f t="shared" si="37"/>
        <v>#N/A</v>
      </c>
      <c r="AG77" s="431" t="e">
        <f t="shared" si="37"/>
        <v>#N/A</v>
      </c>
      <c r="AH77" s="437" t="e">
        <f t="shared" si="37"/>
        <v>#N/A</v>
      </c>
      <c r="AI77" s="431" t="e">
        <f t="shared" si="38"/>
        <v>#N/A</v>
      </c>
      <c r="AJ77" s="431" t="e">
        <f t="shared" si="38"/>
        <v>#N/A</v>
      </c>
      <c r="AK77" s="431" t="e">
        <f t="shared" si="38"/>
        <v>#N/A</v>
      </c>
      <c r="AL77" s="436" t="e">
        <f t="shared" si="39"/>
        <v>#N/A</v>
      </c>
      <c r="AM77" s="431" t="e">
        <f t="shared" si="39"/>
        <v>#N/A</v>
      </c>
      <c r="AN77" s="431" t="e">
        <f t="shared" si="39"/>
        <v>#N/A</v>
      </c>
      <c r="AO77" s="403" t="e">
        <f>IF('AIAG GR&amp;R'!$F$7=3,AVERAGE(G44:I44,G54:I54,G64:I64),IF('AIAG GR&amp;R'!$F$7=2,AVERAGE(G44:I44,G54:I54),AVERAGE(G44:I44)))</f>
        <v>#DIV/0!</v>
      </c>
      <c r="AP77" s="438"/>
      <c r="AQ77" s="438"/>
      <c r="AR77" s="429"/>
    </row>
    <row r="78" spans="1:84">
      <c r="J78" s="434" t="e">
        <f t="shared" si="40"/>
        <v>#N/A</v>
      </c>
      <c r="K78" s="435" t="e">
        <f t="shared" si="41"/>
        <v>#N/A</v>
      </c>
      <c r="L78" s="435" t="e">
        <f t="shared" si="42"/>
        <v>#N/A</v>
      </c>
      <c r="N78" s="415" t="str">
        <f t="shared" si="33"/>
        <v/>
      </c>
      <c r="O78" s="409" t="str">
        <f t="shared" si="34"/>
        <v/>
      </c>
      <c r="P78" s="409" t="str">
        <f t="shared" si="34"/>
        <v/>
      </c>
      <c r="Q78" s="409" t="str">
        <f t="shared" si="34"/>
        <v/>
      </c>
      <c r="R78" s="409" t="str">
        <f t="shared" si="34"/>
        <v/>
      </c>
      <c r="S78" s="409" t="str">
        <f t="shared" si="34"/>
        <v/>
      </c>
      <c r="T78" s="409" t="str">
        <f t="shared" si="34"/>
        <v/>
      </c>
      <c r="V78" s="409" t="str">
        <f t="shared" si="35"/>
        <v/>
      </c>
      <c r="W78" s="409" t="str">
        <f t="shared" si="35"/>
        <v/>
      </c>
      <c r="X78" s="409" t="str">
        <f t="shared" si="35"/>
        <v/>
      </c>
      <c r="Y78" s="409" t="str">
        <f t="shared" si="35"/>
        <v/>
      </c>
      <c r="Z78" s="409" t="str">
        <f t="shared" si="35"/>
        <v/>
      </c>
      <c r="AA78" s="409" t="str">
        <f t="shared" si="35"/>
        <v/>
      </c>
      <c r="AB78" s="409" t="str">
        <f t="shared" si="35"/>
        <v/>
      </c>
      <c r="AD78" s="429"/>
      <c r="AE78" s="430" t="e">
        <f t="shared" si="36"/>
        <v>#N/A</v>
      </c>
      <c r="AF78" s="436" t="e">
        <f t="shared" si="37"/>
        <v>#N/A</v>
      </c>
      <c r="AG78" s="431" t="e">
        <f t="shared" si="37"/>
        <v>#N/A</v>
      </c>
      <c r="AH78" s="437" t="e">
        <f t="shared" si="37"/>
        <v>#N/A</v>
      </c>
      <c r="AI78" s="431" t="e">
        <f t="shared" si="38"/>
        <v>#N/A</v>
      </c>
      <c r="AJ78" s="431" t="e">
        <f t="shared" si="38"/>
        <v>#N/A</v>
      </c>
      <c r="AK78" s="431" t="e">
        <f t="shared" si="38"/>
        <v>#N/A</v>
      </c>
      <c r="AL78" s="436" t="e">
        <f t="shared" si="39"/>
        <v>#N/A</v>
      </c>
      <c r="AM78" s="431" t="e">
        <f t="shared" si="39"/>
        <v>#N/A</v>
      </c>
      <c r="AN78" s="431" t="e">
        <f t="shared" si="39"/>
        <v>#N/A</v>
      </c>
      <c r="AO78" s="403" t="e">
        <f>IF('AIAG GR&amp;R'!$F$7=3,AVERAGE(G45:I45,G55:I55,G65:I65),IF('AIAG GR&amp;R'!$F$7=2,AVERAGE(G45:I45,G55:I55),AVERAGE(G45:I45)))</f>
        <v>#DIV/0!</v>
      </c>
      <c r="AP78" s="438"/>
      <c r="AQ78" s="438"/>
      <c r="AR78" s="429"/>
    </row>
    <row r="79" spans="1:84">
      <c r="J79" s="434" t="e">
        <f t="shared" si="40"/>
        <v>#N/A</v>
      </c>
      <c r="K79" s="435" t="e">
        <f t="shared" si="41"/>
        <v>#N/A</v>
      </c>
      <c r="L79" s="435" t="e">
        <f t="shared" si="42"/>
        <v>#N/A</v>
      </c>
      <c r="N79" s="415" t="str">
        <f t="shared" si="33"/>
        <v/>
      </c>
      <c r="O79" s="409" t="str">
        <f t="shared" si="34"/>
        <v/>
      </c>
      <c r="P79" s="409" t="str">
        <f t="shared" si="34"/>
        <v/>
      </c>
      <c r="Q79" s="409" t="str">
        <f t="shared" si="34"/>
        <v/>
      </c>
      <c r="R79" s="409" t="str">
        <f t="shared" si="34"/>
        <v/>
      </c>
      <c r="S79" s="409" t="str">
        <f t="shared" si="34"/>
        <v/>
      </c>
      <c r="T79" s="409" t="str">
        <f t="shared" si="34"/>
        <v/>
      </c>
      <c r="V79" s="409" t="str">
        <f t="shared" si="35"/>
        <v/>
      </c>
      <c r="W79" s="409" t="str">
        <f t="shared" si="35"/>
        <v/>
      </c>
      <c r="X79" s="409" t="str">
        <f t="shared" si="35"/>
        <v/>
      </c>
      <c r="Y79" s="409" t="str">
        <f t="shared" si="35"/>
        <v/>
      </c>
      <c r="Z79" s="409" t="str">
        <f t="shared" si="35"/>
        <v/>
      </c>
      <c r="AA79" s="409" t="str">
        <f t="shared" si="35"/>
        <v/>
      </c>
      <c r="AB79" s="409" t="str">
        <f t="shared" si="35"/>
        <v/>
      </c>
      <c r="AD79" s="429"/>
      <c r="AE79" s="430" t="e">
        <f t="shared" si="36"/>
        <v>#N/A</v>
      </c>
      <c r="AF79" s="436" t="e">
        <f t="shared" si="37"/>
        <v>#N/A</v>
      </c>
      <c r="AG79" s="431" t="e">
        <f t="shared" si="37"/>
        <v>#N/A</v>
      </c>
      <c r="AH79" s="437" t="e">
        <f t="shared" si="37"/>
        <v>#N/A</v>
      </c>
      <c r="AI79" s="431" t="e">
        <f t="shared" si="38"/>
        <v>#N/A</v>
      </c>
      <c r="AJ79" s="431" t="e">
        <f t="shared" si="38"/>
        <v>#N/A</v>
      </c>
      <c r="AK79" s="431" t="e">
        <f t="shared" si="38"/>
        <v>#N/A</v>
      </c>
      <c r="AL79" s="436" t="e">
        <f t="shared" si="39"/>
        <v>#N/A</v>
      </c>
      <c r="AM79" s="431" t="e">
        <f t="shared" si="39"/>
        <v>#N/A</v>
      </c>
      <c r="AN79" s="431" t="e">
        <f t="shared" si="39"/>
        <v>#N/A</v>
      </c>
      <c r="AO79" s="403" t="e">
        <f>IF('AIAG GR&amp;R'!$F$7=3,AVERAGE(G46:I46,G56:I56,G66:I66),IF('AIAG GR&amp;R'!$F$7=2,AVERAGE(G46:I46,G56:I56),AVERAGE(G46:I46)))</f>
        <v>#DIV/0!</v>
      </c>
      <c r="AP79" s="438"/>
      <c r="AQ79" s="438"/>
      <c r="AR79" s="429"/>
    </row>
    <row r="80" spans="1:84">
      <c r="J80" s="434" t="e">
        <f t="shared" si="40"/>
        <v>#N/A</v>
      </c>
      <c r="K80" s="435" t="e">
        <f t="shared" si="41"/>
        <v>#N/A</v>
      </c>
      <c r="L80" s="435" t="e">
        <f t="shared" si="42"/>
        <v>#N/A</v>
      </c>
      <c r="N80" s="415" t="str">
        <f t="shared" si="33"/>
        <v/>
      </c>
      <c r="O80" s="409" t="str">
        <f t="shared" si="34"/>
        <v/>
      </c>
      <c r="P80" s="409" t="str">
        <f t="shared" si="34"/>
        <v/>
      </c>
      <c r="Q80" s="409" t="str">
        <f t="shared" si="34"/>
        <v/>
      </c>
      <c r="R80" s="409" t="str">
        <f t="shared" si="34"/>
        <v/>
      </c>
      <c r="S80" s="409" t="str">
        <f t="shared" si="34"/>
        <v/>
      </c>
      <c r="T80" s="409" t="str">
        <f t="shared" si="34"/>
        <v/>
      </c>
      <c r="V80" s="409" t="str">
        <f t="shared" si="35"/>
        <v/>
      </c>
      <c r="W80" s="409" t="str">
        <f t="shared" si="35"/>
        <v/>
      </c>
      <c r="X80" s="409" t="str">
        <f t="shared" si="35"/>
        <v/>
      </c>
      <c r="Y80" s="409" t="str">
        <f t="shared" si="35"/>
        <v/>
      </c>
      <c r="Z80" s="409" t="str">
        <f t="shared" si="35"/>
        <v/>
      </c>
      <c r="AA80" s="409" t="str">
        <f t="shared" si="35"/>
        <v/>
      </c>
      <c r="AB80" s="409" t="str">
        <f t="shared" si="35"/>
        <v/>
      </c>
      <c r="AD80" s="429"/>
      <c r="AE80" s="430" t="e">
        <f t="shared" si="36"/>
        <v>#N/A</v>
      </c>
      <c r="AF80" s="436" t="e">
        <f t="shared" si="37"/>
        <v>#N/A</v>
      </c>
      <c r="AG80" s="431" t="e">
        <f t="shared" si="37"/>
        <v>#N/A</v>
      </c>
      <c r="AH80" s="437" t="e">
        <f t="shared" si="37"/>
        <v>#N/A</v>
      </c>
      <c r="AI80" s="431" t="e">
        <f t="shared" si="38"/>
        <v>#N/A</v>
      </c>
      <c r="AJ80" s="431" t="e">
        <f t="shared" si="38"/>
        <v>#N/A</v>
      </c>
      <c r="AK80" s="431" t="e">
        <f t="shared" si="38"/>
        <v>#N/A</v>
      </c>
      <c r="AL80" s="436" t="e">
        <f t="shared" si="39"/>
        <v>#N/A</v>
      </c>
      <c r="AM80" s="431" t="e">
        <f t="shared" si="39"/>
        <v>#N/A</v>
      </c>
      <c r="AN80" s="431" t="e">
        <f t="shared" si="39"/>
        <v>#N/A</v>
      </c>
      <c r="AO80" s="403" t="e">
        <f>IF('AIAG GR&amp;R'!$F$7=3,AVERAGE(G47:I47,G57:I57,G67:I67),IF('AIAG GR&amp;R'!$F$7=2,AVERAGE(G47:I47,G57:I57),AVERAGE(G47:I47)))</f>
        <v>#DIV/0!</v>
      </c>
      <c r="AP80" s="438"/>
      <c r="AQ80" s="438"/>
      <c r="AR80" s="429"/>
    </row>
    <row r="81" spans="10:44">
      <c r="J81" s="434" t="e">
        <f t="shared" si="40"/>
        <v>#N/A</v>
      </c>
      <c r="K81" s="435" t="e">
        <f t="shared" si="41"/>
        <v>#N/A</v>
      </c>
      <c r="L81" s="435" t="e">
        <f t="shared" si="42"/>
        <v>#N/A</v>
      </c>
      <c r="N81" s="415" t="str">
        <f t="shared" si="33"/>
        <v/>
      </c>
      <c r="O81" s="409" t="str">
        <f t="shared" si="34"/>
        <v/>
      </c>
      <c r="P81" s="409" t="str">
        <f t="shared" si="34"/>
        <v/>
      </c>
      <c r="Q81" s="409" t="str">
        <f t="shared" si="34"/>
        <v/>
      </c>
      <c r="R81" s="409" t="str">
        <f t="shared" si="34"/>
        <v/>
      </c>
      <c r="S81" s="409" t="str">
        <f t="shared" si="34"/>
        <v/>
      </c>
      <c r="T81" s="409" t="str">
        <f t="shared" si="34"/>
        <v/>
      </c>
      <c r="V81" s="409" t="str">
        <f t="shared" si="35"/>
        <v/>
      </c>
      <c r="W81" s="409" t="str">
        <f t="shared" si="35"/>
        <v/>
      </c>
      <c r="X81" s="409" t="str">
        <f t="shared" si="35"/>
        <v/>
      </c>
      <c r="Y81" s="409" t="str">
        <f t="shared" si="35"/>
        <v/>
      </c>
      <c r="Z81" s="409" t="str">
        <f t="shared" si="35"/>
        <v/>
      </c>
      <c r="AA81" s="409" t="str">
        <f t="shared" si="35"/>
        <v/>
      </c>
      <c r="AB81" s="409" t="str">
        <f t="shared" si="35"/>
        <v/>
      </c>
      <c r="AD81" s="429"/>
      <c r="AE81" s="430" t="e">
        <f t="shared" si="36"/>
        <v>#N/A</v>
      </c>
      <c r="AF81" s="436" t="e">
        <f t="shared" si="37"/>
        <v>#N/A</v>
      </c>
      <c r="AG81" s="431" t="e">
        <f t="shared" si="37"/>
        <v>#N/A</v>
      </c>
      <c r="AH81" s="437" t="e">
        <f t="shared" si="37"/>
        <v>#N/A</v>
      </c>
      <c r="AI81" s="431" t="e">
        <f t="shared" si="38"/>
        <v>#N/A</v>
      </c>
      <c r="AJ81" s="431" t="e">
        <f t="shared" si="38"/>
        <v>#N/A</v>
      </c>
      <c r="AK81" s="431" t="e">
        <f t="shared" si="38"/>
        <v>#N/A</v>
      </c>
      <c r="AL81" s="436" t="e">
        <f t="shared" si="39"/>
        <v>#N/A</v>
      </c>
      <c r="AM81" s="431" t="e">
        <f t="shared" si="39"/>
        <v>#N/A</v>
      </c>
      <c r="AN81" s="431" t="e">
        <f t="shared" si="39"/>
        <v>#N/A</v>
      </c>
      <c r="AO81" s="403" t="e">
        <f>IF('AIAG GR&amp;R'!$F$7=3,AVERAGE(G48:I48,G58:I58,G68:I68),IF('AIAG GR&amp;R'!$F$7=2,AVERAGE(G48:I48,G58:I58),AVERAGE(G48:I48)))</f>
        <v>#DIV/0!</v>
      </c>
      <c r="AP81" s="438"/>
      <c r="AQ81" s="438"/>
      <c r="AR81" s="429"/>
    </row>
    <row r="82" spans="10:44">
      <c r="J82" s="434" t="e">
        <f t="shared" si="40"/>
        <v>#N/A</v>
      </c>
      <c r="K82" s="435" t="e">
        <f t="shared" si="41"/>
        <v>#N/A</v>
      </c>
      <c r="L82" s="435" t="e">
        <f t="shared" si="42"/>
        <v>#N/A</v>
      </c>
      <c r="N82" s="415" t="str">
        <f t="shared" si="33"/>
        <v/>
      </c>
      <c r="O82" s="409" t="str">
        <f t="shared" si="34"/>
        <v/>
      </c>
      <c r="P82" s="409" t="str">
        <f t="shared" si="34"/>
        <v/>
      </c>
      <c r="Q82" s="409" t="str">
        <f t="shared" si="34"/>
        <v/>
      </c>
      <c r="R82" s="409" t="str">
        <f t="shared" si="34"/>
        <v/>
      </c>
      <c r="S82" s="409" t="str">
        <f t="shared" si="34"/>
        <v/>
      </c>
      <c r="T82" s="409" t="str">
        <f t="shared" si="34"/>
        <v/>
      </c>
      <c r="V82" s="409" t="str">
        <f t="shared" si="35"/>
        <v/>
      </c>
      <c r="W82" s="409" t="str">
        <f t="shared" si="35"/>
        <v/>
      </c>
      <c r="X82" s="409" t="str">
        <f t="shared" si="35"/>
        <v/>
      </c>
      <c r="Y82" s="409" t="str">
        <f t="shared" si="35"/>
        <v/>
      </c>
      <c r="Z82" s="409" t="str">
        <f t="shared" si="35"/>
        <v/>
      </c>
      <c r="AA82" s="409" t="str">
        <f t="shared" si="35"/>
        <v/>
      </c>
      <c r="AB82" s="409" t="str">
        <f t="shared" si="35"/>
        <v/>
      </c>
      <c r="AD82" s="429"/>
      <c r="AE82" s="430" t="e">
        <f t="shared" si="36"/>
        <v>#N/A</v>
      </c>
      <c r="AF82" s="436" t="e">
        <f t="shared" si="37"/>
        <v>#N/A</v>
      </c>
      <c r="AG82" s="431" t="e">
        <f t="shared" si="37"/>
        <v>#N/A</v>
      </c>
      <c r="AH82" s="437" t="e">
        <f t="shared" si="37"/>
        <v>#N/A</v>
      </c>
      <c r="AI82" s="431" t="e">
        <f t="shared" si="38"/>
        <v>#N/A</v>
      </c>
      <c r="AJ82" s="431" t="e">
        <f t="shared" si="38"/>
        <v>#N/A</v>
      </c>
      <c r="AK82" s="431" t="e">
        <f t="shared" si="38"/>
        <v>#N/A</v>
      </c>
      <c r="AL82" s="436" t="e">
        <f t="shared" si="39"/>
        <v>#N/A</v>
      </c>
      <c r="AM82" s="431" t="e">
        <f t="shared" si="39"/>
        <v>#N/A</v>
      </c>
      <c r="AN82" s="431" t="e">
        <f t="shared" si="39"/>
        <v>#N/A</v>
      </c>
      <c r="AO82" s="403" t="e">
        <f>IF('AIAG GR&amp;R'!$F$7=3,AVERAGE(G49:I49,G59:I59,G69:I69),IF('AIAG GR&amp;R'!$F$7=2,AVERAGE(G49:I49,G59:I59),AVERAGE(G49:I49)))</f>
        <v>#DIV/0!</v>
      </c>
      <c r="AP82" s="438"/>
      <c r="AQ82" s="438"/>
      <c r="AR82" s="429"/>
    </row>
    <row r="83" spans="10:44">
      <c r="J83" s="434" t="e">
        <f t="shared" si="40"/>
        <v>#N/A</v>
      </c>
      <c r="K83" s="435" t="e">
        <f t="shared" si="41"/>
        <v>#N/A</v>
      </c>
      <c r="L83" s="435" t="e">
        <f t="shared" si="42"/>
        <v>#N/A</v>
      </c>
      <c r="N83" s="415" t="str">
        <f t="shared" si="33"/>
        <v/>
      </c>
      <c r="O83" s="409" t="str">
        <f t="shared" si="34"/>
        <v/>
      </c>
      <c r="P83" s="409" t="str">
        <f t="shared" si="34"/>
        <v/>
      </c>
      <c r="Q83" s="409" t="str">
        <f t="shared" si="34"/>
        <v/>
      </c>
      <c r="R83" s="409" t="str">
        <f t="shared" si="34"/>
        <v/>
      </c>
      <c r="S83" s="409" t="str">
        <f t="shared" si="34"/>
        <v/>
      </c>
      <c r="T83" s="409" t="str">
        <f t="shared" si="34"/>
        <v/>
      </c>
      <c r="V83" s="409" t="str">
        <f t="shared" si="35"/>
        <v/>
      </c>
      <c r="W83" s="409" t="str">
        <f t="shared" si="35"/>
        <v/>
      </c>
      <c r="X83" s="409" t="str">
        <f t="shared" si="35"/>
        <v/>
      </c>
      <c r="Y83" s="409" t="str">
        <f t="shared" si="35"/>
        <v/>
      </c>
      <c r="Z83" s="409" t="str">
        <f t="shared" si="35"/>
        <v/>
      </c>
      <c r="AA83" s="409" t="str">
        <f t="shared" si="35"/>
        <v/>
      </c>
      <c r="AB83" s="409" t="str">
        <f t="shared" si="35"/>
        <v/>
      </c>
      <c r="AD83" s="429"/>
      <c r="AE83" s="430" t="e">
        <f t="shared" si="36"/>
        <v>#N/A</v>
      </c>
      <c r="AF83" s="439" t="e">
        <f t="shared" si="37"/>
        <v>#N/A</v>
      </c>
      <c r="AG83" s="440" t="e">
        <f t="shared" si="37"/>
        <v>#N/A</v>
      </c>
      <c r="AH83" s="441" t="e">
        <f t="shared" si="37"/>
        <v>#N/A</v>
      </c>
      <c r="AI83" s="440" t="e">
        <f t="shared" si="38"/>
        <v>#N/A</v>
      </c>
      <c r="AJ83" s="440" t="e">
        <f t="shared" si="38"/>
        <v>#N/A</v>
      </c>
      <c r="AK83" s="440" t="e">
        <f t="shared" si="38"/>
        <v>#N/A</v>
      </c>
      <c r="AL83" s="439" t="e">
        <f t="shared" si="39"/>
        <v>#N/A</v>
      </c>
      <c r="AM83" s="440" t="e">
        <f t="shared" si="39"/>
        <v>#N/A</v>
      </c>
      <c r="AN83" s="440" t="e">
        <f t="shared" si="39"/>
        <v>#N/A</v>
      </c>
      <c r="AO83" s="403" t="e">
        <f>IF('AIAG GR&amp;R'!$F$7=3,AVERAGE(G50:I50,G60:I60,G70:I70),IF('AIAG GR&amp;R'!$F$7=2,AVERAGE(G50:I50,G60:I60),AVERAGE(G50:I50)))</f>
        <v>#DIV/0!</v>
      </c>
      <c r="AP83" s="442"/>
      <c r="AQ83" s="442"/>
      <c r="AR83" s="429"/>
    </row>
    <row r="84" spans="10:44">
      <c r="J84" s="434" t="e">
        <f t="shared" si="40"/>
        <v>#N/A</v>
      </c>
      <c r="K84" s="435" t="e">
        <f t="shared" si="41"/>
        <v>#N/A</v>
      </c>
      <c r="L84" s="435" t="e">
        <f t="shared" si="42"/>
        <v>#N/A</v>
      </c>
      <c r="N84" s="415" t="str">
        <f t="shared" si="33"/>
        <v/>
      </c>
      <c r="O84" s="409" t="str">
        <f t="shared" si="34"/>
        <v/>
      </c>
      <c r="P84" s="409" t="str">
        <f t="shared" si="34"/>
        <v/>
      </c>
      <c r="Q84" s="409" t="str">
        <f t="shared" si="34"/>
        <v/>
      </c>
      <c r="R84" s="409" t="str">
        <f t="shared" si="34"/>
        <v/>
      </c>
      <c r="S84" s="409" t="str">
        <f t="shared" si="34"/>
        <v/>
      </c>
      <c r="T84" s="409" t="str">
        <f t="shared" si="34"/>
        <v/>
      </c>
      <c r="V84" s="409" t="str">
        <f t="shared" si="35"/>
        <v/>
      </c>
      <c r="W84" s="409" t="str">
        <f t="shared" si="35"/>
        <v/>
      </c>
      <c r="X84" s="409" t="str">
        <f t="shared" si="35"/>
        <v/>
      </c>
      <c r="Y84" s="409" t="str">
        <f t="shared" si="35"/>
        <v/>
      </c>
      <c r="Z84" s="409" t="str">
        <f t="shared" si="35"/>
        <v/>
      </c>
      <c r="AA84" s="409" t="str">
        <f t="shared" si="35"/>
        <v/>
      </c>
      <c r="AB84" s="409" t="str">
        <f t="shared" si="35"/>
        <v/>
      </c>
      <c r="AD84" s="429"/>
      <c r="AE84" s="429"/>
      <c r="AF84" s="376" t="str">
        <f>IF(G41="","",G41)</f>
        <v/>
      </c>
      <c r="AG84" s="433" t="str">
        <f>IF(H41="","",H41)</f>
        <v/>
      </c>
      <c r="AH84" s="378" t="str">
        <f>IF(I41="","",I41)</f>
        <v/>
      </c>
      <c r="AI84" s="433" t="str">
        <f>IF(G51="","",G51)</f>
        <v/>
      </c>
      <c r="AJ84" s="433" t="str">
        <f>IF(H51="","",H51)</f>
        <v/>
      </c>
      <c r="AK84" s="433" t="str">
        <f>IF(I51="","",I51)</f>
        <v/>
      </c>
      <c r="AL84" s="376" t="str">
        <f>IF(G61="","",G61)</f>
        <v/>
      </c>
      <c r="AM84" s="433" t="str">
        <f>IF(H61="","",H61)</f>
        <v/>
      </c>
      <c r="AN84" s="433" t="str">
        <f>IF(I61="","",I61)</f>
        <v/>
      </c>
      <c r="AO84" s="403" t="e">
        <f>IF(AF84="",NA(),AVERAGE(AF84:AH84))</f>
        <v>#N/A</v>
      </c>
      <c r="AP84" s="403" t="e">
        <f>IF(AI84="",NA(),AVERAGE(AI84:AK84))</f>
        <v>#N/A</v>
      </c>
      <c r="AQ84" s="403" t="e">
        <f>IF(AL84="",NA(),AVERAGE(AL84:AN84))</f>
        <v>#N/A</v>
      </c>
    </row>
    <row r="85" spans="10:44" s="33" customFormat="1">
      <c r="J85" s="434" t="e">
        <f t="shared" ref="J85:J94" si="43">IF(G51="",NA(),2)</f>
        <v>#N/A</v>
      </c>
      <c r="K85" s="435" t="e">
        <f t="shared" si="41"/>
        <v>#N/A</v>
      </c>
      <c r="L85" s="435" t="e">
        <f t="shared" si="42"/>
        <v>#N/A</v>
      </c>
      <c r="M85"/>
      <c r="N85" s="415" t="str">
        <f t="shared" si="33"/>
        <v/>
      </c>
      <c r="O85" s="409" t="str">
        <f t="shared" si="34"/>
        <v/>
      </c>
      <c r="P85" s="409" t="str">
        <f t="shared" si="34"/>
        <v/>
      </c>
      <c r="Q85" s="409" t="str">
        <f t="shared" si="34"/>
        <v/>
      </c>
      <c r="R85" s="409" t="str">
        <f t="shared" si="34"/>
        <v/>
      </c>
      <c r="S85" s="409" t="str">
        <f t="shared" si="34"/>
        <v/>
      </c>
      <c r="T85" s="409" t="str">
        <f t="shared" si="34"/>
        <v/>
      </c>
      <c r="V85" s="409" t="str">
        <f t="shared" si="35"/>
        <v/>
      </c>
      <c r="W85" s="409" t="str">
        <f t="shared" si="35"/>
        <v/>
      </c>
      <c r="X85" s="409" t="str">
        <f t="shared" si="35"/>
        <v/>
      </c>
      <c r="Y85" s="409" t="str">
        <f t="shared" si="35"/>
        <v/>
      </c>
      <c r="Z85" s="409" t="str">
        <f t="shared" si="35"/>
        <v/>
      </c>
      <c r="AA85" s="409" t="str">
        <f t="shared" si="35"/>
        <v/>
      </c>
      <c r="AB85" s="409" t="str">
        <f t="shared" si="35"/>
        <v/>
      </c>
      <c r="AD85" s="429"/>
      <c r="AE85" s="429"/>
      <c r="AF85" s="436" t="str">
        <f t="shared" ref="AF85:AH93" si="44">IF(G42="","",G42)</f>
        <v/>
      </c>
      <c r="AG85" s="431" t="str">
        <f t="shared" si="44"/>
        <v/>
      </c>
      <c r="AH85" s="437" t="str">
        <f t="shared" si="44"/>
        <v/>
      </c>
      <c r="AI85" s="431" t="str">
        <f t="shared" ref="AI85:AK93" si="45">IF(G52="","",G52)</f>
        <v/>
      </c>
      <c r="AJ85" s="431" t="str">
        <f t="shared" si="45"/>
        <v/>
      </c>
      <c r="AK85" s="431" t="str">
        <f t="shared" si="45"/>
        <v/>
      </c>
      <c r="AL85" s="436" t="str">
        <f t="shared" ref="AL85:AN93" si="46">IF(G62="","",G62)</f>
        <v/>
      </c>
      <c r="AM85" s="431" t="str">
        <f t="shared" si="46"/>
        <v/>
      </c>
      <c r="AN85" s="431" t="str">
        <f t="shared" si="46"/>
        <v/>
      </c>
      <c r="AO85" s="403" t="e">
        <f t="shared" ref="AO85:AO93" si="47">IF(AF85="",NA(),AVERAGE(AF85:AH85))</f>
        <v>#N/A</v>
      </c>
      <c r="AP85" s="403" t="e">
        <f t="shared" ref="AP85:AP93" si="48">IF(AI85="",NA(),AVERAGE(AI85:AK85))</f>
        <v>#N/A</v>
      </c>
      <c r="AQ85" s="403" t="e">
        <f t="shared" ref="AQ85:AQ93" si="49">IF(AL85="",NA(),AVERAGE(AL85:AN85))</f>
        <v>#N/A</v>
      </c>
    </row>
    <row r="86" spans="10:44" s="33" customFormat="1">
      <c r="J86" s="434" t="e">
        <f t="shared" si="43"/>
        <v>#N/A</v>
      </c>
      <c r="K86" s="435" t="e">
        <f t="shared" si="41"/>
        <v>#N/A</v>
      </c>
      <c r="L86" s="435" t="e">
        <f t="shared" si="42"/>
        <v>#N/A</v>
      </c>
      <c r="M86"/>
      <c r="N86" s="415" t="str">
        <f t="shared" si="33"/>
        <v/>
      </c>
      <c r="O86" s="409" t="str">
        <f t="shared" si="34"/>
        <v/>
      </c>
      <c r="P86" s="409" t="str">
        <f t="shared" si="34"/>
        <v/>
      </c>
      <c r="Q86" s="409" t="str">
        <f t="shared" si="34"/>
        <v/>
      </c>
      <c r="R86" s="409" t="str">
        <f t="shared" si="34"/>
        <v/>
      </c>
      <c r="S86" s="409" t="str">
        <f t="shared" si="34"/>
        <v/>
      </c>
      <c r="T86" s="409" t="str">
        <f t="shared" si="34"/>
        <v/>
      </c>
      <c r="V86" s="409" t="str">
        <f t="shared" si="35"/>
        <v/>
      </c>
      <c r="W86" s="409" t="str">
        <f t="shared" si="35"/>
        <v/>
      </c>
      <c r="X86" s="409" t="str">
        <f t="shared" si="35"/>
        <v/>
      </c>
      <c r="Y86" s="409" t="str">
        <f t="shared" si="35"/>
        <v/>
      </c>
      <c r="Z86" s="409" t="str">
        <f t="shared" si="35"/>
        <v/>
      </c>
      <c r="AA86" s="409" t="str">
        <f t="shared" si="35"/>
        <v/>
      </c>
      <c r="AB86" s="409" t="str">
        <f t="shared" si="35"/>
        <v/>
      </c>
      <c r="AD86" s="429"/>
      <c r="AE86" s="429"/>
      <c r="AF86" s="436" t="str">
        <f t="shared" si="44"/>
        <v/>
      </c>
      <c r="AG86" s="431" t="str">
        <f t="shared" si="44"/>
        <v/>
      </c>
      <c r="AH86" s="437" t="str">
        <f t="shared" si="44"/>
        <v/>
      </c>
      <c r="AI86" s="431" t="str">
        <f t="shared" si="45"/>
        <v/>
      </c>
      <c r="AJ86" s="431" t="str">
        <f t="shared" si="45"/>
        <v/>
      </c>
      <c r="AK86" s="431" t="str">
        <f t="shared" si="45"/>
        <v/>
      </c>
      <c r="AL86" s="436" t="str">
        <f t="shared" si="46"/>
        <v/>
      </c>
      <c r="AM86" s="431" t="str">
        <f t="shared" si="46"/>
        <v/>
      </c>
      <c r="AN86" s="431" t="str">
        <f t="shared" si="46"/>
        <v/>
      </c>
      <c r="AO86" s="403" t="e">
        <f t="shared" si="47"/>
        <v>#N/A</v>
      </c>
      <c r="AP86" s="403" t="e">
        <f t="shared" si="48"/>
        <v>#N/A</v>
      </c>
      <c r="AQ86" s="403" t="e">
        <f t="shared" si="49"/>
        <v>#N/A</v>
      </c>
    </row>
    <row r="87" spans="10:44" s="33" customFormat="1">
      <c r="J87" s="434" t="e">
        <f t="shared" si="43"/>
        <v>#N/A</v>
      </c>
      <c r="K87" s="435" t="e">
        <f t="shared" si="41"/>
        <v>#N/A</v>
      </c>
      <c r="L87" s="435" t="e">
        <f t="shared" si="42"/>
        <v>#N/A</v>
      </c>
      <c r="M87"/>
      <c r="N87" s="415" t="str">
        <f t="shared" si="33"/>
        <v/>
      </c>
      <c r="O87" s="409" t="str">
        <f t="shared" si="34"/>
        <v/>
      </c>
      <c r="P87" s="409" t="str">
        <f t="shared" si="34"/>
        <v/>
      </c>
      <c r="Q87" s="409" t="str">
        <f t="shared" si="34"/>
        <v/>
      </c>
      <c r="R87" s="409" t="str">
        <f t="shared" si="34"/>
        <v/>
      </c>
      <c r="S87" s="409" t="str">
        <f t="shared" si="34"/>
        <v/>
      </c>
      <c r="T87" s="409" t="str">
        <f t="shared" si="34"/>
        <v/>
      </c>
      <c r="V87" s="409" t="str">
        <f t="shared" si="35"/>
        <v/>
      </c>
      <c r="W87" s="409" t="str">
        <f t="shared" si="35"/>
        <v/>
      </c>
      <c r="X87" s="409" t="str">
        <f t="shared" si="35"/>
        <v/>
      </c>
      <c r="Y87" s="409" t="str">
        <f t="shared" si="35"/>
        <v/>
      </c>
      <c r="Z87" s="409" t="str">
        <f t="shared" si="35"/>
        <v/>
      </c>
      <c r="AA87" s="409" t="str">
        <f t="shared" si="35"/>
        <v/>
      </c>
      <c r="AB87" s="409" t="str">
        <f t="shared" si="35"/>
        <v/>
      </c>
      <c r="AD87" s="429"/>
      <c r="AE87" s="429"/>
      <c r="AF87" s="436" t="str">
        <f t="shared" si="44"/>
        <v/>
      </c>
      <c r="AG87" s="431" t="str">
        <f t="shared" si="44"/>
        <v/>
      </c>
      <c r="AH87" s="437" t="str">
        <f t="shared" si="44"/>
        <v/>
      </c>
      <c r="AI87" s="431" t="str">
        <f t="shared" si="45"/>
        <v/>
      </c>
      <c r="AJ87" s="431" t="str">
        <f t="shared" si="45"/>
        <v/>
      </c>
      <c r="AK87" s="431" t="str">
        <f t="shared" si="45"/>
        <v/>
      </c>
      <c r="AL87" s="436" t="str">
        <f t="shared" si="46"/>
        <v/>
      </c>
      <c r="AM87" s="431" t="str">
        <f t="shared" si="46"/>
        <v/>
      </c>
      <c r="AN87" s="431" t="str">
        <f t="shared" si="46"/>
        <v/>
      </c>
      <c r="AO87" s="403" t="e">
        <f t="shared" si="47"/>
        <v>#N/A</v>
      </c>
      <c r="AP87" s="403" t="e">
        <f t="shared" si="48"/>
        <v>#N/A</v>
      </c>
      <c r="AQ87" s="403" t="e">
        <f t="shared" si="49"/>
        <v>#N/A</v>
      </c>
    </row>
    <row r="88" spans="10:44" s="33" customFormat="1">
      <c r="J88" s="434" t="e">
        <f t="shared" si="43"/>
        <v>#N/A</v>
      </c>
      <c r="K88" s="435" t="e">
        <f t="shared" si="41"/>
        <v>#N/A</v>
      </c>
      <c r="L88" s="435" t="e">
        <f t="shared" si="42"/>
        <v>#N/A</v>
      </c>
      <c r="M88"/>
      <c r="N88" s="415" t="str">
        <f t="shared" si="33"/>
        <v/>
      </c>
      <c r="O88" s="409" t="str">
        <f t="shared" si="34"/>
        <v/>
      </c>
      <c r="P88" s="409" t="str">
        <f t="shared" si="34"/>
        <v/>
      </c>
      <c r="Q88" s="409" t="str">
        <f t="shared" si="34"/>
        <v/>
      </c>
      <c r="R88" s="409" t="str">
        <f t="shared" si="34"/>
        <v/>
      </c>
      <c r="S88" s="409" t="str">
        <f t="shared" si="34"/>
        <v/>
      </c>
      <c r="T88" s="409" t="str">
        <f t="shared" si="34"/>
        <v/>
      </c>
      <c r="V88" s="409" t="str">
        <f t="shared" si="35"/>
        <v/>
      </c>
      <c r="W88" s="409" t="str">
        <f t="shared" si="35"/>
        <v/>
      </c>
      <c r="X88" s="409" t="str">
        <f t="shared" si="35"/>
        <v/>
      </c>
      <c r="Y88" s="409" t="str">
        <f t="shared" si="35"/>
        <v/>
      </c>
      <c r="Z88" s="409" t="str">
        <f t="shared" si="35"/>
        <v/>
      </c>
      <c r="AA88" s="409" t="str">
        <f t="shared" si="35"/>
        <v/>
      </c>
      <c r="AB88" s="409" t="str">
        <f t="shared" si="35"/>
        <v/>
      </c>
      <c r="AD88" s="429"/>
      <c r="AE88" s="429"/>
      <c r="AF88" s="436" t="str">
        <f t="shared" si="44"/>
        <v/>
      </c>
      <c r="AG88" s="431" t="str">
        <f t="shared" si="44"/>
        <v/>
      </c>
      <c r="AH88" s="437" t="str">
        <f t="shared" si="44"/>
        <v/>
      </c>
      <c r="AI88" s="431" t="str">
        <f t="shared" si="45"/>
        <v/>
      </c>
      <c r="AJ88" s="431" t="str">
        <f t="shared" si="45"/>
        <v/>
      </c>
      <c r="AK88" s="431" t="str">
        <f t="shared" si="45"/>
        <v/>
      </c>
      <c r="AL88" s="436" t="str">
        <f t="shared" si="46"/>
        <v/>
      </c>
      <c r="AM88" s="431" t="str">
        <f t="shared" si="46"/>
        <v/>
      </c>
      <c r="AN88" s="431" t="str">
        <f t="shared" si="46"/>
        <v/>
      </c>
      <c r="AO88" s="403" t="e">
        <f t="shared" si="47"/>
        <v>#N/A</v>
      </c>
      <c r="AP88" s="403" t="e">
        <f t="shared" si="48"/>
        <v>#N/A</v>
      </c>
      <c r="AQ88" s="403" t="e">
        <f t="shared" si="49"/>
        <v>#N/A</v>
      </c>
    </row>
    <row r="89" spans="10:44" s="33" customFormat="1">
      <c r="J89" s="434" t="e">
        <f t="shared" si="43"/>
        <v>#N/A</v>
      </c>
      <c r="K89" s="435" t="e">
        <f t="shared" si="41"/>
        <v>#N/A</v>
      </c>
      <c r="L89" s="435" t="e">
        <f t="shared" si="42"/>
        <v>#N/A</v>
      </c>
      <c r="M89"/>
      <c r="N89" s="415" t="str">
        <f t="shared" si="33"/>
        <v/>
      </c>
      <c r="O89" s="409" t="str">
        <f t="shared" si="34"/>
        <v/>
      </c>
      <c r="P89" s="409" t="str">
        <f t="shared" si="34"/>
        <v/>
      </c>
      <c r="Q89" s="409" t="str">
        <f t="shared" si="34"/>
        <v/>
      </c>
      <c r="R89" s="409" t="str">
        <f t="shared" si="34"/>
        <v/>
      </c>
      <c r="S89" s="409" t="str">
        <f t="shared" si="34"/>
        <v/>
      </c>
      <c r="T89" s="409" t="str">
        <f t="shared" si="34"/>
        <v/>
      </c>
      <c r="V89" s="409" t="str">
        <f t="shared" si="35"/>
        <v/>
      </c>
      <c r="W89" s="409" t="str">
        <f t="shared" si="35"/>
        <v/>
      </c>
      <c r="X89" s="409" t="str">
        <f t="shared" si="35"/>
        <v/>
      </c>
      <c r="Y89" s="409" t="str">
        <f t="shared" si="35"/>
        <v/>
      </c>
      <c r="Z89" s="409" t="str">
        <f t="shared" si="35"/>
        <v/>
      </c>
      <c r="AA89" s="409" t="str">
        <f t="shared" si="35"/>
        <v/>
      </c>
      <c r="AB89" s="409" t="str">
        <f t="shared" si="35"/>
        <v/>
      </c>
      <c r="AD89" s="429"/>
      <c r="AE89" s="429"/>
      <c r="AF89" s="436" t="str">
        <f t="shared" si="44"/>
        <v/>
      </c>
      <c r="AG89" s="431" t="str">
        <f t="shared" si="44"/>
        <v/>
      </c>
      <c r="AH89" s="437" t="str">
        <f t="shared" si="44"/>
        <v/>
      </c>
      <c r="AI89" s="431" t="str">
        <f t="shared" si="45"/>
        <v/>
      </c>
      <c r="AJ89" s="431" t="str">
        <f t="shared" si="45"/>
        <v/>
      </c>
      <c r="AK89" s="431" t="str">
        <f t="shared" si="45"/>
        <v/>
      </c>
      <c r="AL89" s="436" t="str">
        <f t="shared" si="46"/>
        <v/>
      </c>
      <c r="AM89" s="431" t="str">
        <f t="shared" si="46"/>
        <v/>
      </c>
      <c r="AN89" s="431" t="str">
        <f t="shared" si="46"/>
        <v/>
      </c>
      <c r="AO89" s="403" t="e">
        <f t="shared" si="47"/>
        <v>#N/A</v>
      </c>
      <c r="AP89" s="403" t="e">
        <f t="shared" si="48"/>
        <v>#N/A</v>
      </c>
      <c r="AQ89" s="403" t="e">
        <f t="shared" si="49"/>
        <v>#N/A</v>
      </c>
    </row>
    <row r="90" spans="10:44" s="411" customFormat="1">
      <c r="J90" s="434" t="e">
        <f t="shared" si="43"/>
        <v>#N/A</v>
      </c>
      <c r="K90" s="435" t="e">
        <f t="shared" si="41"/>
        <v>#N/A</v>
      </c>
      <c r="L90" s="435" t="e">
        <f t="shared" si="42"/>
        <v>#N/A</v>
      </c>
      <c r="M90"/>
      <c r="N90" s="415" t="str">
        <f t="shared" si="33"/>
        <v/>
      </c>
      <c r="O90" s="409" t="str">
        <f t="shared" ref="O90:T103" si="50">IF($AC$112=$O$38,O57,IF($AC$112=$W$38,W57,IF($AC$112=$AE$38,AE57,IF($AC$112=$AM$38,AM57,IF($AC$112=$AU$38,AU57,"")))))</f>
        <v/>
      </c>
      <c r="P90" s="409" t="str">
        <f t="shared" si="50"/>
        <v/>
      </c>
      <c r="Q90" s="409" t="str">
        <f t="shared" si="50"/>
        <v/>
      </c>
      <c r="R90" s="409" t="str">
        <f t="shared" si="50"/>
        <v/>
      </c>
      <c r="S90" s="409" t="str">
        <f t="shared" si="50"/>
        <v/>
      </c>
      <c r="T90" s="409" t="str">
        <f t="shared" si="50"/>
        <v/>
      </c>
      <c r="V90" s="409" t="str">
        <f t="shared" si="35"/>
        <v/>
      </c>
      <c r="W90" s="409" t="str">
        <f t="shared" si="35"/>
        <v/>
      </c>
      <c r="X90" s="409" t="str">
        <f t="shared" si="35"/>
        <v/>
      </c>
      <c r="Y90" s="409" t="str">
        <f t="shared" si="35"/>
        <v/>
      </c>
      <c r="Z90" s="409" t="str">
        <f t="shared" si="35"/>
        <v/>
      </c>
      <c r="AA90" s="409" t="str">
        <f t="shared" si="35"/>
        <v/>
      </c>
      <c r="AB90" s="409" t="str">
        <f t="shared" si="35"/>
        <v/>
      </c>
      <c r="AD90" s="429"/>
      <c r="AE90" s="429"/>
      <c r="AF90" s="436" t="str">
        <f t="shared" si="44"/>
        <v/>
      </c>
      <c r="AG90" s="431" t="str">
        <f t="shared" si="44"/>
        <v/>
      </c>
      <c r="AH90" s="437" t="str">
        <f t="shared" si="44"/>
        <v/>
      </c>
      <c r="AI90" s="431" t="str">
        <f t="shared" si="45"/>
        <v/>
      </c>
      <c r="AJ90" s="431" t="str">
        <f t="shared" si="45"/>
        <v/>
      </c>
      <c r="AK90" s="431" t="str">
        <f t="shared" si="45"/>
        <v/>
      </c>
      <c r="AL90" s="436" t="str">
        <f t="shared" si="46"/>
        <v/>
      </c>
      <c r="AM90" s="431" t="str">
        <f t="shared" si="46"/>
        <v/>
      </c>
      <c r="AN90" s="431" t="str">
        <f t="shared" si="46"/>
        <v/>
      </c>
      <c r="AO90" s="403" t="e">
        <f t="shared" si="47"/>
        <v>#N/A</v>
      </c>
      <c r="AP90" s="403" t="e">
        <f t="shared" si="48"/>
        <v>#N/A</v>
      </c>
      <c r="AQ90" s="403" t="e">
        <f t="shared" si="49"/>
        <v>#N/A</v>
      </c>
    </row>
    <row r="91" spans="10:44">
      <c r="J91" s="434" t="e">
        <f t="shared" si="43"/>
        <v>#N/A</v>
      </c>
      <c r="K91" s="435" t="e">
        <f t="shared" si="41"/>
        <v>#N/A</v>
      </c>
      <c r="L91" s="435" t="e">
        <f t="shared" si="42"/>
        <v>#N/A</v>
      </c>
      <c r="N91" s="415" t="str">
        <f t="shared" si="33"/>
        <v/>
      </c>
      <c r="O91" s="409" t="str">
        <f t="shared" si="50"/>
        <v/>
      </c>
      <c r="P91" s="409" t="str">
        <f t="shared" si="50"/>
        <v/>
      </c>
      <c r="Q91" s="409" t="str">
        <f t="shared" si="50"/>
        <v/>
      </c>
      <c r="R91" s="409" t="str">
        <f t="shared" si="50"/>
        <v/>
      </c>
      <c r="S91" s="409" t="str">
        <f t="shared" si="50"/>
        <v/>
      </c>
      <c r="T91" s="409" t="str">
        <f t="shared" si="50"/>
        <v/>
      </c>
      <c r="U91" s="33"/>
      <c r="V91" s="409" t="str">
        <f t="shared" si="35"/>
        <v/>
      </c>
      <c r="W91" s="409" t="str">
        <f t="shared" si="35"/>
        <v/>
      </c>
      <c r="X91" s="409" t="str">
        <f t="shared" si="35"/>
        <v/>
      </c>
      <c r="Y91" s="409" t="str">
        <f t="shared" si="35"/>
        <v/>
      </c>
      <c r="Z91" s="409" t="str">
        <f t="shared" si="35"/>
        <v/>
      </c>
      <c r="AA91" s="409" t="str">
        <f t="shared" si="35"/>
        <v/>
      </c>
      <c r="AB91" s="409" t="str">
        <f t="shared" si="35"/>
        <v/>
      </c>
      <c r="AD91" s="429"/>
      <c r="AE91" s="429"/>
      <c r="AF91" s="436" t="str">
        <f t="shared" si="44"/>
        <v/>
      </c>
      <c r="AG91" s="431" t="str">
        <f t="shared" si="44"/>
        <v/>
      </c>
      <c r="AH91" s="437" t="str">
        <f t="shared" si="44"/>
        <v/>
      </c>
      <c r="AI91" s="431" t="str">
        <f t="shared" si="45"/>
        <v/>
      </c>
      <c r="AJ91" s="431" t="str">
        <f t="shared" si="45"/>
        <v/>
      </c>
      <c r="AK91" s="431" t="str">
        <f t="shared" si="45"/>
        <v/>
      </c>
      <c r="AL91" s="436" t="str">
        <f t="shared" si="46"/>
        <v/>
      </c>
      <c r="AM91" s="431" t="str">
        <f t="shared" si="46"/>
        <v/>
      </c>
      <c r="AN91" s="431" t="str">
        <f t="shared" si="46"/>
        <v/>
      </c>
      <c r="AO91" s="403" t="e">
        <f t="shared" si="47"/>
        <v>#N/A</v>
      </c>
      <c r="AP91" s="403" t="e">
        <f t="shared" si="48"/>
        <v>#N/A</v>
      </c>
      <c r="AQ91" s="403" t="e">
        <f t="shared" si="49"/>
        <v>#N/A</v>
      </c>
    </row>
    <row r="92" spans="10:44">
      <c r="J92" s="434" t="e">
        <f t="shared" si="43"/>
        <v>#N/A</v>
      </c>
      <c r="K92" s="435" t="e">
        <f t="shared" si="41"/>
        <v>#N/A</v>
      </c>
      <c r="L92" s="435" t="e">
        <f t="shared" si="42"/>
        <v>#N/A</v>
      </c>
      <c r="N92" s="415" t="str">
        <f t="shared" si="33"/>
        <v/>
      </c>
      <c r="O92" s="409" t="str">
        <f t="shared" si="50"/>
        <v/>
      </c>
      <c r="P92" s="409" t="str">
        <f t="shared" si="50"/>
        <v/>
      </c>
      <c r="Q92" s="409" t="str">
        <f t="shared" si="50"/>
        <v/>
      </c>
      <c r="R92" s="409" t="str">
        <f t="shared" si="50"/>
        <v/>
      </c>
      <c r="S92" s="409" t="str">
        <f t="shared" si="50"/>
        <v/>
      </c>
      <c r="T92" s="409" t="str">
        <f t="shared" si="50"/>
        <v/>
      </c>
      <c r="U92" s="33"/>
      <c r="V92" s="409" t="str">
        <f t="shared" si="35"/>
        <v/>
      </c>
      <c r="W92" s="409" t="str">
        <f t="shared" si="35"/>
        <v/>
      </c>
      <c r="X92" s="409" t="str">
        <f t="shared" si="35"/>
        <v/>
      </c>
      <c r="Y92" s="409" t="str">
        <f t="shared" si="35"/>
        <v/>
      </c>
      <c r="Z92" s="409" t="str">
        <f t="shared" si="35"/>
        <v/>
      </c>
      <c r="AA92" s="409" t="str">
        <f t="shared" si="35"/>
        <v/>
      </c>
      <c r="AB92" s="409" t="str">
        <f t="shared" si="35"/>
        <v/>
      </c>
      <c r="AD92" s="429"/>
      <c r="AE92" s="429"/>
      <c r="AF92" s="436" t="str">
        <f t="shared" si="44"/>
        <v/>
      </c>
      <c r="AG92" s="431" t="str">
        <f t="shared" si="44"/>
        <v/>
      </c>
      <c r="AH92" s="437" t="str">
        <f t="shared" si="44"/>
        <v/>
      </c>
      <c r="AI92" s="431" t="str">
        <f t="shared" si="45"/>
        <v/>
      </c>
      <c r="AJ92" s="431" t="str">
        <f t="shared" si="45"/>
        <v/>
      </c>
      <c r="AK92" s="431" t="str">
        <f t="shared" si="45"/>
        <v/>
      </c>
      <c r="AL92" s="436" t="str">
        <f t="shared" si="46"/>
        <v/>
      </c>
      <c r="AM92" s="431" t="str">
        <f t="shared" si="46"/>
        <v/>
      </c>
      <c r="AN92" s="431" t="str">
        <f t="shared" si="46"/>
        <v/>
      </c>
      <c r="AO92" s="403" t="e">
        <f t="shared" si="47"/>
        <v>#N/A</v>
      </c>
      <c r="AP92" s="403" t="e">
        <f t="shared" si="48"/>
        <v>#N/A</v>
      </c>
      <c r="AQ92" s="403" t="e">
        <f t="shared" si="49"/>
        <v>#N/A</v>
      </c>
    </row>
    <row r="93" spans="10:44">
      <c r="J93" s="434" t="e">
        <f t="shared" si="43"/>
        <v>#N/A</v>
      </c>
      <c r="K93" s="435" t="e">
        <f t="shared" si="41"/>
        <v>#N/A</v>
      </c>
      <c r="L93" s="435" t="e">
        <f t="shared" si="42"/>
        <v>#N/A</v>
      </c>
      <c r="N93" s="415" t="str">
        <f t="shared" si="33"/>
        <v/>
      </c>
      <c r="O93" s="409" t="str">
        <f t="shared" si="50"/>
        <v/>
      </c>
      <c r="P93" s="409" t="str">
        <f t="shared" si="50"/>
        <v/>
      </c>
      <c r="Q93" s="409" t="str">
        <f t="shared" si="50"/>
        <v/>
      </c>
      <c r="R93" s="409" t="str">
        <f t="shared" si="50"/>
        <v/>
      </c>
      <c r="S93" s="409" t="str">
        <f t="shared" si="50"/>
        <v/>
      </c>
      <c r="T93" s="409" t="str">
        <f t="shared" si="50"/>
        <v/>
      </c>
      <c r="U93" s="33"/>
      <c r="V93" s="409" t="str">
        <f t="shared" si="35"/>
        <v/>
      </c>
      <c r="W93" s="409" t="str">
        <f t="shared" si="35"/>
        <v/>
      </c>
      <c r="X93" s="409" t="str">
        <f t="shared" si="35"/>
        <v/>
      </c>
      <c r="Y93" s="409" t="str">
        <f t="shared" si="35"/>
        <v/>
      </c>
      <c r="Z93" s="409" t="str">
        <f t="shared" si="35"/>
        <v/>
      </c>
      <c r="AA93" s="409" t="str">
        <f t="shared" si="35"/>
        <v/>
      </c>
      <c r="AB93" s="409" t="str">
        <f t="shared" si="35"/>
        <v/>
      </c>
      <c r="AD93" s="429"/>
      <c r="AE93" s="429"/>
      <c r="AF93" s="439" t="str">
        <f t="shared" si="44"/>
        <v/>
      </c>
      <c r="AG93" s="440" t="str">
        <f t="shared" si="44"/>
        <v/>
      </c>
      <c r="AH93" s="441" t="str">
        <f t="shared" si="44"/>
        <v/>
      </c>
      <c r="AI93" s="440" t="str">
        <f t="shared" si="45"/>
        <v/>
      </c>
      <c r="AJ93" s="440" t="str">
        <f t="shared" si="45"/>
        <v/>
      </c>
      <c r="AK93" s="440" t="str">
        <f t="shared" si="45"/>
        <v/>
      </c>
      <c r="AL93" s="439" t="str">
        <f t="shared" si="46"/>
        <v/>
      </c>
      <c r="AM93" s="440" t="str">
        <f t="shared" si="46"/>
        <v/>
      </c>
      <c r="AN93" s="440" t="str">
        <f t="shared" si="46"/>
        <v/>
      </c>
      <c r="AO93" s="403" t="e">
        <f t="shared" si="47"/>
        <v>#N/A</v>
      </c>
      <c r="AP93" s="403" t="e">
        <f t="shared" si="48"/>
        <v>#N/A</v>
      </c>
      <c r="AQ93" s="403" t="e">
        <f t="shared" si="49"/>
        <v>#N/A</v>
      </c>
    </row>
    <row r="94" spans="10:44">
      <c r="J94" s="434" t="e">
        <f t="shared" si="43"/>
        <v>#N/A</v>
      </c>
      <c r="K94" s="435" t="e">
        <f t="shared" si="41"/>
        <v>#N/A</v>
      </c>
      <c r="L94" s="435" t="e">
        <f t="shared" si="42"/>
        <v>#N/A</v>
      </c>
      <c r="N94" s="415" t="str">
        <f t="shared" si="33"/>
        <v/>
      </c>
      <c r="O94" s="409" t="str">
        <f t="shared" si="50"/>
        <v/>
      </c>
      <c r="P94" s="409" t="str">
        <f t="shared" si="50"/>
        <v/>
      </c>
      <c r="Q94" s="409" t="str">
        <f t="shared" si="50"/>
        <v/>
      </c>
      <c r="R94" s="409" t="str">
        <f t="shared" si="50"/>
        <v/>
      </c>
      <c r="S94" s="409" t="str">
        <f t="shared" si="50"/>
        <v/>
      </c>
      <c r="T94" s="409" t="str">
        <f t="shared" si="50"/>
        <v/>
      </c>
      <c r="U94" s="33"/>
      <c r="V94" s="409" t="str">
        <f t="shared" si="35"/>
        <v/>
      </c>
      <c r="W94" s="409" t="str">
        <f t="shared" si="35"/>
        <v/>
      </c>
      <c r="X94" s="409" t="str">
        <f t="shared" si="35"/>
        <v/>
      </c>
      <c r="Y94" s="409" t="str">
        <f t="shared" si="35"/>
        <v/>
      </c>
      <c r="Z94" s="409" t="str">
        <f t="shared" si="35"/>
        <v/>
      </c>
      <c r="AA94" s="409" t="str">
        <f t="shared" si="35"/>
        <v/>
      </c>
      <c r="AB94" s="409" t="str">
        <f t="shared" si="35"/>
        <v/>
      </c>
      <c r="AD94" s="429"/>
      <c r="AE94" s="429"/>
    </row>
    <row r="95" spans="10:44">
      <c r="J95" s="434" t="e">
        <f t="shared" ref="J95:J104" si="51">IF(G61="",NA(),3)</f>
        <v>#N/A</v>
      </c>
      <c r="K95" s="435" t="e">
        <f t="shared" si="41"/>
        <v>#N/A</v>
      </c>
      <c r="L95" s="435" t="e">
        <f t="shared" si="42"/>
        <v>#N/A</v>
      </c>
      <c r="N95" s="415" t="str">
        <f t="shared" si="33"/>
        <v/>
      </c>
      <c r="O95" s="409" t="str">
        <f t="shared" si="50"/>
        <v/>
      </c>
      <c r="P95" s="409" t="str">
        <f t="shared" si="50"/>
        <v/>
      </c>
      <c r="Q95" s="409" t="str">
        <f t="shared" si="50"/>
        <v/>
      </c>
      <c r="R95" s="409" t="str">
        <f t="shared" si="50"/>
        <v/>
      </c>
      <c r="S95" s="409" t="str">
        <f t="shared" si="50"/>
        <v/>
      </c>
      <c r="T95" s="409" t="str">
        <f t="shared" si="50"/>
        <v/>
      </c>
      <c r="U95" s="33"/>
      <c r="V95" s="409" t="str">
        <f t="shared" si="35"/>
        <v/>
      </c>
      <c r="W95" s="409" t="str">
        <f t="shared" si="35"/>
        <v/>
      </c>
      <c r="X95" s="409" t="str">
        <f t="shared" si="35"/>
        <v/>
      </c>
      <c r="Y95" s="409" t="str">
        <f t="shared" si="35"/>
        <v/>
      </c>
      <c r="Z95" s="409" t="str">
        <f t="shared" si="35"/>
        <v/>
      </c>
      <c r="AA95" s="409" t="str">
        <f t="shared" si="35"/>
        <v/>
      </c>
      <c r="AB95" s="409" t="str">
        <f t="shared" si="35"/>
        <v/>
      </c>
      <c r="AD95" s="429"/>
      <c r="AE95" s="429"/>
    </row>
    <row r="96" spans="10:44">
      <c r="J96" s="434" t="e">
        <f t="shared" si="51"/>
        <v>#N/A</v>
      </c>
      <c r="K96" s="435" t="e">
        <f t="shared" si="41"/>
        <v>#N/A</v>
      </c>
      <c r="L96" s="435" t="e">
        <f t="shared" si="42"/>
        <v>#N/A</v>
      </c>
      <c r="N96" s="415" t="str">
        <f t="shared" si="33"/>
        <v/>
      </c>
      <c r="O96" s="409" t="str">
        <f t="shared" si="50"/>
        <v/>
      </c>
      <c r="P96" s="409" t="str">
        <f t="shared" si="50"/>
        <v/>
      </c>
      <c r="Q96" s="409" t="str">
        <f t="shared" si="50"/>
        <v/>
      </c>
      <c r="R96" s="409" t="str">
        <f t="shared" si="50"/>
        <v/>
      </c>
      <c r="S96" s="409" t="str">
        <f t="shared" si="50"/>
        <v/>
      </c>
      <c r="T96" s="409" t="str">
        <f t="shared" si="50"/>
        <v/>
      </c>
      <c r="U96" s="33"/>
      <c r="V96" s="409" t="str">
        <f t="shared" si="35"/>
        <v/>
      </c>
      <c r="W96" s="409" t="str">
        <f t="shared" si="35"/>
        <v/>
      </c>
      <c r="X96" s="409" t="str">
        <f t="shared" si="35"/>
        <v/>
      </c>
      <c r="Y96" s="409" t="str">
        <f t="shared" si="35"/>
        <v/>
      </c>
      <c r="Z96" s="409" t="str">
        <f t="shared" si="35"/>
        <v/>
      </c>
      <c r="AA96" s="409" t="str">
        <f t="shared" si="35"/>
        <v/>
      </c>
      <c r="AB96" s="409" t="str">
        <f t="shared" si="35"/>
        <v/>
      </c>
      <c r="AD96" s="429"/>
      <c r="AE96" s="429"/>
    </row>
    <row r="97" spans="10:47">
      <c r="J97" s="434" t="e">
        <f t="shared" si="51"/>
        <v>#N/A</v>
      </c>
      <c r="K97" s="435" t="e">
        <f t="shared" si="41"/>
        <v>#N/A</v>
      </c>
      <c r="L97" s="435" t="e">
        <f t="shared" si="42"/>
        <v>#N/A</v>
      </c>
      <c r="N97" s="415" t="str">
        <f t="shared" si="33"/>
        <v/>
      </c>
      <c r="O97" s="409" t="str">
        <f t="shared" si="50"/>
        <v/>
      </c>
      <c r="P97" s="409" t="str">
        <f t="shared" si="50"/>
        <v/>
      </c>
      <c r="Q97" s="409" t="str">
        <f t="shared" si="50"/>
        <v/>
      </c>
      <c r="R97" s="409" t="str">
        <f t="shared" si="50"/>
        <v/>
      </c>
      <c r="S97" s="409" t="str">
        <f t="shared" si="50"/>
        <v/>
      </c>
      <c r="T97" s="409" t="str">
        <f t="shared" si="50"/>
        <v/>
      </c>
      <c r="U97" s="33"/>
      <c r="V97" s="409" t="str">
        <f t="shared" si="35"/>
        <v/>
      </c>
      <c r="W97" s="409" t="str">
        <f t="shared" si="35"/>
        <v/>
      </c>
      <c r="X97" s="409" t="str">
        <f t="shared" si="35"/>
        <v/>
      </c>
      <c r="Y97" s="409" t="str">
        <f t="shared" si="35"/>
        <v/>
      </c>
      <c r="Z97" s="409" t="str">
        <f t="shared" si="35"/>
        <v/>
      </c>
      <c r="AA97" s="409" t="str">
        <f t="shared" si="35"/>
        <v/>
      </c>
      <c r="AB97" s="409" t="str">
        <f t="shared" si="35"/>
        <v/>
      </c>
      <c r="AD97" s="429"/>
      <c r="AE97" s="429"/>
    </row>
    <row r="98" spans="10:47">
      <c r="J98" s="434" t="e">
        <f t="shared" si="51"/>
        <v>#N/A</v>
      </c>
      <c r="K98" s="435" t="e">
        <f t="shared" si="41"/>
        <v>#N/A</v>
      </c>
      <c r="L98" s="435" t="e">
        <f t="shared" si="42"/>
        <v>#N/A</v>
      </c>
      <c r="N98" s="415" t="str">
        <f t="shared" si="33"/>
        <v/>
      </c>
      <c r="O98" s="409" t="str">
        <f t="shared" si="50"/>
        <v/>
      </c>
      <c r="P98" s="409" t="str">
        <f t="shared" si="50"/>
        <v/>
      </c>
      <c r="Q98" s="409" t="str">
        <f t="shared" si="50"/>
        <v/>
      </c>
      <c r="R98" s="409" t="str">
        <f t="shared" si="50"/>
        <v/>
      </c>
      <c r="S98" s="409" t="str">
        <f t="shared" si="50"/>
        <v/>
      </c>
      <c r="T98" s="409" t="str">
        <f t="shared" si="50"/>
        <v/>
      </c>
      <c r="U98" s="33"/>
      <c r="V98" s="409" t="str">
        <f t="shared" si="35"/>
        <v/>
      </c>
      <c r="W98" s="409" t="str">
        <f t="shared" si="35"/>
        <v/>
      </c>
      <c r="X98" s="409" t="str">
        <f t="shared" si="35"/>
        <v/>
      </c>
      <c r="Y98" s="409" t="str">
        <f t="shared" si="35"/>
        <v/>
      </c>
      <c r="Z98" s="409" t="str">
        <f t="shared" si="35"/>
        <v/>
      </c>
      <c r="AA98" s="409" t="str">
        <f t="shared" si="35"/>
        <v/>
      </c>
      <c r="AB98" s="409" t="str">
        <f t="shared" si="35"/>
        <v/>
      </c>
      <c r="AD98" s="429"/>
      <c r="AE98" s="429"/>
    </row>
    <row r="99" spans="10:47">
      <c r="J99" s="434" t="e">
        <f t="shared" si="51"/>
        <v>#N/A</v>
      </c>
      <c r="K99" s="435" t="e">
        <f t="shared" si="41"/>
        <v>#N/A</v>
      </c>
      <c r="L99" s="435" t="e">
        <f t="shared" si="42"/>
        <v>#N/A</v>
      </c>
      <c r="N99" s="415" t="str">
        <f t="shared" si="33"/>
        <v/>
      </c>
      <c r="O99" s="409" t="str">
        <f t="shared" si="50"/>
        <v/>
      </c>
      <c r="P99" s="409" t="str">
        <f t="shared" si="50"/>
        <v/>
      </c>
      <c r="Q99" s="409" t="str">
        <f t="shared" si="50"/>
        <v/>
      </c>
      <c r="R99" s="409" t="str">
        <f t="shared" si="50"/>
        <v/>
      </c>
      <c r="S99" s="409" t="str">
        <f t="shared" si="50"/>
        <v/>
      </c>
      <c r="T99" s="409" t="str">
        <f t="shared" si="50"/>
        <v/>
      </c>
      <c r="U99" s="33"/>
      <c r="V99" s="409" t="str">
        <f t="shared" si="35"/>
        <v/>
      </c>
      <c r="W99" s="409" t="str">
        <f t="shared" si="35"/>
        <v/>
      </c>
      <c r="X99" s="409" t="str">
        <f t="shared" si="35"/>
        <v/>
      </c>
      <c r="Y99" s="409" t="str">
        <f t="shared" si="35"/>
        <v/>
      </c>
      <c r="Z99" s="409" t="str">
        <f t="shared" si="35"/>
        <v/>
      </c>
      <c r="AA99" s="409" t="str">
        <f t="shared" si="35"/>
        <v/>
      </c>
      <c r="AB99" s="409" t="str">
        <f t="shared" si="35"/>
        <v/>
      </c>
      <c r="AD99" s="429"/>
      <c r="AE99" s="429"/>
    </row>
    <row r="100" spans="10:47">
      <c r="J100" s="434" t="e">
        <f t="shared" si="51"/>
        <v>#N/A</v>
      </c>
      <c r="K100" s="435" t="e">
        <f t="shared" si="41"/>
        <v>#N/A</v>
      </c>
      <c r="L100" s="435" t="e">
        <f t="shared" si="42"/>
        <v>#N/A</v>
      </c>
      <c r="N100" s="415" t="str">
        <f t="shared" si="33"/>
        <v/>
      </c>
      <c r="O100" s="409" t="str">
        <f t="shared" si="50"/>
        <v/>
      </c>
      <c r="P100" s="409" t="str">
        <f t="shared" si="50"/>
        <v/>
      </c>
      <c r="Q100" s="409" t="str">
        <f t="shared" si="50"/>
        <v/>
      </c>
      <c r="R100" s="409" t="str">
        <f t="shared" si="50"/>
        <v/>
      </c>
      <c r="S100" s="409" t="str">
        <f t="shared" si="50"/>
        <v/>
      </c>
      <c r="T100" s="409" t="str">
        <f t="shared" si="50"/>
        <v/>
      </c>
      <c r="U100" s="33"/>
      <c r="V100" s="409" t="str">
        <f t="shared" si="35"/>
        <v/>
      </c>
      <c r="W100" s="409" t="str">
        <f t="shared" si="35"/>
        <v/>
      </c>
      <c r="X100" s="409" t="str">
        <f t="shared" si="35"/>
        <v/>
      </c>
      <c r="Y100" s="409" t="str">
        <f t="shared" si="35"/>
        <v/>
      </c>
      <c r="Z100" s="409" t="str">
        <f t="shared" si="35"/>
        <v/>
      </c>
      <c r="AA100" s="409" t="str">
        <f t="shared" si="35"/>
        <v/>
      </c>
      <c r="AB100" s="409" t="str">
        <f t="shared" si="35"/>
        <v/>
      </c>
      <c r="AD100" s="429"/>
      <c r="AE100" s="429"/>
    </row>
    <row r="101" spans="10:47">
      <c r="J101" s="434" t="e">
        <f t="shared" si="51"/>
        <v>#N/A</v>
      </c>
      <c r="K101" s="435" t="e">
        <f t="shared" si="41"/>
        <v>#N/A</v>
      </c>
      <c r="L101" s="435" t="e">
        <f t="shared" si="42"/>
        <v>#N/A</v>
      </c>
      <c r="N101" s="415" t="str">
        <f t="shared" si="33"/>
        <v/>
      </c>
      <c r="O101" s="409" t="str">
        <f t="shared" si="50"/>
        <v/>
      </c>
      <c r="P101" s="409" t="str">
        <f t="shared" si="50"/>
        <v/>
      </c>
      <c r="Q101" s="409" t="str">
        <f t="shared" si="50"/>
        <v/>
      </c>
      <c r="R101" s="409" t="str">
        <f t="shared" si="50"/>
        <v/>
      </c>
      <c r="S101" s="409" t="str">
        <f t="shared" si="50"/>
        <v/>
      </c>
      <c r="T101" s="409" t="str">
        <f t="shared" si="50"/>
        <v/>
      </c>
      <c r="U101" s="33"/>
      <c r="V101" s="409" t="str">
        <f t="shared" si="35"/>
        <v/>
      </c>
      <c r="W101" s="409" t="str">
        <f t="shared" si="35"/>
        <v/>
      </c>
      <c r="X101" s="409" t="str">
        <f t="shared" si="35"/>
        <v/>
      </c>
      <c r="Y101" s="409" t="str">
        <f t="shared" si="35"/>
        <v/>
      </c>
      <c r="Z101" s="409" t="str">
        <f t="shared" si="35"/>
        <v/>
      </c>
      <c r="AA101" s="409" t="str">
        <f t="shared" si="35"/>
        <v/>
      </c>
      <c r="AB101" s="409" t="str">
        <f t="shared" si="35"/>
        <v/>
      </c>
      <c r="AD101" s="429"/>
      <c r="AE101" s="429"/>
    </row>
    <row r="102" spans="10:47" s="33" customFormat="1">
      <c r="J102" s="434" t="e">
        <f t="shared" si="51"/>
        <v>#N/A</v>
      </c>
      <c r="K102" s="435" t="e">
        <f t="shared" si="41"/>
        <v>#N/A</v>
      </c>
      <c r="L102" s="435" t="e">
        <f t="shared" si="42"/>
        <v>#N/A</v>
      </c>
      <c r="M102"/>
      <c r="N102" s="415" t="str">
        <f t="shared" si="33"/>
        <v/>
      </c>
      <c r="O102" s="409" t="str">
        <f t="shared" si="50"/>
        <v/>
      </c>
      <c r="P102" s="409" t="str">
        <f t="shared" si="50"/>
        <v/>
      </c>
      <c r="Q102" s="409" t="str">
        <f t="shared" si="50"/>
        <v/>
      </c>
      <c r="R102" s="409" t="str">
        <f t="shared" si="50"/>
        <v/>
      </c>
      <c r="S102" s="409" t="str">
        <f t="shared" si="50"/>
        <v/>
      </c>
      <c r="T102" s="409" t="str">
        <f t="shared" si="50"/>
        <v/>
      </c>
      <c r="V102" s="409" t="str">
        <f t="shared" si="35"/>
        <v/>
      </c>
      <c r="W102" s="409" t="str">
        <f t="shared" si="35"/>
        <v/>
      </c>
      <c r="X102" s="409" t="str">
        <f t="shared" si="35"/>
        <v/>
      </c>
      <c r="Y102" s="409" t="str">
        <f t="shared" si="35"/>
        <v/>
      </c>
      <c r="Z102" s="409" t="str">
        <f t="shared" si="35"/>
        <v/>
      </c>
      <c r="AA102" s="409" t="str">
        <f t="shared" si="35"/>
        <v/>
      </c>
      <c r="AB102" s="409" t="str">
        <f t="shared" si="35"/>
        <v/>
      </c>
      <c r="AE102" s="429"/>
      <c r="AF102"/>
      <c r="AG102"/>
      <c r="AH102"/>
      <c r="AI102"/>
      <c r="AJ102"/>
      <c r="AK102"/>
      <c r="AL102"/>
      <c r="AM102"/>
      <c r="AN102"/>
    </row>
    <row r="103" spans="10:47">
      <c r="J103" s="434" t="e">
        <f t="shared" si="51"/>
        <v>#N/A</v>
      </c>
      <c r="K103" s="435" t="e">
        <f t="shared" si="41"/>
        <v>#N/A</v>
      </c>
      <c r="L103" s="435" t="e">
        <f t="shared" si="42"/>
        <v>#N/A</v>
      </c>
      <c r="N103" s="415" t="str">
        <f t="shared" si="33"/>
        <v/>
      </c>
      <c r="O103" s="409" t="str">
        <f t="shared" si="50"/>
        <v/>
      </c>
      <c r="P103" s="409" t="str">
        <f t="shared" si="50"/>
        <v/>
      </c>
      <c r="Q103" s="409" t="str">
        <f t="shared" si="50"/>
        <v/>
      </c>
      <c r="R103" s="409" t="str">
        <f t="shared" si="50"/>
        <v/>
      </c>
      <c r="S103" s="409" t="str">
        <f t="shared" si="50"/>
        <v/>
      </c>
      <c r="T103" s="409" t="str">
        <f t="shared" si="50"/>
        <v/>
      </c>
      <c r="V103" s="409" t="str">
        <f t="shared" si="35"/>
        <v/>
      </c>
      <c r="W103" s="409" t="str">
        <f t="shared" si="35"/>
        <v/>
      </c>
      <c r="X103" s="409" t="str">
        <f t="shared" si="35"/>
        <v/>
      </c>
      <c r="Y103" s="409" t="str">
        <f t="shared" si="35"/>
        <v/>
      </c>
      <c r="Z103" s="409" t="str">
        <f t="shared" si="35"/>
        <v/>
      </c>
      <c r="AA103" s="409" t="str">
        <f t="shared" si="35"/>
        <v/>
      </c>
      <c r="AB103" s="409" t="str">
        <f t="shared" si="35"/>
        <v/>
      </c>
    </row>
    <row r="104" spans="10:47">
      <c r="J104" s="434" t="e">
        <f t="shared" si="51"/>
        <v>#N/A</v>
      </c>
      <c r="K104" s="435" t="e">
        <f t="shared" si="41"/>
        <v>#N/A</v>
      </c>
      <c r="L104" s="435" t="e">
        <f t="shared" si="42"/>
        <v>#N/A</v>
      </c>
    </row>
    <row r="105" spans="10:47">
      <c r="J105" s="434" t="e">
        <f t="shared" ref="J105:J114" si="52">IF(G41="",NA(),1)</f>
        <v>#N/A</v>
      </c>
      <c r="K105" s="443" t="e">
        <f t="shared" ref="K105:K134" si="53">IF(G41="",NA(),F41)</f>
        <v>#N/A</v>
      </c>
      <c r="L105" s="435" t="e">
        <f t="shared" ref="L105:L134" si="54">IF(H41="",NA(),H41)</f>
        <v>#N/A</v>
      </c>
      <c r="O105" s="1231" t="s">
        <v>411</v>
      </c>
      <c r="P105" s="1231"/>
      <c r="Q105" s="1231"/>
      <c r="R105" s="1231"/>
      <c r="S105" s="1231"/>
      <c r="T105" s="1231"/>
      <c r="AQ105" s="430" t="e">
        <f t="shared" ref="AQ105:AQ114" si="55">IF(G41="",NA(),1)</f>
        <v>#N/A</v>
      </c>
      <c r="AR105" s="430" t="e">
        <f t="shared" ref="AR105:AR134" si="56">IF(G41="",NA(),F41)</f>
        <v>#N/A</v>
      </c>
      <c r="AS105" s="379" t="e">
        <f t="shared" ref="AS105:AU134" si="57">IF(G41="",NA(),G41)</f>
        <v>#N/A</v>
      </c>
      <c r="AT105" s="379" t="e">
        <f t="shared" si="57"/>
        <v>#N/A</v>
      </c>
      <c r="AU105" s="379" t="e">
        <f t="shared" si="57"/>
        <v>#N/A</v>
      </c>
    </row>
    <row r="106" spans="10:47">
      <c r="J106" s="434" t="e">
        <f t="shared" si="52"/>
        <v>#N/A</v>
      </c>
      <c r="K106" s="443" t="e">
        <f t="shared" si="53"/>
        <v>#N/A</v>
      </c>
      <c r="L106" s="435" t="e">
        <f t="shared" si="54"/>
        <v>#N/A</v>
      </c>
      <c r="O106" s="414" t="s">
        <v>364</v>
      </c>
      <c r="P106" s="414" t="s">
        <v>370</v>
      </c>
      <c r="Q106" s="414" t="s">
        <v>373</v>
      </c>
      <c r="R106" s="414" t="s">
        <v>364</v>
      </c>
      <c r="S106" s="414" t="s">
        <v>370</v>
      </c>
      <c r="T106" s="414" t="s">
        <v>373</v>
      </c>
      <c r="AQ106" s="430" t="e">
        <f t="shared" si="55"/>
        <v>#N/A</v>
      </c>
      <c r="AR106" s="430" t="e">
        <f t="shared" si="56"/>
        <v>#N/A</v>
      </c>
      <c r="AS106" s="379" t="e">
        <f t="shared" si="57"/>
        <v>#N/A</v>
      </c>
      <c r="AT106" s="379" t="e">
        <f t="shared" si="57"/>
        <v>#N/A</v>
      </c>
      <c r="AU106" s="379" t="e">
        <f t="shared" si="57"/>
        <v>#N/A</v>
      </c>
    </row>
    <row r="107" spans="10:47">
      <c r="J107" s="434" t="e">
        <f t="shared" si="52"/>
        <v>#N/A</v>
      </c>
      <c r="K107" s="443" t="e">
        <f t="shared" si="53"/>
        <v>#N/A</v>
      </c>
      <c r="L107" s="435" t="e">
        <f t="shared" si="54"/>
        <v>#N/A</v>
      </c>
      <c r="O107" s="1231" t="s">
        <v>191</v>
      </c>
      <c r="P107" s="1231"/>
      <c r="Q107" s="1231"/>
      <c r="R107" s="1231" t="s">
        <v>194</v>
      </c>
      <c r="S107" s="1231"/>
      <c r="T107" s="1231"/>
      <c r="V107" s="409" t="s">
        <v>191</v>
      </c>
      <c r="W107" s="409" t="s">
        <v>191</v>
      </c>
      <c r="X107" s="409" t="s">
        <v>412</v>
      </c>
      <c r="Y107" s="409" t="s">
        <v>413</v>
      </c>
      <c r="Z107" s="409" t="s">
        <v>414</v>
      </c>
      <c r="AB107" s="1233" t="s">
        <v>415</v>
      </c>
      <c r="AC107" s="1234"/>
      <c r="AD107" s="1235"/>
      <c r="AQ107" s="430" t="e">
        <f t="shared" si="55"/>
        <v>#N/A</v>
      </c>
      <c r="AR107" s="430" t="e">
        <f t="shared" si="56"/>
        <v>#N/A</v>
      </c>
      <c r="AS107" s="379" t="e">
        <f t="shared" si="57"/>
        <v>#N/A</v>
      </c>
      <c r="AT107" s="379" t="e">
        <f t="shared" si="57"/>
        <v>#N/A</v>
      </c>
      <c r="AU107" s="379" t="e">
        <f t="shared" si="57"/>
        <v>#N/A</v>
      </c>
    </row>
    <row r="108" spans="10:47">
      <c r="J108" s="434" t="e">
        <f t="shared" si="52"/>
        <v>#N/A</v>
      </c>
      <c r="K108" s="443" t="e">
        <f t="shared" si="53"/>
        <v>#N/A</v>
      </c>
      <c r="L108" s="435" t="e">
        <f t="shared" si="54"/>
        <v>#N/A</v>
      </c>
      <c r="N108" s="427" t="str">
        <f t="shared" ref="N108:N137" si="58">IF($AC$111&gt;17,N74,V74)</f>
        <v/>
      </c>
      <c r="O108" s="409" t="str">
        <f t="shared" ref="O108:T123" si="59">IF($AC$112&gt;5,O74,W74)</f>
        <v/>
      </c>
      <c r="P108" s="409" t="str">
        <f t="shared" si="59"/>
        <v/>
      </c>
      <c r="Q108" s="409" t="str">
        <f t="shared" si="59"/>
        <v/>
      </c>
      <c r="R108" s="409" t="str">
        <f t="shared" si="59"/>
        <v/>
      </c>
      <c r="S108" s="409" t="str">
        <f t="shared" si="59"/>
        <v/>
      </c>
      <c r="T108" s="409" t="str">
        <f t="shared" si="59"/>
        <v/>
      </c>
      <c r="V108" s="409" t="e">
        <f>$K$71</f>
        <v>#DIV/0!</v>
      </c>
      <c r="W108" s="409" t="e">
        <f>$L$71</f>
        <v>#DIV/0!</v>
      </c>
      <c r="X108" s="409" t="b">
        <f>IF('AIAG GR&amp;R'!$F$7=3,Calculations!V108+(Calculations!$AC$110*Calculations!W108),IF('AIAG GR&amp;R'!$F$7=2,Calculations!V108+(Calculations!$AC$109*Calculations!W108)))</f>
        <v>0</v>
      </c>
      <c r="Y108" s="409" t="b">
        <f>IF('AIAG GR&amp;R'!$F$7=3,Calculations!V108-(Calculations!$AC$110*Calculations!W108),IF('AIAG GR&amp;R'!$F$7=2,Calculations!V108-(Calculations!$AC$109*Calculations!W108)))</f>
        <v>0</v>
      </c>
      <c r="Z108" s="409" t="b">
        <f>IF('AIAG GR&amp;R'!$F$7=3,(Calculations!$AD$110*Calculations!W108),IF('AIAG GR&amp;R'!$F$7=2,(Calculations!$AD$109*Calculations!W108)))</f>
        <v>0</v>
      </c>
      <c r="AB108" s="444" t="s">
        <v>329</v>
      </c>
      <c r="AC108" s="444" t="s">
        <v>416</v>
      </c>
      <c r="AD108" s="444" t="s">
        <v>417</v>
      </c>
      <c r="AQ108" s="430" t="e">
        <f t="shared" si="55"/>
        <v>#N/A</v>
      </c>
      <c r="AR108" s="430" t="e">
        <f t="shared" si="56"/>
        <v>#N/A</v>
      </c>
      <c r="AS108" s="379" t="e">
        <f t="shared" si="57"/>
        <v>#N/A</v>
      </c>
      <c r="AT108" s="379" t="e">
        <f t="shared" si="57"/>
        <v>#N/A</v>
      </c>
      <c r="AU108" s="379" t="e">
        <f t="shared" si="57"/>
        <v>#N/A</v>
      </c>
    </row>
    <row r="109" spans="10:47">
      <c r="J109" s="434" t="e">
        <f t="shared" si="52"/>
        <v>#N/A</v>
      </c>
      <c r="K109" s="443" t="e">
        <f t="shared" si="53"/>
        <v>#N/A</v>
      </c>
      <c r="L109" s="435" t="e">
        <f t="shared" si="54"/>
        <v>#N/A</v>
      </c>
      <c r="N109" s="427" t="str">
        <f t="shared" si="58"/>
        <v/>
      </c>
      <c r="O109" s="409" t="str">
        <f t="shared" si="59"/>
        <v/>
      </c>
      <c r="P109" s="409" t="str">
        <f t="shared" si="59"/>
        <v/>
      </c>
      <c r="Q109" s="409" t="str">
        <f t="shared" si="59"/>
        <v/>
      </c>
      <c r="R109" s="409" t="str">
        <f t="shared" si="59"/>
        <v/>
      </c>
      <c r="S109" s="409" t="str">
        <f t="shared" si="59"/>
        <v/>
      </c>
      <c r="T109" s="409" t="str">
        <f t="shared" si="59"/>
        <v/>
      </c>
      <c r="V109" s="409" t="e">
        <f t="shared" ref="V109:V137" si="60">$K$71</f>
        <v>#DIV/0!</v>
      </c>
      <c r="W109" s="409" t="e">
        <f t="shared" ref="W109:W137" si="61">$L$71</f>
        <v>#DIV/0!</v>
      </c>
      <c r="X109" s="409" t="b">
        <f>IF('AIAG GR&amp;R'!$F$7=3,Calculations!V109+(Calculations!$AC$110*Calculations!W109),IF('AIAG GR&amp;R'!$F$7=2,Calculations!V109+(Calculations!$AC$109*Calculations!W109)))</f>
        <v>0</v>
      </c>
      <c r="Y109" s="409" t="b">
        <f>IF('AIAG GR&amp;R'!$F$7=3,Calculations!V109-(Calculations!$AC$110*Calculations!W109),IF('AIAG GR&amp;R'!$F$7=2,Calculations!V109-(Calculations!$AC$109*Calculations!W109)))</f>
        <v>0</v>
      </c>
      <c r="Z109" s="409" t="b">
        <f>IF('AIAG GR&amp;R'!$F$7=3,(Calculations!$AD$110*Calculations!W109),IF('AIAG GR&amp;R'!$F$7=2,(Calculations!$AD$109*Calculations!W109)))</f>
        <v>0</v>
      </c>
      <c r="AB109" s="444">
        <v>2</v>
      </c>
      <c r="AC109" s="444">
        <v>1.88</v>
      </c>
      <c r="AD109" s="444">
        <v>3.27</v>
      </c>
      <c r="AQ109" s="430" t="e">
        <f t="shared" si="55"/>
        <v>#N/A</v>
      </c>
      <c r="AR109" s="430" t="e">
        <f t="shared" si="56"/>
        <v>#N/A</v>
      </c>
      <c r="AS109" s="379" t="e">
        <f t="shared" si="57"/>
        <v>#N/A</v>
      </c>
      <c r="AT109" s="379" t="e">
        <f t="shared" si="57"/>
        <v>#N/A</v>
      </c>
      <c r="AU109" s="379" t="e">
        <f t="shared" si="57"/>
        <v>#N/A</v>
      </c>
    </row>
    <row r="110" spans="10:47">
      <c r="J110" s="434" t="e">
        <f t="shared" si="52"/>
        <v>#N/A</v>
      </c>
      <c r="K110" s="443" t="e">
        <f t="shared" si="53"/>
        <v>#N/A</v>
      </c>
      <c r="L110" s="435" t="e">
        <f t="shared" si="54"/>
        <v>#N/A</v>
      </c>
      <c r="N110" s="427" t="str">
        <f t="shared" si="58"/>
        <v/>
      </c>
      <c r="O110" s="409" t="str">
        <f t="shared" si="59"/>
        <v/>
      </c>
      <c r="P110" s="409" t="str">
        <f t="shared" si="59"/>
        <v/>
      </c>
      <c r="Q110" s="409" t="str">
        <f t="shared" si="59"/>
        <v/>
      </c>
      <c r="R110" s="409" t="str">
        <f t="shared" si="59"/>
        <v/>
      </c>
      <c r="S110" s="409" t="str">
        <f t="shared" si="59"/>
        <v/>
      </c>
      <c r="T110" s="409" t="str">
        <f t="shared" si="59"/>
        <v/>
      </c>
      <c r="V110" s="409" t="e">
        <f t="shared" si="60"/>
        <v>#DIV/0!</v>
      </c>
      <c r="W110" s="409" t="e">
        <f t="shared" si="61"/>
        <v>#DIV/0!</v>
      </c>
      <c r="X110" s="409" t="b">
        <f>IF('AIAG GR&amp;R'!$F$7=3,Calculations!V110+(Calculations!$AC$110*Calculations!W110),IF('AIAG GR&amp;R'!$F$7=2,Calculations!V110+(Calculations!$AC$109*Calculations!W110)))</f>
        <v>0</v>
      </c>
      <c r="Y110" s="409" t="b">
        <f>IF('AIAG GR&amp;R'!$F$7=3,Calculations!V110-(Calculations!$AC$110*Calculations!W110),IF('AIAG GR&amp;R'!$F$7=2,Calculations!V110-(Calculations!$AC$109*Calculations!W110)))</f>
        <v>0</v>
      </c>
      <c r="Z110" s="409" t="b">
        <f>IF('AIAG GR&amp;R'!$F$7=3,(Calculations!$AD$110*Calculations!W110),IF('AIAG GR&amp;R'!$F$7=2,(Calculations!$AD$109*Calculations!W110)))</f>
        <v>0</v>
      </c>
      <c r="AB110" s="444">
        <v>3</v>
      </c>
      <c r="AC110" s="444">
        <v>1.0229999999999999</v>
      </c>
      <c r="AD110" s="444">
        <v>2.5750000000000002</v>
      </c>
      <c r="AQ110" s="430" t="e">
        <f t="shared" si="55"/>
        <v>#N/A</v>
      </c>
      <c r="AR110" s="430" t="e">
        <f t="shared" si="56"/>
        <v>#N/A</v>
      </c>
      <c r="AS110" s="379" t="e">
        <f t="shared" si="57"/>
        <v>#N/A</v>
      </c>
      <c r="AT110" s="379" t="e">
        <f t="shared" si="57"/>
        <v>#N/A</v>
      </c>
      <c r="AU110" s="379" t="e">
        <f t="shared" si="57"/>
        <v>#N/A</v>
      </c>
    </row>
    <row r="111" spans="10:47">
      <c r="J111" s="434" t="e">
        <f t="shared" si="52"/>
        <v>#N/A</v>
      </c>
      <c r="K111" s="443" t="e">
        <f t="shared" si="53"/>
        <v>#N/A</v>
      </c>
      <c r="L111" s="435" t="e">
        <f t="shared" si="54"/>
        <v>#N/A</v>
      </c>
      <c r="N111" s="427" t="str">
        <f t="shared" si="58"/>
        <v/>
      </c>
      <c r="O111" s="409" t="str">
        <f t="shared" si="59"/>
        <v/>
      </c>
      <c r="P111" s="409" t="str">
        <f t="shared" si="59"/>
        <v/>
      </c>
      <c r="Q111" s="409" t="str">
        <f t="shared" si="59"/>
        <v/>
      </c>
      <c r="R111" s="409" t="str">
        <f t="shared" si="59"/>
        <v/>
      </c>
      <c r="S111" s="409" t="str">
        <f t="shared" si="59"/>
        <v/>
      </c>
      <c r="T111" s="409" t="str">
        <f t="shared" si="59"/>
        <v/>
      </c>
      <c r="V111" s="409" t="e">
        <f t="shared" si="60"/>
        <v>#DIV/0!</v>
      </c>
      <c r="W111" s="409" t="e">
        <f t="shared" si="61"/>
        <v>#DIV/0!</v>
      </c>
      <c r="X111" s="409" t="b">
        <f>IF('AIAG GR&amp;R'!$F$7=3,Calculations!V111+(Calculations!$AC$110*Calculations!W111),IF('AIAG GR&amp;R'!$F$7=2,Calculations!V111+(Calculations!$AC$109*Calculations!W111)))</f>
        <v>0</v>
      </c>
      <c r="Y111" s="409" t="b">
        <f>IF('AIAG GR&amp;R'!$F$7=3,Calculations!V111-(Calculations!$AC$110*Calculations!W111),IF('AIAG GR&amp;R'!$F$7=2,Calculations!V111-(Calculations!$AC$109*Calculations!W111)))</f>
        <v>0</v>
      </c>
      <c r="Z111" s="409" t="b">
        <f>IF('AIAG GR&amp;R'!$F$7=3,(Calculations!$AD$110*Calculations!W111),IF('AIAG GR&amp;R'!$F$7=2,(Calculations!$AD$109*Calculations!W111)))</f>
        <v>0</v>
      </c>
      <c r="AB111" s="445" t="s">
        <v>418</v>
      </c>
      <c r="AC111" s="409">
        <f>'AIAG GR&amp;R'!F7*'AIAG GR&amp;R'!F8</f>
        <v>0</v>
      </c>
      <c r="AQ111" s="430" t="e">
        <f t="shared" si="55"/>
        <v>#N/A</v>
      </c>
      <c r="AR111" s="430" t="e">
        <f t="shared" si="56"/>
        <v>#N/A</v>
      </c>
      <c r="AS111" s="379" t="e">
        <f t="shared" si="57"/>
        <v>#N/A</v>
      </c>
      <c r="AT111" s="379" t="e">
        <f t="shared" si="57"/>
        <v>#N/A</v>
      </c>
      <c r="AU111" s="379" t="e">
        <f t="shared" si="57"/>
        <v>#N/A</v>
      </c>
    </row>
    <row r="112" spans="10:47">
      <c r="J112" s="434" t="e">
        <f t="shared" si="52"/>
        <v>#N/A</v>
      </c>
      <c r="K112" s="443" t="e">
        <f t="shared" si="53"/>
        <v>#N/A</v>
      </c>
      <c r="L112" s="435" t="e">
        <f t="shared" si="54"/>
        <v>#N/A</v>
      </c>
      <c r="N112" s="427" t="str">
        <f t="shared" si="58"/>
        <v/>
      </c>
      <c r="O112" s="409" t="str">
        <f t="shared" si="59"/>
        <v/>
      </c>
      <c r="P112" s="409" t="str">
        <f t="shared" si="59"/>
        <v/>
      </c>
      <c r="Q112" s="409" t="str">
        <f t="shared" si="59"/>
        <v/>
      </c>
      <c r="R112" s="409" t="str">
        <f t="shared" si="59"/>
        <v/>
      </c>
      <c r="S112" s="409" t="str">
        <f t="shared" si="59"/>
        <v/>
      </c>
      <c r="T112" s="409" t="str">
        <f t="shared" si="59"/>
        <v/>
      </c>
      <c r="V112" s="409" t="e">
        <f t="shared" si="60"/>
        <v>#DIV/0!</v>
      </c>
      <c r="W112" s="409" t="e">
        <f t="shared" si="61"/>
        <v>#DIV/0!</v>
      </c>
      <c r="X112" s="409" t="b">
        <f>IF('AIAG GR&amp;R'!$F$7=3,Calculations!V112+(Calculations!$AC$110*Calculations!W112),IF('AIAG GR&amp;R'!$F$7=2,Calculations!V112+(Calculations!$AC$109*Calculations!W112)))</f>
        <v>0</v>
      </c>
      <c r="Y112" s="409" t="b">
        <f>IF('AIAG GR&amp;R'!$F$7=3,Calculations!V112-(Calculations!$AC$110*Calculations!W112),IF('AIAG GR&amp;R'!$F$7=2,Calculations!V112-(Calculations!$AC$109*Calculations!W112)))</f>
        <v>0</v>
      </c>
      <c r="Z112" s="409" t="b">
        <f>IF('AIAG GR&amp;R'!$F$7=3,(Calculations!$AD$110*Calculations!W112),IF('AIAG GR&amp;R'!$F$7=2,(Calculations!$AD$109*Calculations!W112)))</f>
        <v>0</v>
      </c>
      <c r="AB112" s="445" t="s">
        <v>419</v>
      </c>
      <c r="AC112" s="409">
        <f>'AIAG GR&amp;R'!F8</f>
        <v>0</v>
      </c>
      <c r="AQ112" s="430" t="e">
        <f t="shared" si="55"/>
        <v>#N/A</v>
      </c>
      <c r="AR112" s="430" t="e">
        <f t="shared" si="56"/>
        <v>#N/A</v>
      </c>
      <c r="AS112" s="379" t="e">
        <f t="shared" si="57"/>
        <v>#N/A</v>
      </c>
      <c r="AT112" s="379" t="e">
        <f t="shared" si="57"/>
        <v>#N/A</v>
      </c>
      <c r="AU112" s="379" t="e">
        <f t="shared" si="57"/>
        <v>#N/A</v>
      </c>
    </row>
    <row r="113" spans="10:47">
      <c r="J113" s="434" t="e">
        <f t="shared" si="52"/>
        <v>#N/A</v>
      </c>
      <c r="K113" s="443" t="e">
        <f t="shared" si="53"/>
        <v>#N/A</v>
      </c>
      <c r="L113" s="435" t="e">
        <f t="shared" si="54"/>
        <v>#N/A</v>
      </c>
      <c r="N113" s="427" t="str">
        <f t="shared" si="58"/>
        <v/>
      </c>
      <c r="O113" s="409" t="str">
        <f t="shared" si="59"/>
        <v/>
      </c>
      <c r="P113" s="409" t="str">
        <f t="shared" si="59"/>
        <v/>
      </c>
      <c r="Q113" s="409" t="str">
        <f t="shared" si="59"/>
        <v/>
      </c>
      <c r="R113" s="409" t="str">
        <f t="shared" si="59"/>
        <v/>
      </c>
      <c r="S113" s="409" t="str">
        <f t="shared" si="59"/>
        <v/>
      </c>
      <c r="T113" s="409" t="str">
        <f t="shared" si="59"/>
        <v/>
      </c>
      <c r="V113" s="409" t="e">
        <f t="shared" si="60"/>
        <v>#DIV/0!</v>
      </c>
      <c r="W113" s="409" t="e">
        <f t="shared" si="61"/>
        <v>#DIV/0!</v>
      </c>
      <c r="X113" s="409" t="b">
        <f>IF('AIAG GR&amp;R'!$F$7=3,Calculations!V113+(Calculations!$AC$110*Calculations!W113),IF('AIAG GR&amp;R'!$F$7=2,Calculations!V113+(Calculations!$AC$109*Calculations!W113)))</f>
        <v>0</v>
      </c>
      <c r="Y113" s="409" t="b">
        <f>IF('AIAG GR&amp;R'!$F$7=3,Calculations!V113-(Calculations!$AC$110*Calculations!W113),IF('AIAG GR&amp;R'!$F$7=2,Calculations!V113-(Calculations!$AC$109*Calculations!W113)))</f>
        <v>0</v>
      </c>
      <c r="Z113" s="409" t="b">
        <f>IF('AIAG GR&amp;R'!$F$7=3,(Calculations!$AD$110*Calculations!W113),IF('AIAG GR&amp;R'!$F$7=2,(Calculations!$AD$109*Calculations!W113)))</f>
        <v>0</v>
      </c>
      <c r="AQ113" s="430" t="e">
        <f t="shared" si="55"/>
        <v>#N/A</v>
      </c>
      <c r="AR113" s="430" t="e">
        <f t="shared" si="56"/>
        <v>#N/A</v>
      </c>
      <c r="AS113" s="379" t="e">
        <f t="shared" si="57"/>
        <v>#N/A</v>
      </c>
      <c r="AT113" s="379" t="e">
        <f t="shared" si="57"/>
        <v>#N/A</v>
      </c>
      <c r="AU113" s="379" t="e">
        <f t="shared" si="57"/>
        <v>#N/A</v>
      </c>
    </row>
    <row r="114" spans="10:47">
      <c r="J114" s="434" t="e">
        <f t="shared" si="52"/>
        <v>#N/A</v>
      </c>
      <c r="K114" s="443" t="e">
        <f t="shared" si="53"/>
        <v>#N/A</v>
      </c>
      <c r="L114" s="435" t="e">
        <f t="shared" si="54"/>
        <v>#N/A</v>
      </c>
      <c r="N114" s="427" t="str">
        <f t="shared" si="58"/>
        <v/>
      </c>
      <c r="O114" s="409" t="str">
        <f t="shared" si="59"/>
        <v/>
      </c>
      <c r="P114" s="409" t="str">
        <f t="shared" si="59"/>
        <v/>
      </c>
      <c r="Q114" s="409" t="str">
        <f t="shared" si="59"/>
        <v/>
      </c>
      <c r="R114" s="409" t="str">
        <f t="shared" si="59"/>
        <v/>
      </c>
      <c r="S114" s="409" t="str">
        <f t="shared" si="59"/>
        <v/>
      </c>
      <c r="T114" s="409" t="str">
        <f t="shared" si="59"/>
        <v/>
      </c>
      <c r="V114" s="409" t="e">
        <f t="shared" si="60"/>
        <v>#DIV/0!</v>
      </c>
      <c r="W114" s="409" t="e">
        <f t="shared" si="61"/>
        <v>#DIV/0!</v>
      </c>
      <c r="X114" s="409" t="b">
        <f>IF('AIAG GR&amp;R'!$F$7=3,Calculations!V114+(Calculations!$AC$110*Calculations!W114),IF('AIAG GR&amp;R'!$F$7=2,Calculations!V114+(Calculations!$AC$109*Calculations!W114)))</f>
        <v>0</v>
      </c>
      <c r="Y114" s="409" t="b">
        <f>IF('AIAG GR&amp;R'!$F$7=3,Calculations!V114-(Calculations!$AC$110*Calculations!W114),IF('AIAG GR&amp;R'!$F$7=2,Calculations!V114-(Calculations!$AC$109*Calculations!W114)))</f>
        <v>0</v>
      </c>
      <c r="Z114" s="409" t="b">
        <f>IF('AIAG GR&amp;R'!$F$7=3,(Calculations!$AD$110*Calculations!W114),IF('AIAG GR&amp;R'!$F$7=2,(Calculations!$AD$109*Calculations!W114)))</f>
        <v>0</v>
      </c>
      <c r="AQ114" s="430" t="e">
        <f t="shared" si="55"/>
        <v>#N/A</v>
      </c>
      <c r="AR114" s="430" t="e">
        <f t="shared" si="56"/>
        <v>#N/A</v>
      </c>
      <c r="AS114" s="379" t="e">
        <f t="shared" si="57"/>
        <v>#N/A</v>
      </c>
      <c r="AT114" s="379" t="e">
        <f t="shared" si="57"/>
        <v>#N/A</v>
      </c>
      <c r="AU114" s="379" t="e">
        <f t="shared" si="57"/>
        <v>#N/A</v>
      </c>
    </row>
    <row r="115" spans="10:47">
      <c r="J115" s="434" t="e">
        <f t="shared" ref="J115:J124" si="62">IF(G51="",NA(),2)</f>
        <v>#N/A</v>
      </c>
      <c r="K115" s="443" t="e">
        <f t="shared" si="53"/>
        <v>#N/A</v>
      </c>
      <c r="L115" s="435" t="e">
        <f t="shared" si="54"/>
        <v>#N/A</v>
      </c>
      <c r="N115" s="427" t="str">
        <f t="shared" si="58"/>
        <v/>
      </c>
      <c r="O115" s="409" t="str">
        <f t="shared" si="59"/>
        <v/>
      </c>
      <c r="P115" s="409" t="str">
        <f t="shared" si="59"/>
        <v/>
      </c>
      <c r="Q115" s="409" t="str">
        <f t="shared" si="59"/>
        <v/>
      </c>
      <c r="R115" s="409" t="str">
        <f t="shared" si="59"/>
        <v/>
      </c>
      <c r="S115" s="409" t="str">
        <f t="shared" si="59"/>
        <v/>
      </c>
      <c r="T115" s="409" t="str">
        <f t="shared" si="59"/>
        <v/>
      </c>
      <c r="V115" s="409" t="e">
        <f t="shared" si="60"/>
        <v>#DIV/0!</v>
      </c>
      <c r="W115" s="409" t="e">
        <f t="shared" si="61"/>
        <v>#DIV/0!</v>
      </c>
      <c r="X115" s="409" t="b">
        <f>IF('AIAG GR&amp;R'!$F$7=3,Calculations!V115+(Calculations!$AC$110*Calculations!W115),IF('AIAG GR&amp;R'!$F$7=2,Calculations!V115+(Calculations!$AC$109*Calculations!W115)))</f>
        <v>0</v>
      </c>
      <c r="Y115" s="409" t="b">
        <f>IF('AIAG GR&amp;R'!$F$7=3,Calculations!V115-(Calculations!$AC$110*Calculations!W115),IF('AIAG GR&amp;R'!$F$7=2,Calculations!V115-(Calculations!$AC$109*Calculations!W115)))</f>
        <v>0</v>
      </c>
      <c r="Z115" s="409" t="b">
        <f>IF('AIAG GR&amp;R'!$F$7=3,(Calculations!$AD$110*Calculations!W115),IF('AIAG GR&amp;R'!$F$7=2,(Calculations!$AD$109*Calculations!W115)))</f>
        <v>0</v>
      </c>
      <c r="AQ115" s="430" t="e">
        <f t="shared" ref="AQ115:AQ124" si="63">IF(G51="",NA(),2)</f>
        <v>#N/A</v>
      </c>
      <c r="AR115" s="430" t="e">
        <f t="shared" si="56"/>
        <v>#N/A</v>
      </c>
      <c r="AS115" s="379" t="e">
        <f t="shared" si="57"/>
        <v>#N/A</v>
      </c>
      <c r="AT115" s="379" t="e">
        <f t="shared" si="57"/>
        <v>#N/A</v>
      </c>
      <c r="AU115" s="379" t="e">
        <f t="shared" si="57"/>
        <v>#N/A</v>
      </c>
    </row>
    <row r="116" spans="10:47">
      <c r="J116" s="434" t="e">
        <f t="shared" si="62"/>
        <v>#N/A</v>
      </c>
      <c r="K116" s="443" t="e">
        <f t="shared" si="53"/>
        <v>#N/A</v>
      </c>
      <c r="L116" s="435" t="e">
        <f t="shared" si="54"/>
        <v>#N/A</v>
      </c>
      <c r="N116" s="427" t="str">
        <f t="shared" si="58"/>
        <v/>
      </c>
      <c r="O116" s="409" t="str">
        <f t="shared" si="59"/>
        <v/>
      </c>
      <c r="P116" s="409" t="str">
        <f t="shared" si="59"/>
        <v/>
      </c>
      <c r="Q116" s="409" t="str">
        <f t="shared" si="59"/>
        <v/>
      </c>
      <c r="R116" s="409" t="str">
        <f t="shared" si="59"/>
        <v/>
      </c>
      <c r="S116" s="409" t="str">
        <f t="shared" si="59"/>
        <v/>
      </c>
      <c r="T116" s="409" t="str">
        <f t="shared" si="59"/>
        <v/>
      </c>
      <c r="V116" s="409" t="e">
        <f t="shared" si="60"/>
        <v>#DIV/0!</v>
      </c>
      <c r="W116" s="409" t="e">
        <f t="shared" si="61"/>
        <v>#DIV/0!</v>
      </c>
      <c r="X116" s="409" t="b">
        <f>IF('AIAG GR&amp;R'!$F$7=3,Calculations!V116+(Calculations!$AC$110*Calculations!W116),IF('AIAG GR&amp;R'!$F$7=2,Calculations!V116+(Calculations!$AC$109*Calculations!W116)))</f>
        <v>0</v>
      </c>
      <c r="Y116" s="409" t="b">
        <f>IF('AIAG GR&amp;R'!$F$7=3,Calculations!V116-(Calculations!$AC$110*Calculations!W116),IF('AIAG GR&amp;R'!$F$7=2,Calculations!V116-(Calculations!$AC$109*Calculations!W116)))</f>
        <v>0</v>
      </c>
      <c r="Z116" s="409" t="b">
        <f>IF('AIAG GR&amp;R'!$F$7=3,(Calculations!$AD$110*Calculations!W116),IF('AIAG GR&amp;R'!$F$7=2,(Calculations!$AD$109*Calculations!W116)))</f>
        <v>0</v>
      </c>
      <c r="AQ116" s="430" t="e">
        <f t="shared" si="63"/>
        <v>#N/A</v>
      </c>
      <c r="AR116" s="430" t="e">
        <f t="shared" si="56"/>
        <v>#N/A</v>
      </c>
      <c r="AS116" s="379" t="e">
        <f t="shared" si="57"/>
        <v>#N/A</v>
      </c>
      <c r="AT116" s="379" t="e">
        <f t="shared" si="57"/>
        <v>#N/A</v>
      </c>
      <c r="AU116" s="379" t="e">
        <f t="shared" si="57"/>
        <v>#N/A</v>
      </c>
    </row>
    <row r="117" spans="10:47">
      <c r="J117" s="434" t="e">
        <f t="shared" si="62"/>
        <v>#N/A</v>
      </c>
      <c r="K117" s="443" t="e">
        <f t="shared" si="53"/>
        <v>#N/A</v>
      </c>
      <c r="L117" s="435" t="e">
        <f t="shared" si="54"/>
        <v>#N/A</v>
      </c>
      <c r="N117" s="427" t="str">
        <f t="shared" si="58"/>
        <v/>
      </c>
      <c r="O117" s="409" t="str">
        <f t="shared" si="59"/>
        <v/>
      </c>
      <c r="P117" s="409" t="str">
        <f t="shared" si="59"/>
        <v/>
      </c>
      <c r="Q117" s="409" t="str">
        <f t="shared" si="59"/>
        <v/>
      </c>
      <c r="R117" s="409" t="str">
        <f t="shared" si="59"/>
        <v/>
      </c>
      <c r="S117" s="409" t="str">
        <f t="shared" si="59"/>
        <v/>
      </c>
      <c r="T117" s="409" t="str">
        <f t="shared" si="59"/>
        <v/>
      </c>
      <c r="V117" s="409" t="e">
        <f t="shared" si="60"/>
        <v>#DIV/0!</v>
      </c>
      <c r="W117" s="409" t="e">
        <f t="shared" si="61"/>
        <v>#DIV/0!</v>
      </c>
      <c r="X117" s="409" t="b">
        <f>IF('AIAG GR&amp;R'!$F$7=3,Calculations!V117+(Calculations!$AC$110*Calculations!W117),IF('AIAG GR&amp;R'!$F$7=2,Calculations!V117+(Calculations!$AC$109*Calculations!W117)))</f>
        <v>0</v>
      </c>
      <c r="Y117" s="409" t="b">
        <f>IF('AIAG GR&amp;R'!$F$7=3,Calculations!V117-(Calculations!$AC$110*Calculations!W117),IF('AIAG GR&amp;R'!$F$7=2,Calculations!V117-(Calculations!$AC$109*Calculations!W117)))</f>
        <v>0</v>
      </c>
      <c r="Z117" s="409" t="b">
        <f>IF('AIAG GR&amp;R'!$F$7=3,(Calculations!$AD$110*Calculations!W117),IF('AIAG GR&amp;R'!$F$7=2,(Calculations!$AD$109*Calculations!W117)))</f>
        <v>0</v>
      </c>
      <c r="AQ117" s="430" t="e">
        <f t="shared" si="63"/>
        <v>#N/A</v>
      </c>
      <c r="AR117" s="430" t="e">
        <f t="shared" si="56"/>
        <v>#N/A</v>
      </c>
      <c r="AS117" s="379" t="e">
        <f t="shared" si="57"/>
        <v>#N/A</v>
      </c>
      <c r="AT117" s="379" t="e">
        <f t="shared" si="57"/>
        <v>#N/A</v>
      </c>
      <c r="AU117" s="379" t="e">
        <f t="shared" si="57"/>
        <v>#N/A</v>
      </c>
    </row>
    <row r="118" spans="10:47">
      <c r="J118" s="434" t="e">
        <f t="shared" si="62"/>
        <v>#N/A</v>
      </c>
      <c r="K118" s="443" t="e">
        <f t="shared" si="53"/>
        <v>#N/A</v>
      </c>
      <c r="L118" s="435" t="e">
        <f t="shared" si="54"/>
        <v>#N/A</v>
      </c>
      <c r="N118" s="427" t="str">
        <f t="shared" si="58"/>
        <v/>
      </c>
      <c r="O118" s="409" t="str">
        <f t="shared" si="59"/>
        <v/>
      </c>
      <c r="P118" s="409" t="str">
        <f t="shared" si="59"/>
        <v/>
      </c>
      <c r="Q118" s="409" t="str">
        <f t="shared" si="59"/>
        <v/>
      </c>
      <c r="R118" s="409" t="str">
        <f t="shared" si="59"/>
        <v/>
      </c>
      <c r="S118" s="409" t="str">
        <f t="shared" si="59"/>
        <v/>
      </c>
      <c r="T118" s="409" t="str">
        <f t="shared" si="59"/>
        <v/>
      </c>
      <c r="V118" s="409" t="e">
        <f t="shared" si="60"/>
        <v>#DIV/0!</v>
      </c>
      <c r="W118" s="409" t="e">
        <f t="shared" si="61"/>
        <v>#DIV/0!</v>
      </c>
      <c r="X118" s="409" t="b">
        <f>IF('AIAG GR&amp;R'!$F$7=3,Calculations!V118+(Calculations!$AC$110*Calculations!W118),IF('AIAG GR&amp;R'!$F$7=2,Calculations!V118+(Calculations!$AC$109*Calculations!W118)))</f>
        <v>0</v>
      </c>
      <c r="Y118" s="409" t="b">
        <f>IF('AIAG GR&amp;R'!$F$7=3,Calculations!V118-(Calculations!$AC$110*Calculations!W118),IF('AIAG GR&amp;R'!$F$7=2,Calculations!V118-(Calculations!$AC$109*Calculations!W118)))</f>
        <v>0</v>
      </c>
      <c r="Z118" s="409" t="b">
        <f>IF('AIAG GR&amp;R'!$F$7=3,(Calculations!$AD$110*Calculations!W118),IF('AIAG GR&amp;R'!$F$7=2,(Calculations!$AD$109*Calculations!W118)))</f>
        <v>0</v>
      </c>
      <c r="AQ118" s="430" t="e">
        <f t="shared" si="63"/>
        <v>#N/A</v>
      </c>
      <c r="AR118" s="430" t="e">
        <f t="shared" si="56"/>
        <v>#N/A</v>
      </c>
      <c r="AS118" s="379" t="e">
        <f t="shared" si="57"/>
        <v>#N/A</v>
      </c>
      <c r="AT118" s="379" t="e">
        <f t="shared" si="57"/>
        <v>#N/A</v>
      </c>
      <c r="AU118" s="379" t="e">
        <f t="shared" si="57"/>
        <v>#N/A</v>
      </c>
    </row>
    <row r="119" spans="10:47">
      <c r="J119" s="434" t="e">
        <f t="shared" si="62"/>
        <v>#N/A</v>
      </c>
      <c r="K119" s="443" t="e">
        <f t="shared" si="53"/>
        <v>#N/A</v>
      </c>
      <c r="L119" s="435" t="e">
        <f t="shared" si="54"/>
        <v>#N/A</v>
      </c>
      <c r="N119" s="427" t="str">
        <f t="shared" si="58"/>
        <v/>
      </c>
      <c r="O119" s="409" t="str">
        <f t="shared" si="59"/>
        <v/>
      </c>
      <c r="P119" s="409" t="str">
        <f t="shared" si="59"/>
        <v/>
      </c>
      <c r="Q119" s="409" t="str">
        <f t="shared" si="59"/>
        <v/>
      </c>
      <c r="R119" s="409" t="str">
        <f t="shared" si="59"/>
        <v/>
      </c>
      <c r="S119" s="409" t="str">
        <f t="shared" si="59"/>
        <v/>
      </c>
      <c r="T119" s="409" t="str">
        <f t="shared" si="59"/>
        <v/>
      </c>
      <c r="V119" s="409" t="e">
        <f t="shared" si="60"/>
        <v>#DIV/0!</v>
      </c>
      <c r="W119" s="409" t="e">
        <f t="shared" si="61"/>
        <v>#DIV/0!</v>
      </c>
      <c r="X119" s="409" t="b">
        <f>IF('AIAG GR&amp;R'!$F$7=3,Calculations!V119+(Calculations!$AC$110*Calculations!W119),IF('AIAG GR&amp;R'!$F$7=2,Calculations!V119+(Calculations!$AC$109*Calculations!W119)))</f>
        <v>0</v>
      </c>
      <c r="Y119" s="409" t="b">
        <f>IF('AIAG GR&amp;R'!$F$7=3,Calculations!V119-(Calculations!$AC$110*Calculations!W119),IF('AIAG GR&amp;R'!$F$7=2,Calculations!V119-(Calculations!$AC$109*Calculations!W119)))</f>
        <v>0</v>
      </c>
      <c r="Z119" s="409" t="b">
        <f>IF('AIAG GR&amp;R'!$F$7=3,(Calculations!$AD$110*Calculations!W119),IF('AIAG GR&amp;R'!$F$7=2,(Calculations!$AD$109*Calculations!W119)))</f>
        <v>0</v>
      </c>
      <c r="AQ119" s="430" t="e">
        <f t="shared" si="63"/>
        <v>#N/A</v>
      </c>
      <c r="AR119" s="430" t="e">
        <f t="shared" si="56"/>
        <v>#N/A</v>
      </c>
      <c r="AS119" s="379" t="e">
        <f t="shared" si="57"/>
        <v>#N/A</v>
      </c>
      <c r="AT119" s="379" t="e">
        <f t="shared" si="57"/>
        <v>#N/A</v>
      </c>
      <c r="AU119" s="379" t="e">
        <f t="shared" si="57"/>
        <v>#N/A</v>
      </c>
    </row>
    <row r="120" spans="10:47">
      <c r="J120" s="434" t="e">
        <f t="shared" si="62"/>
        <v>#N/A</v>
      </c>
      <c r="K120" s="443" t="e">
        <f t="shared" si="53"/>
        <v>#N/A</v>
      </c>
      <c r="L120" s="435" t="e">
        <f t="shared" si="54"/>
        <v>#N/A</v>
      </c>
      <c r="N120" s="427" t="str">
        <f t="shared" si="58"/>
        <v/>
      </c>
      <c r="O120" s="409" t="str">
        <f t="shared" si="59"/>
        <v/>
      </c>
      <c r="P120" s="409" t="str">
        <f t="shared" si="59"/>
        <v/>
      </c>
      <c r="Q120" s="409" t="str">
        <f t="shared" si="59"/>
        <v/>
      </c>
      <c r="R120" s="409" t="str">
        <f t="shared" si="59"/>
        <v/>
      </c>
      <c r="S120" s="409" t="str">
        <f t="shared" si="59"/>
        <v/>
      </c>
      <c r="T120" s="409" t="str">
        <f t="shared" si="59"/>
        <v/>
      </c>
      <c r="V120" s="409" t="e">
        <f t="shared" si="60"/>
        <v>#DIV/0!</v>
      </c>
      <c r="W120" s="409" t="e">
        <f t="shared" si="61"/>
        <v>#DIV/0!</v>
      </c>
      <c r="X120" s="409" t="b">
        <f>IF('AIAG GR&amp;R'!$F$7=3,Calculations!V120+(Calculations!$AC$110*Calculations!W120),IF('AIAG GR&amp;R'!$F$7=2,Calculations!V120+(Calculations!$AC$109*Calculations!W120)))</f>
        <v>0</v>
      </c>
      <c r="Y120" s="409" t="b">
        <f>IF('AIAG GR&amp;R'!$F$7=3,Calculations!V120-(Calculations!$AC$110*Calculations!W120),IF('AIAG GR&amp;R'!$F$7=2,Calculations!V120-(Calculations!$AC$109*Calculations!W120)))</f>
        <v>0</v>
      </c>
      <c r="Z120" s="409" t="b">
        <f>IF('AIAG GR&amp;R'!$F$7=3,(Calculations!$AD$110*Calculations!W120),IF('AIAG GR&amp;R'!$F$7=2,(Calculations!$AD$109*Calculations!W120)))</f>
        <v>0</v>
      </c>
      <c r="AQ120" s="430" t="e">
        <f t="shared" si="63"/>
        <v>#N/A</v>
      </c>
      <c r="AR120" s="430" t="e">
        <f t="shared" si="56"/>
        <v>#N/A</v>
      </c>
      <c r="AS120" s="379" t="e">
        <f t="shared" si="57"/>
        <v>#N/A</v>
      </c>
      <c r="AT120" s="379" t="e">
        <f t="shared" si="57"/>
        <v>#N/A</v>
      </c>
      <c r="AU120" s="379" t="e">
        <f t="shared" si="57"/>
        <v>#N/A</v>
      </c>
    </row>
    <row r="121" spans="10:47">
      <c r="J121" s="434" t="e">
        <f t="shared" si="62"/>
        <v>#N/A</v>
      </c>
      <c r="K121" s="443" t="e">
        <f t="shared" si="53"/>
        <v>#N/A</v>
      </c>
      <c r="L121" s="435" t="e">
        <f t="shared" si="54"/>
        <v>#N/A</v>
      </c>
      <c r="N121" s="427" t="str">
        <f t="shared" si="58"/>
        <v/>
      </c>
      <c r="O121" s="409" t="str">
        <f t="shared" si="59"/>
        <v/>
      </c>
      <c r="P121" s="409" t="str">
        <f t="shared" si="59"/>
        <v/>
      </c>
      <c r="Q121" s="409" t="str">
        <f t="shared" si="59"/>
        <v/>
      </c>
      <c r="R121" s="409" t="str">
        <f t="shared" si="59"/>
        <v/>
      </c>
      <c r="S121" s="409" t="str">
        <f t="shared" si="59"/>
        <v/>
      </c>
      <c r="T121" s="409" t="str">
        <f t="shared" si="59"/>
        <v/>
      </c>
      <c r="V121" s="409" t="e">
        <f t="shared" si="60"/>
        <v>#DIV/0!</v>
      </c>
      <c r="W121" s="409" t="e">
        <f t="shared" si="61"/>
        <v>#DIV/0!</v>
      </c>
      <c r="X121" s="409" t="b">
        <f>IF('AIAG GR&amp;R'!$F$7=3,Calculations!V121+(Calculations!$AC$110*Calculations!W121),IF('AIAG GR&amp;R'!$F$7=2,Calculations!V121+(Calculations!$AC$109*Calculations!W121)))</f>
        <v>0</v>
      </c>
      <c r="Y121" s="409" t="b">
        <f>IF('AIAG GR&amp;R'!$F$7=3,Calculations!V121-(Calculations!$AC$110*Calculations!W121),IF('AIAG GR&amp;R'!$F$7=2,Calculations!V121-(Calculations!$AC$109*Calculations!W121)))</f>
        <v>0</v>
      </c>
      <c r="Z121" s="409" t="b">
        <f>IF('AIAG GR&amp;R'!$F$7=3,(Calculations!$AD$110*Calculations!W121),IF('AIAG GR&amp;R'!$F$7=2,(Calculations!$AD$109*Calculations!W121)))</f>
        <v>0</v>
      </c>
      <c r="AQ121" s="430" t="e">
        <f t="shared" si="63"/>
        <v>#N/A</v>
      </c>
      <c r="AR121" s="430" t="e">
        <f t="shared" si="56"/>
        <v>#N/A</v>
      </c>
      <c r="AS121" s="379" t="e">
        <f t="shared" si="57"/>
        <v>#N/A</v>
      </c>
      <c r="AT121" s="379" t="e">
        <f t="shared" si="57"/>
        <v>#N/A</v>
      </c>
      <c r="AU121" s="379" t="e">
        <f t="shared" si="57"/>
        <v>#N/A</v>
      </c>
    </row>
    <row r="122" spans="10:47">
      <c r="J122" s="434" t="e">
        <f t="shared" si="62"/>
        <v>#N/A</v>
      </c>
      <c r="K122" s="443" t="e">
        <f t="shared" si="53"/>
        <v>#N/A</v>
      </c>
      <c r="L122" s="435" t="e">
        <f t="shared" si="54"/>
        <v>#N/A</v>
      </c>
      <c r="N122" s="427" t="str">
        <f t="shared" si="58"/>
        <v/>
      </c>
      <c r="O122" s="409" t="str">
        <f t="shared" si="59"/>
        <v/>
      </c>
      <c r="P122" s="409" t="str">
        <f t="shared" si="59"/>
        <v/>
      </c>
      <c r="Q122" s="409" t="str">
        <f t="shared" si="59"/>
        <v/>
      </c>
      <c r="R122" s="409" t="str">
        <f t="shared" si="59"/>
        <v/>
      </c>
      <c r="S122" s="409" t="str">
        <f t="shared" si="59"/>
        <v/>
      </c>
      <c r="T122" s="409" t="str">
        <f t="shared" si="59"/>
        <v/>
      </c>
      <c r="V122" s="409" t="e">
        <f t="shared" si="60"/>
        <v>#DIV/0!</v>
      </c>
      <c r="W122" s="409" t="e">
        <f t="shared" si="61"/>
        <v>#DIV/0!</v>
      </c>
      <c r="X122" s="409" t="b">
        <f>IF('AIAG GR&amp;R'!$F$7=3,Calculations!V122+(Calculations!$AC$110*Calculations!W122),IF('AIAG GR&amp;R'!$F$7=2,Calculations!V122+(Calculations!$AC$109*Calculations!W122)))</f>
        <v>0</v>
      </c>
      <c r="Y122" s="409" t="b">
        <f>IF('AIAG GR&amp;R'!$F$7=3,Calculations!V122-(Calculations!$AC$110*Calculations!W122),IF('AIAG GR&amp;R'!$F$7=2,Calculations!V122-(Calculations!$AC$109*Calculations!W122)))</f>
        <v>0</v>
      </c>
      <c r="Z122" s="409" t="b">
        <f>IF('AIAG GR&amp;R'!$F$7=3,(Calculations!$AD$110*Calculations!W122),IF('AIAG GR&amp;R'!$F$7=2,(Calculations!$AD$109*Calculations!W122)))</f>
        <v>0</v>
      </c>
      <c r="AQ122" s="430" t="e">
        <f t="shared" si="63"/>
        <v>#N/A</v>
      </c>
      <c r="AR122" s="430" t="e">
        <f t="shared" si="56"/>
        <v>#N/A</v>
      </c>
      <c r="AS122" s="379" t="e">
        <f t="shared" si="57"/>
        <v>#N/A</v>
      </c>
      <c r="AT122" s="379" t="e">
        <f t="shared" si="57"/>
        <v>#N/A</v>
      </c>
      <c r="AU122" s="379" t="e">
        <f t="shared" si="57"/>
        <v>#N/A</v>
      </c>
    </row>
    <row r="123" spans="10:47">
      <c r="J123" s="434" t="e">
        <f t="shared" si="62"/>
        <v>#N/A</v>
      </c>
      <c r="K123" s="443" t="e">
        <f t="shared" si="53"/>
        <v>#N/A</v>
      </c>
      <c r="L123" s="435" t="e">
        <f t="shared" si="54"/>
        <v>#N/A</v>
      </c>
      <c r="N123" s="427" t="str">
        <f t="shared" si="58"/>
        <v/>
      </c>
      <c r="O123" s="409" t="str">
        <f t="shared" si="59"/>
        <v/>
      </c>
      <c r="P123" s="409" t="str">
        <f t="shared" si="59"/>
        <v/>
      </c>
      <c r="Q123" s="409" t="str">
        <f t="shared" si="59"/>
        <v/>
      </c>
      <c r="R123" s="409" t="str">
        <f t="shared" si="59"/>
        <v/>
      </c>
      <c r="S123" s="409" t="str">
        <f t="shared" si="59"/>
        <v/>
      </c>
      <c r="T123" s="409" t="str">
        <f t="shared" si="59"/>
        <v/>
      </c>
      <c r="V123" s="409" t="e">
        <f t="shared" si="60"/>
        <v>#DIV/0!</v>
      </c>
      <c r="W123" s="409" t="e">
        <f t="shared" si="61"/>
        <v>#DIV/0!</v>
      </c>
      <c r="X123" s="409" t="b">
        <f>IF('AIAG GR&amp;R'!$F$7=3,Calculations!V123+(Calculations!$AC$110*Calculations!W123),IF('AIAG GR&amp;R'!$F$7=2,Calculations!V123+(Calculations!$AC$109*Calculations!W123)))</f>
        <v>0</v>
      </c>
      <c r="Y123" s="409" t="b">
        <f>IF('AIAG GR&amp;R'!$F$7=3,Calculations!V123-(Calculations!$AC$110*Calculations!W123),IF('AIAG GR&amp;R'!$F$7=2,Calculations!V123-(Calculations!$AC$109*Calculations!W123)))</f>
        <v>0</v>
      </c>
      <c r="Z123" s="409" t="b">
        <f>IF('AIAG GR&amp;R'!$F$7=3,(Calculations!$AD$110*Calculations!W123),IF('AIAG GR&amp;R'!$F$7=2,(Calculations!$AD$109*Calculations!W123)))</f>
        <v>0</v>
      </c>
      <c r="AQ123" s="430" t="e">
        <f t="shared" si="63"/>
        <v>#N/A</v>
      </c>
      <c r="AR123" s="430" t="e">
        <f t="shared" si="56"/>
        <v>#N/A</v>
      </c>
      <c r="AS123" s="379" t="e">
        <f t="shared" si="57"/>
        <v>#N/A</v>
      </c>
      <c r="AT123" s="379" t="e">
        <f t="shared" si="57"/>
        <v>#N/A</v>
      </c>
      <c r="AU123" s="379" t="e">
        <f t="shared" si="57"/>
        <v>#N/A</v>
      </c>
    </row>
    <row r="124" spans="10:47">
      <c r="J124" s="434" t="e">
        <f t="shared" si="62"/>
        <v>#N/A</v>
      </c>
      <c r="K124" s="443" t="e">
        <f t="shared" si="53"/>
        <v>#N/A</v>
      </c>
      <c r="L124" s="435" t="e">
        <f t="shared" si="54"/>
        <v>#N/A</v>
      </c>
      <c r="N124" s="427" t="str">
        <f t="shared" si="58"/>
        <v/>
      </c>
      <c r="O124" s="409" t="str">
        <f t="shared" ref="O124:T137" si="64">IF($AC$112&gt;5,O90,W90)</f>
        <v/>
      </c>
      <c r="P124" s="409" t="str">
        <f t="shared" si="64"/>
        <v/>
      </c>
      <c r="Q124" s="409" t="str">
        <f t="shared" si="64"/>
        <v/>
      </c>
      <c r="R124" s="409" t="str">
        <f t="shared" si="64"/>
        <v/>
      </c>
      <c r="S124" s="409" t="str">
        <f t="shared" si="64"/>
        <v/>
      </c>
      <c r="T124" s="409" t="str">
        <f t="shared" si="64"/>
        <v/>
      </c>
      <c r="V124" s="409" t="e">
        <f t="shared" si="60"/>
        <v>#DIV/0!</v>
      </c>
      <c r="W124" s="409" t="e">
        <f t="shared" si="61"/>
        <v>#DIV/0!</v>
      </c>
      <c r="X124" s="409" t="b">
        <f>IF('AIAG GR&amp;R'!$F$7=3,Calculations!V124+(Calculations!$AC$110*Calculations!W124),IF('AIAG GR&amp;R'!$F$7=2,Calculations!V124+(Calculations!$AC$109*Calculations!W124)))</f>
        <v>0</v>
      </c>
      <c r="Y124" s="409" t="b">
        <f>IF('AIAG GR&amp;R'!$F$7=3,Calculations!V124-(Calculations!$AC$110*Calculations!W124),IF('AIAG GR&amp;R'!$F$7=2,Calculations!V124-(Calculations!$AC$109*Calculations!W124)))</f>
        <v>0</v>
      </c>
      <c r="Z124" s="409" t="b">
        <f>IF('AIAG GR&amp;R'!$F$7=3,(Calculations!$AD$110*Calculations!W124),IF('AIAG GR&amp;R'!$F$7=2,(Calculations!$AD$109*Calculations!W124)))</f>
        <v>0</v>
      </c>
      <c r="AQ124" s="430" t="e">
        <f t="shared" si="63"/>
        <v>#N/A</v>
      </c>
      <c r="AR124" s="430" t="e">
        <f t="shared" si="56"/>
        <v>#N/A</v>
      </c>
      <c r="AS124" s="379" t="e">
        <f t="shared" si="57"/>
        <v>#N/A</v>
      </c>
      <c r="AT124" s="379" t="e">
        <f t="shared" si="57"/>
        <v>#N/A</v>
      </c>
      <c r="AU124" s="379" t="e">
        <f t="shared" si="57"/>
        <v>#N/A</v>
      </c>
    </row>
    <row r="125" spans="10:47">
      <c r="J125" s="434" t="e">
        <f t="shared" ref="J125:J134" si="65">IF(G61="",NA(),3)</f>
        <v>#N/A</v>
      </c>
      <c r="K125" s="443" t="e">
        <f t="shared" si="53"/>
        <v>#N/A</v>
      </c>
      <c r="L125" s="435" t="e">
        <f t="shared" si="54"/>
        <v>#N/A</v>
      </c>
      <c r="N125" s="427" t="str">
        <f t="shared" si="58"/>
        <v/>
      </c>
      <c r="O125" s="409" t="str">
        <f t="shared" si="64"/>
        <v/>
      </c>
      <c r="P125" s="409" t="str">
        <f t="shared" si="64"/>
        <v/>
      </c>
      <c r="Q125" s="409" t="str">
        <f t="shared" si="64"/>
        <v/>
      </c>
      <c r="R125" s="409" t="str">
        <f t="shared" si="64"/>
        <v/>
      </c>
      <c r="S125" s="409" t="str">
        <f t="shared" si="64"/>
        <v/>
      </c>
      <c r="T125" s="409" t="str">
        <f t="shared" si="64"/>
        <v/>
      </c>
      <c r="V125" s="409" t="e">
        <f t="shared" si="60"/>
        <v>#DIV/0!</v>
      </c>
      <c r="W125" s="409" t="e">
        <f t="shared" si="61"/>
        <v>#DIV/0!</v>
      </c>
      <c r="X125" s="409" t="b">
        <f>IF('AIAG GR&amp;R'!$F$7=3,Calculations!V125+(Calculations!$AC$110*Calculations!W125),IF('AIAG GR&amp;R'!$F$7=2,Calculations!V125+(Calculations!$AC$109*Calculations!W125)))</f>
        <v>0</v>
      </c>
      <c r="Y125" s="409" t="b">
        <f>IF('AIAG GR&amp;R'!$F$7=3,Calculations!V125-(Calculations!$AC$110*Calculations!W125),IF('AIAG GR&amp;R'!$F$7=2,Calculations!V125-(Calculations!$AC$109*Calculations!W125)))</f>
        <v>0</v>
      </c>
      <c r="Z125" s="409" t="b">
        <f>IF('AIAG GR&amp;R'!$F$7=3,(Calculations!$AD$110*Calculations!W125),IF('AIAG GR&amp;R'!$F$7=2,(Calculations!$AD$109*Calculations!W125)))</f>
        <v>0</v>
      </c>
      <c r="AQ125" s="430" t="e">
        <f t="shared" ref="AQ125:AQ134" si="66">IF(G61="",NA(),3)</f>
        <v>#N/A</v>
      </c>
      <c r="AR125" s="430" t="e">
        <f t="shared" si="56"/>
        <v>#N/A</v>
      </c>
      <c r="AS125" s="379" t="e">
        <f t="shared" si="57"/>
        <v>#N/A</v>
      </c>
      <c r="AT125" s="379" t="e">
        <f t="shared" si="57"/>
        <v>#N/A</v>
      </c>
      <c r="AU125" s="379" t="e">
        <f t="shared" si="57"/>
        <v>#N/A</v>
      </c>
    </row>
    <row r="126" spans="10:47">
      <c r="J126" s="434" t="e">
        <f t="shared" si="65"/>
        <v>#N/A</v>
      </c>
      <c r="K126" s="443" t="e">
        <f t="shared" si="53"/>
        <v>#N/A</v>
      </c>
      <c r="L126" s="435" t="e">
        <f t="shared" si="54"/>
        <v>#N/A</v>
      </c>
      <c r="N126" s="427" t="str">
        <f t="shared" si="58"/>
        <v/>
      </c>
      <c r="O126" s="409" t="str">
        <f t="shared" si="64"/>
        <v/>
      </c>
      <c r="P126" s="409" t="str">
        <f t="shared" si="64"/>
        <v/>
      </c>
      <c r="Q126" s="409" t="str">
        <f t="shared" si="64"/>
        <v/>
      </c>
      <c r="R126" s="409" t="str">
        <f t="shared" si="64"/>
        <v/>
      </c>
      <c r="S126" s="409" t="str">
        <f t="shared" si="64"/>
        <v/>
      </c>
      <c r="T126" s="409" t="str">
        <f t="shared" si="64"/>
        <v/>
      </c>
      <c r="V126" s="409" t="e">
        <f t="shared" si="60"/>
        <v>#DIV/0!</v>
      </c>
      <c r="W126" s="409" t="e">
        <f t="shared" si="61"/>
        <v>#DIV/0!</v>
      </c>
      <c r="X126" s="409" t="b">
        <f>IF('AIAG GR&amp;R'!$F$7=3,Calculations!V126+(Calculations!$AC$110*Calculations!W126),IF('AIAG GR&amp;R'!$F$7=2,Calculations!V126+(Calculations!$AC$109*Calculations!W126)))</f>
        <v>0</v>
      </c>
      <c r="Y126" s="409" t="b">
        <f>IF('AIAG GR&amp;R'!$F$7=3,Calculations!V126-(Calculations!$AC$110*Calculations!W126),IF('AIAG GR&amp;R'!$F$7=2,Calculations!V126-(Calculations!$AC$109*Calculations!W126)))</f>
        <v>0</v>
      </c>
      <c r="Z126" s="409" t="b">
        <f>IF('AIAG GR&amp;R'!$F$7=3,(Calculations!$AD$110*Calculations!W126),IF('AIAG GR&amp;R'!$F$7=2,(Calculations!$AD$109*Calculations!W126)))</f>
        <v>0</v>
      </c>
      <c r="AQ126" s="430" t="e">
        <f t="shared" si="66"/>
        <v>#N/A</v>
      </c>
      <c r="AR126" s="430" t="e">
        <f t="shared" si="56"/>
        <v>#N/A</v>
      </c>
      <c r="AS126" s="379" t="e">
        <f t="shared" si="57"/>
        <v>#N/A</v>
      </c>
      <c r="AT126" s="379" t="e">
        <f t="shared" si="57"/>
        <v>#N/A</v>
      </c>
      <c r="AU126" s="379" t="e">
        <f t="shared" si="57"/>
        <v>#N/A</v>
      </c>
    </row>
    <row r="127" spans="10:47">
      <c r="J127" s="434" t="e">
        <f t="shared" si="65"/>
        <v>#N/A</v>
      </c>
      <c r="K127" s="443" t="e">
        <f t="shared" si="53"/>
        <v>#N/A</v>
      </c>
      <c r="L127" s="435" t="e">
        <f t="shared" si="54"/>
        <v>#N/A</v>
      </c>
      <c r="N127" s="427" t="str">
        <f t="shared" si="58"/>
        <v/>
      </c>
      <c r="O127" s="409" t="str">
        <f t="shared" si="64"/>
        <v/>
      </c>
      <c r="P127" s="409" t="str">
        <f t="shared" si="64"/>
        <v/>
      </c>
      <c r="Q127" s="409" t="str">
        <f t="shared" si="64"/>
        <v/>
      </c>
      <c r="R127" s="409" t="str">
        <f t="shared" si="64"/>
        <v/>
      </c>
      <c r="S127" s="409" t="str">
        <f t="shared" si="64"/>
        <v/>
      </c>
      <c r="T127" s="409" t="str">
        <f t="shared" si="64"/>
        <v/>
      </c>
      <c r="V127" s="409" t="e">
        <f t="shared" si="60"/>
        <v>#DIV/0!</v>
      </c>
      <c r="W127" s="409" t="e">
        <f t="shared" si="61"/>
        <v>#DIV/0!</v>
      </c>
      <c r="X127" s="409" t="b">
        <f>IF('AIAG GR&amp;R'!$F$7=3,Calculations!V127+(Calculations!$AC$110*Calculations!W127),IF('AIAG GR&amp;R'!$F$7=2,Calculations!V127+(Calculations!$AC$109*Calculations!W127)))</f>
        <v>0</v>
      </c>
      <c r="Y127" s="409" t="b">
        <f>IF('AIAG GR&amp;R'!$F$7=3,Calculations!V127-(Calculations!$AC$110*Calculations!W127),IF('AIAG GR&amp;R'!$F$7=2,Calculations!V127-(Calculations!$AC$109*Calculations!W127)))</f>
        <v>0</v>
      </c>
      <c r="Z127" s="409" t="b">
        <f>IF('AIAG GR&amp;R'!$F$7=3,(Calculations!$AD$110*Calculations!W127),IF('AIAG GR&amp;R'!$F$7=2,(Calculations!$AD$109*Calculations!W127)))</f>
        <v>0</v>
      </c>
      <c r="AQ127" s="430" t="e">
        <f t="shared" si="66"/>
        <v>#N/A</v>
      </c>
      <c r="AR127" s="430" t="e">
        <f t="shared" si="56"/>
        <v>#N/A</v>
      </c>
      <c r="AS127" s="379" t="e">
        <f t="shared" si="57"/>
        <v>#N/A</v>
      </c>
      <c r="AT127" s="379" t="e">
        <f t="shared" si="57"/>
        <v>#N/A</v>
      </c>
      <c r="AU127" s="379" t="e">
        <f t="shared" si="57"/>
        <v>#N/A</v>
      </c>
    </row>
    <row r="128" spans="10:47">
      <c r="J128" s="434" t="e">
        <f t="shared" si="65"/>
        <v>#N/A</v>
      </c>
      <c r="K128" s="443" t="e">
        <f t="shared" si="53"/>
        <v>#N/A</v>
      </c>
      <c r="L128" s="435" t="e">
        <f t="shared" si="54"/>
        <v>#N/A</v>
      </c>
      <c r="N128" s="427" t="str">
        <f t="shared" si="58"/>
        <v/>
      </c>
      <c r="O128" s="409" t="str">
        <f t="shared" si="64"/>
        <v/>
      </c>
      <c r="P128" s="409" t="str">
        <f t="shared" si="64"/>
        <v/>
      </c>
      <c r="Q128" s="409" t="str">
        <f t="shared" si="64"/>
        <v/>
      </c>
      <c r="R128" s="409" t="str">
        <f t="shared" si="64"/>
        <v/>
      </c>
      <c r="S128" s="409" t="str">
        <f t="shared" si="64"/>
        <v/>
      </c>
      <c r="T128" s="409" t="str">
        <f t="shared" si="64"/>
        <v/>
      </c>
      <c r="V128" s="409" t="e">
        <f t="shared" si="60"/>
        <v>#DIV/0!</v>
      </c>
      <c r="W128" s="409" t="e">
        <f t="shared" si="61"/>
        <v>#DIV/0!</v>
      </c>
      <c r="X128" s="409" t="b">
        <f>IF('AIAG GR&amp;R'!$F$7=3,Calculations!V128+(Calculations!$AC$110*Calculations!W128),IF('AIAG GR&amp;R'!$F$7=2,Calculations!V128+(Calculations!$AC$109*Calculations!W128)))</f>
        <v>0</v>
      </c>
      <c r="Y128" s="409" t="b">
        <f>IF('AIAG GR&amp;R'!$F$7=3,Calculations!V128-(Calculations!$AC$110*Calculations!W128),IF('AIAG GR&amp;R'!$F$7=2,Calculations!V128-(Calculations!$AC$109*Calculations!W128)))</f>
        <v>0</v>
      </c>
      <c r="Z128" s="409" t="b">
        <f>IF('AIAG GR&amp;R'!$F$7=3,(Calculations!$AD$110*Calculations!W128),IF('AIAG GR&amp;R'!$F$7=2,(Calculations!$AD$109*Calculations!W128)))</f>
        <v>0</v>
      </c>
      <c r="AQ128" s="430" t="e">
        <f t="shared" si="66"/>
        <v>#N/A</v>
      </c>
      <c r="AR128" s="430" t="e">
        <f t="shared" si="56"/>
        <v>#N/A</v>
      </c>
      <c r="AS128" s="379" t="e">
        <f t="shared" si="57"/>
        <v>#N/A</v>
      </c>
      <c r="AT128" s="379" t="e">
        <f t="shared" si="57"/>
        <v>#N/A</v>
      </c>
      <c r="AU128" s="379" t="e">
        <f t="shared" si="57"/>
        <v>#N/A</v>
      </c>
    </row>
    <row r="129" spans="10:47">
      <c r="J129" s="434" t="e">
        <f t="shared" si="65"/>
        <v>#N/A</v>
      </c>
      <c r="K129" s="443" t="e">
        <f t="shared" si="53"/>
        <v>#N/A</v>
      </c>
      <c r="L129" s="435" t="e">
        <f t="shared" si="54"/>
        <v>#N/A</v>
      </c>
      <c r="N129" s="427" t="str">
        <f t="shared" si="58"/>
        <v/>
      </c>
      <c r="O129" s="409" t="str">
        <f t="shared" si="64"/>
        <v/>
      </c>
      <c r="P129" s="409" t="str">
        <f t="shared" si="64"/>
        <v/>
      </c>
      <c r="Q129" s="409" t="str">
        <f t="shared" si="64"/>
        <v/>
      </c>
      <c r="R129" s="409" t="str">
        <f t="shared" si="64"/>
        <v/>
      </c>
      <c r="S129" s="409" t="str">
        <f t="shared" si="64"/>
        <v/>
      </c>
      <c r="T129" s="409" t="str">
        <f t="shared" si="64"/>
        <v/>
      </c>
      <c r="V129" s="409" t="e">
        <f t="shared" si="60"/>
        <v>#DIV/0!</v>
      </c>
      <c r="W129" s="409" t="e">
        <f t="shared" si="61"/>
        <v>#DIV/0!</v>
      </c>
      <c r="X129" s="409" t="b">
        <f>IF('AIAG GR&amp;R'!$F$7=3,Calculations!V129+(Calculations!$AC$110*Calculations!W129),IF('AIAG GR&amp;R'!$F$7=2,Calculations!V129+(Calculations!$AC$109*Calculations!W129)))</f>
        <v>0</v>
      </c>
      <c r="Y129" s="409" t="b">
        <f>IF('AIAG GR&amp;R'!$F$7=3,Calculations!V129-(Calculations!$AC$110*Calculations!W129),IF('AIAG GR&amp;R'!$F$7=2,Calculations!V129-(Calculations!$AC$109*Calculations!W129)))</f>
        <v>0</v>
      </c>
      <c r="Z129" s="409" t="b">
        <f>IF('AIAG GR&amp;R'!$F$7=3,(Calculations!$AD$110*Calculations!W129),IF('AIAG GR&amp;R'!$F$7=2,(Calculations!$AD$109*Calculations!W129)))</f>
        <v>0</v>
      </c>
      <c r="AQ129" s="430" t="e">
        <f t="shared" si="66"/>
        <v>#N/A</v>
      </c>
      <c r="AR129" s="430" t="e">
        <f t="shared" si="56"/>
        <v>#N/A</v>
      </c>
      <c r="AS129" s="379" t="e">
        <f t="shared" si="57"/>
        <v>#N/A</v>
      </c>
      <c r="AT129" s="379" t="e">
        <f t="shared" si="57"/>
        <v>#N/A</v>
      </c>
      <c r="AU129" s="379" t="e">
        <f t="shared" si="57"/>
        <v>#N/A</v>
      </c>
    </row>
    <row r="130" spans="10:47">
      <c r="J130" s="434" t="e">
        <f t="shared" si="65"/>
        <v>#N/A</v>
      </c>
      <c r="K130" s="443" t="e">
        <f t="shared" si="53"/>
        <v>#N/A</v>
      </c>
      <c r="L130" s="435" t="e">
        <f t="shared" si="54"/>
        <v>#N/A</v>
      </c>
      <c r="N130" s="427" t="str">
        <f t="shared" si="58"/>
        <v/>
      </c>
      <c r="O130" s="409" t="str">
        <f t="shared" si="64"/>
        <v/>
      </c>
      <c r="P130" s="409" t="str">
        <f t="shared" si="64"/>
        <v/>
      </c>
      <c r="Q130" s="409" t="str">
        <f t="shared" si="64"/>
        <v/>
      </c>
      <c r="R130" s="409" t="str">
        <f t="shared" si="64"/>
        <v/>
      </c>
      <c r="S130" s="409" t="str">
        <f t="shared" si="64"/>
        <v/>
      </c>
      <c r="T130" s="409" t="str">
        <f t="shared" si="64"/>
        <v/>
      </c>
      <c r="V130" s="409" t="e">
        <f t="shared" si="60"/>
        <v>#DIV/0!</v>
      </c>
      <c r="W130" s="409" t="e">
        <f t="shared" si="61"/>
        <v>#DIV/0!</v>
      </c>
      <c r="X130" s="409" t="b">
        <f>IF('AIAG GR&amp;R'!$F$7=3,Calculations!V130+(Calculations!$AC$110*Calculations!W130),IF('AIAG GR&amp;R'!$F$7=2,Calculations!V130+(Calculations!$AC$109*Calculations!W130)))</f>
        <v>0</v>
      </c>
      <c r="Y130" s="409" t="b">
        <f>IF('AIAG GR&amp;R'!$F$7=3,Calculations!V130-(Calculations!$AC$110*Calculations!W130),IF('AIAG GR&amp;R'!$F$7=2,Calculations!V130-(Calculations!$AC$109*Calculations!W130)))</f>
        <v>0</v>
      </c>
      <c r="Z130" s="409" t="b">
        <f>IF('AIAG GR&amp;R'!$F$7=3,(Calculations!$AD$110*Calculations!W130),IF('AIAG GR&amp;R'!$F$7=2,(Calculations!$AD$109*Calculations!W130)))</f>
        <v>0</v>
      </c>
      <c r="AQ130" s="430" t="e">
        <f t="shared" si="66"/>
        <v>#N/A</v>
      </c>
      <c r="AR130" s="430" t="e">
        <f t="shared" si="56"/>
        <v>#N/A</v>
      </c>
      <c r="AS130" s="379" t="e">
        <f t="shared" si="57"/>
        <v>#N/A</v>
      </c>
      <c r="AT130" s="379" t="e">
        <f t="shared" si="57"/>
        <v>#N/A</v>
      </c>
      <c r="AU130" s="379" t="e">
        <f t="shared" si="57"/>
        <v>#N/A</v>
      </c>
    </row>
    <row r="131" spans="10:47">
      <c r="J131" s="434" t="e">
        <f t="shared" si="65"/>
        <v>#N/A</v>
      </c>
      <c r="K131" s="443" t="e">
        <f t="shared" si="53"/>
        <v>#N/A</v>
      </c>
      <c r="L131" s="435" t="e">
        <f t="shared" si="54"/>
        <v>#N/A</v>
      </c>
      <c r="N131" s="427" t="str">
        <f t="shared" si="58"/>
        <v/>
      </c>
      <c r="O131" s="409" t="str">
        <f t="shared" si="64"/>
        <v/>
      </c>
      <c r="P131" s="409" t="str">
        <f t="shared" si="64"/>
        <v/>
      </c>
      <c r="Q131" s="409" t="str">
        <f t="shared" si="64"/>
        <v/>
      </c>
      <c r="R131" s="409" t="str">
        <f t="shared" si="64"/>
        <v/>
      </c>
      <c r="S131" s="409" t="str">
        <f t="shared" si="64"/>
        <v/>
      </c>
      <c r="T131" s="409" t="str">
        <f t="shared" si="64"/>
        <v/>
      </c>
      <c r="V131" s="409" t="e">
        <f t="shared" si="60"/>
        <v>#DIV/0!</v>
      </c>
      <c r="W131" s="409" t="e">
        <f t="shared" si="61"/>
        <v>#DIV/0!</v>
      </c>
      <c r="X131" s="409" t="b">
        <f>IF('AIAG GR&amp;R'!$F$7=3,Calculations!V131+(Calculations!$AC$110*Calculations!W131),IF('AIAG GR&amp;R'!$F$7=2,Calculations!V131+(Calculations!$AC$109*Calculations!W131)))</f>
        <v>0</v>
      </c>
      <c r="Y131" s="409" t="b">
        <f>IF('AIAG GR&amp;R'!$F$7=3,Calculations!V131-(Calculations!$AC$110*Calculations!W131),IF('AIAG GR&amp;R'!$F$7=2,Calculations!V131-(Calculations!$AC$109*Calculations!W131)))</f>
        <v>0</v>
      </c>
      <c r="Z131" s="409" t="b">
        <f>IF('AIAG GR&amp;R'!$F$7=3,(Calculations!$AD$110*Calculations!W131),IF('AIAG GR&amp;R'!$F$7=2,(Calculations!$AD$109*Calculations!W131)))</f>
        <v>0</v>
      </c>
      <c r="AQ131" s="430" t="e">
        <f t="shared" si="66"/>
        <v>#N/A</v>
      </c>
      <c r="AR131" s="430" t="e">
        <f t="shared" si="56"/>
        <v>#N/A</v>
      </c>
      <c r="AS131" s="379" t="e">
        <f t="shared" si="57"/>
        <v>#N/A</v>
      </c>
      <c r="AT131" s="379" t="e">
        <f t="shared" si="57"/>
        <v>#N/A</v>
      </c>
      <c r="AU131" s="379" t="e">
        <f t="shared" si="57"/>
        <v>#N/A</v>
      </c>
    </row>
    <row r="132" spans="10:47">
      <c r="J132" s="434" t="e">
        <f t="shared" si="65"/>
        <v>#N/A</v>
      </c>
      <c r="K132" s="443" t="e">
        <f t="shared" si="53"/>
        <v>#N/A</v>
      </c>
      <c r="L132" s="435" t="e">
        <f t="shared" si="54"/>
        <v>#N/A</v>
      </c>
      <c r="N132" s="427" t="str">
        <f t="shared" si="58"/>
        <v/>
      </c>
      <c r="O132" s="409" t="str">
        <f t="shared" si="64"/>
        <v/>
      </c>
      <c r="P132" s="409" t="str">
        <f t="shared" si="64"/>
        <v/>
      </c>
      <c r="Q132" s="409" t="str">
        <f t="shared" si="64"/>
        <v/>
      </c>
      <c r="R132" s="409" t="str">
        <f t="shared" si="64"/>
        <v/>
      </c>
      <c r="S132" s="409" t="str">
        <f t="shared" si="64"/>
        <v/>
      </c>
      <c r="T132" s="409" t="str">
        <f t="shared" si="64"/>
        <v/>
      </c>
      <c r="V132" s="409" t="e">
        <f t="shared" si="60"/>
        <v>#DIV/0!</v>
      </c>
      <c r="W132" s="409" t="e">
        <f t="shared" si="61"/>
        <v>#DIV/0!</v>
      </c>
      <c r="X132" s="409" t="b">
        <f>IF('AIAG GR&amp;R'!$F$7=3,Calculations!V132+(Calculations!$AC$110*Calculations!W132),IF('AIAG GR&amp;R'!$F$7=2,Calculations!V132+(Calculations!$AC$109*Calculations!W132)))</f>
        <v>0</v>
      </c>
      <c r="Y132" s="409" t="b">
        <f>IF('AIAG GR&amp;R'!$F$7=3,Calculations!V132-(Calculations!$AC$110*Calculations!W132),IF('AIAG GR&amp;R'!$F$7=2,Calculations!V132-(Calculations!$AC$109*Calculations!W132)))</f>
        <v>0</v>
      </c>
      <c r="Z132" s="409" t="b">
        <f>IF('AIAG GR&amp;R'!$F$7=3,(Calculations!$AD$110*Calculations!W132),IF('AIAG GR&amp;R'!$F$7=2,(Calculations!$AD$109*Calculations!W132)))</f>
        <v>0</v>
      </c>
      <c r="AQ132" s="430" t="e">
        <f t="shared" si="66"/>
        <v>#N/A</v>
      </c>
      <c r="AR132" s="430" t="e">
        <f t="shared" si="56"/>
        <v>#N/A</v>
      </c>
      <c r="AS132" s="379" t="e">
        <f t="shared" si="57"/>
        <v>#N/A</v>
      </c>
      <c r="AT132" s="379" t="e">
        <f t="shared" si="57"/>
        <v>#N/A</v>
      </c>
      <c r="AU132" s="379" t="e">
        <f t="shared" si="57"/>
        <v>#N/A</v>
      </c>
    </row>
    <row r="133" spans="10:47">
      <c r="J133" s="434" t="e">
        <f t="shared" si="65"/>
        <v>#N/A</v>
      </c>
      <c r="K133" s="443" t="e">
        <f t="shared" si="53"/>
        <v>#N/A</v>
      </c>
      <c r="L133" s="435" t="e">
        <f t="shared" si="54"/>
        <v>#N/A</v>
      </c>
      <c r="N133" s="427" t="str">
        <f t="shared" si="58"/>
        <v/>
      </c>
      <c r="O133" s="409" t="str">
        <f t="shared" si="64"/>
        <v/>
      </c>
      <c r="P133" s="409" t="str">
        <f t="shared" si="64"/>
        <v/>
      </c>
      <c r="Q133" s="409" t="str">
        <f t="shared" si="64"/>
        <v/>
      </c>
      <c r="R133" s="409" t="str">
        <f t="shared" si="64"/>
        <v/>
      </c>
      <c r="S133" s="409" t="str">
        <f t="shared" si="64"/>
        <v/>
      </c>
      <c r="T133" s="409" t="str">
        <f t="shared" si="64"/>
        <v/>
      </c>
      <c r="V133" s="409" t="e">
        <f t="shared" si="60"/>
        <v>#DIV/0!</v>
      </c>
      <c r="W133" s="409" t="e">
        <f t="shared" si="61"/>
        <v>#DIV/0!</v>
      </c>
      <c r="X133" s="409" t="b">
        <f>IF('AIAG GR&amp;R'!$F$7=3,Calculations!V133+(Calculations!$AC$110*Calculations!W133),IF('AIAG GR&amp;R'!$F$7=2,Calculations!V133+(Calculations!$AC$109*Calculations!W133)))</f>
        <v>0</v>
      </c>
      <c r="Y133" s="409" t="b">
        <f>IF('AIAG GR&amp;R'!$F$7=3,Calculations!V133-(Calculations!$AC$110*Calculations!W133),IF('AIAG GR&amp;R'!$F$7=2,Calculations!V133-(Calculations!$AC$109*Calculations!W133)))</f>
        <v>0</v>
      </c>
      <c r="Z133" s="409" t="b">
        <f>IF('AIAG GR&amp;R'!$F$7=3,(Calculations!$AD$110*Calculations!W133),IF('AIAG GR&amp;R'!$F$7=2,(Calculations!$AD$109*Calculations!W133)))</f>
        <v>0</v>
      </c>
      <c r="AQ133" s="430" t="e">
        <f t="shared" si="66"/>
        <v>#N/A</v>
      </c>
      <c r="AR133" s="430" t="e">
        <f t="shared" si="56"/>
        <v>#N/A</v>
      </c>
      <c r="AS133" s="379" t="e">
        <f t="shared" si="57"/>
        <v>#N/A</v>
      </c>
      <c r="AT133" s="379" t="e">
        <f t="shared" si="57"/>
        <v>#N/A</v>
      </c>
      <c r="AU133" s="379" t="e">
        <f t="shared" si="57"/>
        <v>#N/A</v>
      </c>
    </row>
    <row r="134" spans="10:47">
      <c r="J134" s="434" t="e">
        <f t="shared" si="65"/>
        <v>#N/A</v>
      </c>
      <c r="K134" s="443" t="e">
        <f t="shared" si="53"/>
        <v>#N/A</v>
      </c>
      <c r="L134" s="435" t="e">
        <f t="shared" si="54"/>
        <v>#N/A</v>
      </c>
      <c r="N134" s="427" t="str">
        <f t="shared" si="58"/>
        <v/>
      </c>
      <c r="O134" s="409" t="str">
        <f t="shared" si="64"/>
        <v/>
      </c>
      <c r="P134" s="409" t="str">
        <f t="shared" si="64"/>
        <v/>
      </c>
      <c r="Q134" s="409" t="str">
        <f t="shared" si="64"/>
        <v/>
      </c>
      <c r="R134" s="409" t="str">
        <f t="shared" si="64"/>
        <v/>
      </c>
      <c r="S134" s="409" t="str">
        <f t="shared" si="64"/>
        <v/>
      </c>
      <c r="T134" s="409" t="str">
        <f t="shared" si="64"/>
        <v/>
      </c>
      <c r="V134" s="409" t="e">
        <f t="shared" si="60"/>
        <v>#DIV/0!</v>
      </c>
      <c r="W134" s="409" t="e">
        <f t="shared" si="61"/>
        <v>#DIV/0!</v>
      </c>
      <c r="X134" s="409" t="b">
        <f>IF('AIAG GR&amp;R'!$F$7=3,Calculations!V134+(Calculations!$AC$110*Calculations!W134),IF('AIAG GR&amp;R'!$F$7=2,Calculations!V134+(Calculations!$AC$109*Calculations!W134)))</f>
        <v>0</v>
      </c>
      <c r="Y134" s="409" t="b">
        <f>IF('AIAG GR&amp;R'!$F$7=3,Calculations!V134-(Calculations!$AC$110*Calculations!W134),IF('AIAG GR&amp;R'!$F$7=2,Calculations!V134-(Calculations!$AC$109*Calculations!W134)))</f>
        <v>0</v>
      </c>
      <c r="Z134" s="409" t="b">
        <f>IF('AIAG GR&amp;R'!$F$7=3,(Calculations!$AD$110*Calculations!W134),IF('AIAG GR&amp;R'!$F$7=2,(Calculations!$AD$109*Calculations!W134)))</f>
        <v>0</v>
      </c>
      <c r="AQ134" s="430" t="e">
        <f t="shared" si="66"/>
        <v>#N/A</v>
      </c>
      <c r="AR134" s="430" t="e">
        <f t="shared" si="56"/>
        <v>#N/A</v>
      </c>
      <c r="AS134" s="379" t="e">
        <f t="shared" si="57"/>
        <v>#N/A</v>
      </c>
      <c r="AT134" s="379" t="e">
        <f t="shared" si="57"/>
        <v>#N/A</v>
      </c>
      <c r="AU134" s="379" t="e">
        <f t="shared" si="57"/>
        <v>#N/A</v>
      </c>
    </row>
    <row r="135" spans="10:47">
      <c r="J135" s="434" t="e">
        <f t="shared" ref="J135:J144" si="67">IF(G41="",NA(),1)</f>
        <v>#N/A</v>
      </c>
      <c r="K135" s="446" t="e">
        <f t="shared" ref="K135:K164" si="68">IF(G41="",NA(),F41)</f>
        <v>#N/A</v>
      </c>
      <c r="L135" s="435" t="e">
        <f t="shared" ref="L135:L164" si="69">IF(I41="",NA(),I41)</f>
        <v>#N/A</v>
      </c>
      <c r="N135" s="427" t="str">
        <f t="shared" si="58"/>
        <v/>
      </c>
      <c r="O135" s="409" t="str">
        <f t="shared" si="64"/>
        <v/>
      </c>
      <c r="P135" s="409" t="str">
        <f t="shared" si="64"/>
        <v/>
      </c>
      <c r="Q135" s="409" t="str">
        <f t="shared" si="64"/>
        <v/>
      </c>
      <c r="R135" s="409" t="str">
        <f t="shared" si="64"/>
        <v/>
      </c>
      <c r="S135" s="409" t="str">
        <f t="shared" si="64"/>
        <v/>
      </c>
      <c r="T135" s="409" t="str">
        <f t="shared" si="64"/>
        <v/>
      </c>
      <c r="V135" s="409" t="e">
        <f t="shared" si="60"/>
        <v>#DIV/0!</v>
      </c>
      <c r="W135" s="409" t="e">
        <f t="shared" si="61"/>
        <v>#DIV/0!</v>
      </c>
      <c r="X135" s="409" t="b">
        <f>IF('AIAG GR&amp;R'!$F$7=3,Calculations!V135+(Calculations!$AC$110*Calculations!W135),IF('AIAG GR&amp;R'!$F$7=2,Calculations!V135+(Calculations!$AC$109*Calculations!W135)))</f>
        <v>0</v>
      </c>
      <c r="Y135" s="409" t="b">
        <f>IF('AIAG GR&amp;R'!$F$7=3,Calculations!V135-(Calculations!$AC$110*Calculations!W135),IF('AIAG GR&amp;R'!$F$7=2,Calculations!V135-(Calculations!$AC$109*Calculations!W135)))</f>
        <v>0</v>
      </c>
      <c r="Z135" s="409" t="b">
        <f>IF('AIAG GR&amp;R'!$F$7=3,(Calculations!$AD$110*Calculations!W135),IF('AIAG GR&amp;R'!$F$7=2,(Calculations!$AD$109*Calculations!W135)))</f>
        <v>0</v>
      </c>
    </row>
    <row r="136" spans="10:47">
      <c r="J136" s="434" t="e">
        <f t="shared" si="67"/>
        <v>#N/A</v>
      </c>
      <c r="K136" s="446" t="e">
        <f t="shared" si="68"/>
        <v>#N/A</v>
      </c>
      <c r="L136" s="435" t="e">
        <f t="shared" si="69"/>
        <v>#N/A</v>
      </c>
      <c r="N136" s="427" t="str">
        <f t="shared" si="58"/>
        <v/>
      </c>
      <c r="O136" s="409" t="str">
        <f t="shared" si="64"/>
        <v/>
      </c>
      <c r="P136" s="409" t="str">
        <f t="shared" si="64"/>
        <v/>
      </c>
      <c r="Q136" s="409" t="str">
        <f t="shared" si="64"/>
        <v/>
      </c>
      <c r="R136" s="409" t="str">
        <f t="shared" si="64"/>
        <v/>
      </c>
      <c r="S136" s="409" t="str">
        <f t="shared" si="64"/>
        <v/>
      </c>
      <c r="T136" s="409" t="str">
        <f t="shared" si="64"/>
        <v/>
      </c>
      <c r="V136" s="409" t="e">
        <f t="shared" si="60"/>
        <v>#DIV/0!</v>
      </c>
      <c r="W136" s="409" t="e">
        <f t="shared" si="61"/>
        <v>#DIV/0!</v>
      </c>
      <c r="X136" s="409" t="b">
        <f>IF('AIAG GR&amp;R'!$F$7=3,Calculations!V136+(Calculations!$AC$110*Calculations!W136),IF('AIAG GR&amp;R'!$F$7=2,Calculations!V136+(Calculations!$AC$109*Calculations!W136)))</f>
        <v>0</v>
      </c>
      <c r="Y136" s="409" t="b">
        <f>IF('AIAG GR&amp;R'!$F$7=3,Calculations!V136-(Calculations!$AC$110*Calculations!W136),IF('AIAG GR&amp;R'!$F$7=2,Calculations!V136-(Calculations!$AC$109*Calculations!W136)))</f>
        <v>0</v>
      </c>
      <c r="Z136" s="409" t="b">
        <f>IF('AIAG GR&amp;R'!$F$7=3,(Calculations!$AD$110*Calculations!W136),IF('AIAG GR&amp;R'!$F$7=2,(Calculations!$AD$109*Calculations!W136)))</f>
        <v>0</v>
      </c>
    </row>
    <row r="137" spans="10:47">
      <c r="J137" s="434" t="e">
        <f t="shared" si="67"/>
        <v>#N/A</v>
      </c>
      <c r="K137" s="446" t="e">
        <f t="shared" si="68"/>
        <v>#N/A</v>
      </c>
      <c r="L137" s="435" t="e">
        <f t="shared" si="69"/>
        <v>#N/A</v>
      </c>
      <c r="N137" s="427" t="str">
        <f t="shared" si="58"/>
        <v/>
      </c>
      <c r="O137" s="409" t="str">
        <f t="shared" si="64"/>
        <v/>
      </c>
      <c r="P137" s="409" t="str">
        <f t="shared" si="64"/>
        <v/>
      </c>
      <c r="Q137" s="409" t="str">
        <f t="shared" si="64"/>
        <v/>
      </c>
      <c r="R137" s="409" t="str">
        <f t="shared" si="64"/>
        <v/>
      </c>
      <c r="S137" s="409" t="str">
        <f t="shared" si="64"/>
        <v/>
      </c>
      <c r="T137" s="409" t="str">
        <f t="shared" si="64"/>
        <v/>
      </c>
      <c r="V137" s="409" t="e">
        <f t="shared" si="60"/>
        <v>#DIV/0!</v>
      </c>
      <c r="W137" s="409" t="e">
        <f t="shared" si="61"/>
        <v>#DIV/0!</v>
      </c>
      <c r="X137" s="409" t="b">
        <f>IF('AIAG GR&amp;R'!$F$7=3,Calculations!V137+(Calculations!$AC$110*Calculations!W137),IF('AIAG GR&amp;R'!$F$7=2,Calculations!V137+(Calculations!$AC$109*Calculations!W137)))</f>
        <v>0</v>
      </c>
      <c r="Y137" s="409" t="b">
        <f>IF('AIAG GR&amp;R'!$F$7=3,Calculations!V137-(Calculations!$AC$110*Calculations!W137),IF('AIAG GR&amp;R'!$F$7=2,Calculations!V137-(Calculations!$AC$109*Calculations!W137)))</f>
        <v>0</v>
      </c>
      <c r="Z137" s="409" t="b">
        <f>IF('AIAG GR&amp;R'!$F$7=3,(Calculations!$AD$110*Calculations!W137),IF('AIAG GR&amp;R'!$F$7=2,(Calculations!$AD$109*Calculations!W137)))</f>
        <v>0</v>
      </c>
    </row>
    <row r="138" spans="10:47">
      <c r="J138" s="434" t="e">
        <f t="shared" si="67"/>
        <v>#N/A</v>
      </c>
      <c r="K138" s="446" t="e">
        <f t="shared" si="68"/>
        <v>#N/A</v>
      </c>
      <c r="L138" s="435" t="e">
        <f t="shared" si="69"/>
        <v>#N/A</v>
      </c>
    </row>
    <row r="139" spans="10:47">
      <c r="J139" s="434" t="e">
        <f t="shared" si="67"/>
        <v>#N/A</v>
      </c>
      <c r="K139" s="446" t="e">
        <f t="shared" si="68"/>
        <v>#N/A</v>
      </c>
      <c r="L139" s="435" t="e">
        <f t="shared" si="69"/>
        <v>#N/A</v>
      </c>
    </row>
    <row r="140" spans="10:47">
      <c r="J140" s="434" t="e">
        <f t="shared" si="67"/>
        <v>#N/A</v>
      </c>
      <c r="K140" s="446" t="e">
        <f t="shared" si="68"/>
        <v>#N/A</v>
      </c>
      <c r="L140" s="435" t="e">
        <f t="shared" si="69"/>
        <v>#N/A</v>
      </c>
    </row>
    <row r="141" spans="10:47">
      <c r="J141" s="434" t="e">
        <f t="shared" si="67"/>
        <v>#N/A</v>
      </c>
      <c r="K141" s="446" t="e">
        <f t="shared" si="68"/>
        <v>#N/A</v>
      </c>
      <c r="L141" s="435" t="e">
        <f t="shared" si="69"/>
        <v>#N/A</v>
      </c>
    </row>
    <row r="142" spans="10:47">
      <c r="J142" s="434" t="e">
        <f t="shared" si="67"/>
        <v>#N/A</v>
      </c>
      <c r="K142" s="446" t="e">
        <f t="shared" si="68"/>
        <v>#N/A</v>
      </c>
      <c r="L142" s="435" t="e">
        <f t="shared" si="69"/>
        <v>#N/A</v>
      </c>
    </row>
    <row r="143" spans="10:47">
      <c r="J143" s="434" t="e">
        <f t="shared" si="67"/>
        <v>#N/A</v>
      </c>
      <c r="K143" s="446" t="e">
        <f t="shared" si="68"/>
        <v>#N/A</v>
      </c>
      <c r="L143" s="435" t="e">
        <f t="shared" si="69"/>
        <v>#N/A</v>
      </c>
    </row>
    <row r="144" spans="10:47">
      <c r="J144" s="434" t="e">
        <f t="shared" si="67"/>
        <v>#N/A</v>
      </c>
      <c r="K144" s="446" t="e">
        <f t="shared" si="68"/>
        <v>#N/A</v>
      </c>
      <c r="L144" s="435" t="e">
        <f t="shared" si="69"/>
        <v>#N/A</v>
      </c>
    </row>
    <row r="145" spans="10:12">
      <c r="J145" s="434" t="e">
        <f t="shared" ref="J145:J154" si="70">IF(G51="",NA(),2)</f>
        <v>#N/A</v>
      </c>
      <c r="K145" s="446" t="e">
        <f t="shared" si="68"/>
        <v>#N/A</v>
      </c>
      <c r="L145" s="435" t="e">
        <f t="shared" si="69"/>
        <v>#N/A</v>
      </c>
    </row>
    <row r="146" spans="10:12">
      <c r="J146" s="434" t="e">
        <f t="shared" si="70"/>
        <v>#N/A</v>
      </c>
      <c r="K146" s="446" t="e">
        <f t="shared" si="68"/>
        <v>#N/A</v>
      </c>
      <c r="L146" s="435" t="e">
        <f t="shared" si="69"/>
        <v>#N/A</v>
      </c>
    </row>
    <row r="147" spans="10:12">
      <c r="J147" s="434" t="e">
        <f t="shared" si="70"/>
        <v>#N/A</v>
      </c>
      <c r="K147" s="446" t="e">
        <f t="shared" si="68"/>
        <v>#N/A</v>
      </c>
      <c r="L147" s="435" t="e">
        <f t="shared" si="69"/>
        <v>#N/A</v>
      </c>
    </row>
    <row r="148" spans="10:12">
      <c r="J148" s="434" t="e">
        <f t="shared" si="70"/>
        <v>#N/A</v>
      </c>
      <c r="K148" s="446" t="e">
        <f t="shared" si="68"/>
        <v>#N/A</v>
      </c>
      <c r="L148" s="435" t="e">
        <f t="shared" si="69"/>
        <v>#N/A</v>
      </c>
    </row>
    <row r="149" spans="10:12">
      <c r="J149" s="434" t="e">
        <f t="shared" si="70"/>
        <v>#N/A</v>
      </c>
      <c r="K149" s="446" t="e">
        <f t="shared" si="68"/>
        <v>#N/A</v>
      </c>
      <c r="L149" s="435" t="e">
        <f t="shared" si="69"/>
        <v>#N/A</v>
      </c>
    </row>
    <row r="150" spans="10:12">
      <c r="J150" s="434" t="e">
        <f t="shared" si="70"/>
        <v>#N/A</v>
      </c>
      <c r="K150" s="446" t="e">
        <f t="shared" si="68"/>
        <v>#N/A</v>
      </c>
      <c r="L150" s="435" t="e">
        <f t="shared" si="69"/>
        <v>#N/A</v>
      </c>
    </row>
    <row r="151" spans="10:12">
      <c r="J151" s="434" t="e">
        <f t="shared" si="70"/>
        <v>#N/A</v>
      </c>
      <c r="K151" s="446" t="e">
        <f t="shared" si="68"/>
        <v>#N/A</v>
      </c>
      <c r="L151" s="435" t="e">
        <f t="shared" si="69"/>
        <v>#N/A</v>
      </c>
    </row>
    <row r="152" spans="10:12">
      <c r="J152" s="434" t="e">
        <f t="shared" si="70"/>
        <v>#N/A</v>
      </c>
      <c r="K152" s="446" t="e">
        <f t="shared" si="68"/>
        <v>#N/A</v>
      </c>
      <c r="L152" s="435" t="e">
        <f t="shared" si="69"/>
        <v>#N/A</v>
      </c>
    </row>
    <row r="153" spans="10:12">
      <c r="J153" s="434" t="e">
        <f t="shared" si="70"/>
        <v>#N/A</v>
      </c>
      <c r="K153" s="446" t="e">
        <f t="shared" si="68"/>
        <v>#N/A</v>
      </c>
      <c r="L153" s="435" t="e">
        <f t="shared" si="69"/>
        <v>#N/A</v>
      </c>
    </row>
    <row r="154" spans="10:12">
      <c r="J154" s="434" t="e">
        <f t="shared" si="70"/>
        <v>#N/A</v>
      </c>
      <c r="K154" s="446" t="e">
        <f t="shared" si="68"/>
        <v>#N/A</v>
      </c>
      <c r="L154" s="435" t="e">
        <f t="shared" si="69"/>
        <v>#N/A</v>
      </c>
    </row>
    <row r="155" spans="10:12">
      <c r="J155" s="434" t="e">
        <f t="shared" ref="J155:J164" si="71">IF(G61="",NA(),3)</f>
        <v>#N/A</v>
      </c>
      <c r="K155" s="446" t="e">
        <f t="shared" si="68"/>
        <v>#N/A</v>
      </c>
      <c r="L155" s="435" t="e">
        <f t="shared" si="69"/>
        <v>#N/A</v>
      </c>
    </row>
    <row r="156" spans="10:12">
      <c r="J156" s="434" t="e">
        <f t="shared" si="71"/>
        <v>#N/A</v>
      </c>
      <c r="K156" s="446" t="e">
        <f t="shared" si="68"/>
        <v>#N/A</v>
      </c>
      <c r="L156" s="435" t="e">
        <f t="shared" si="69"/>
        <v>#N/A</v>
      </c>
    </row>
    <row r="157" spans="10:12">
      <c r="J157" s="434" t="e">
        <f t="shared" si="71"/>
        <v>#N/A</v>
      </c>
      <c r="K157" s="446" t="e">
        <f t="shared" si="68"/>
        <v>#N/A</v>
      </c>
      <c r="L157" s="435" t="e">
        <f t="shared" si="69"/>
        <v>#N/A</v>
      </c>
    </row>
    <row r="158" spans="10:12">
      <c r="J158" s="434" t="e">
        <f t="shared" si="71"/>
        <v>#N/A</v>
      </c>
      <c r="K158" s="446" t="e">
        <f t="shared" si="68"/>
        <v>#N/A</v>
      </c>
      <c r="L158" s="435" t="e">
        <f t="shared" si="69"/>
        <v>#N/A</v>
      </c>
    </row>
    <row r="159" spans="10:12">
      <c r="J159" s="434" t="e">
        <f t="shared" si="71"/>
        <v>#N/A</v>
      </c>
      <c r="K159" s="446" t="e">
        <f t="shared" si="68"/>
        <v>#N/A</v>
      </c>
      <c r="L159" s="435" t="e">
        <f t="shared" si="69"/>
        <v>#N/A</v>
      </c>
    </row>
    <row r="160" spans="10:12">
      <c r="J160" s="434" t="e">
        <f t="shared" si="71"/>
        <v>#N/A</v>
      </c>
      <c r="K160" s="446" t="e">
        <f t="shared" si="68"/>
        <v>#N/A</v>
      </c>
      <c r="L160" s="435" t="e">
        <f t="shared" si="69"/>
        <v>#N/A</v>
      </c>
    </row>
    <row r="161" spans="10:12">
      <c r="J161" s="434" t="e">
        <f t="shared" si="71"/>
        <v>#N/A</v>
      </c>
      <c r="K161" s="446" t="e">
        <f t="shared" si="68"/>
        <v>#N/A</v>
      </c>
      <c r="L161" s="435" t="e">
        <f t="shared" si="69"/>
        <v>#N/A</v>
      </c>
    </row>
    <row r="162" spans="10:12">
      <c r="J162" s="434" t="e">
        <f t="shared" si="71"/>
        <v>#N/A</v>
      </c>
      <c r="K162" s="446" t="e">
        <f t="shared" si="68"/>
        <v>#N/A</v>
      </c>
      <c r="L162" s="435" t="e">
        <f t="shared" si="69"/>
        <v>#N/A</v>
      </c>
    </row>
    <row r="163" spans="10:12">
      <c r="J163" s="434" t="e">
        <f t="shared" si="71"/>
        <v>#N/A</v>
      </c>
      <c r="K163" s="446" t="e">
        <f t="shared" si="68"/>
        <v>#N/A</v>
      </c>
      <c r="L163" s="435" t="e">
        <f t="shared" si="69"/>
        <v>#N/A</v>
      </c>
    </row>
    <row r="164" spans="10:12">
      <c r="J164" s="434" t="e">
        <f t="shared" si="71"/>
        <v>#N/A</v>
      </c>
      <c r="K164" s="446" t="e">
        <f t="shared" si="68"/>
        <v>#N/A</v>
      </c>
      <c r="L164" s="435" t="e">
        <f t="shared" si="69"/>
        <v>#N/A</v>
      </c>
    </row>
  </sheetData>
  <sheetProtection password="CF58" sheet="1" objects="1" scenarios="1"/>
  <mergeCells count="37">
    <mergeCell ref="O105:T105"/>
    <mergeCell ref="O107:Q107"/>
    <mergeCell ref="R107:T107"/>
    <mergeCell ref="AB107:AD107"/>
    <mergeCell ref="O72:T72"/>
    <mergeCell ref="W72:AB72"/>
    <mergeCell ref="O73:Q73"/>
    <mergeCell ref="R73:T73"/>
    <mergeCell ref="W73:Y73"/>
    <mergeCell ref="Z73:AB73"/>
    <mergeCell ref="BS39:BX39"/>
    <mergeCell ref="CA39:CF39"/>
    <mergeCell ref="BC39:BH39"/>
    <mergeCell ref="BN40:BP40"/>
    <mergeCell ref="BS40:BU40"/>
    <mergeCell ref="BV40:BX40"/>
    <mergeCell ref="CA40:CC40"/>
    <mergeCell ref="CD40:CF40"/>
    <mergeCell ref="BC40:BE40"/>
    <mergeCell ref="BF40:BH40"/>
    <mergeCell ref="BK40:BM40"/>
    <mergeCell ref="BK39:BP39"/>
    <mergeCell ref="O39:T39"/>
    <mergeCell ref="W39:AB39"/>
    <mergeCell ref="AE39:AJ39"/>
    <mergeCell ref="AM39:AR39"/>
    <mergeCell ref="AU39:AZ39"/>
    <mergeCell ref="O40:Q40"/>
    <mergeCell ref="R40:T40"/>
    <mergeCell ref="AP40:AR40"/>
    <mergeCell ref="AU40:AW40"/>
    <mergeCell ref="AX40:AZ40"/>
    <mergeCell ref="AH40:AJ40"/>
    <mergeCell ref="AE40:AG40"/>
    <mergeCell ref="W40:Y40"/>
    <mergeCell ref="Z40:AB40"/>
    <mergeCell ref="AM40:AO40"/>
  </mergeCells>
  <printOptions horizontalCentered="1" verticalCentered="1"/>
  <pageMargins left="0" right="0" top="0" bottom="0" header="0.5" footer="0.5"/>
  <pageSetup scale="6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CF164"/>
  <sheetViews>
    <sheetView workbookViewId="0">
      <selection activeCell="C2" sqref="C2:E2"/>
    </sheetView>
  </sheetViews>
  <sheetFormatPr defaultRowHeight="12.75"/>
  <cols>
    <col min="2" max="2" width="9.140625" style="426"/>
    <col min="10" max="10" width="13.28515625" customWidth="1"/>
    <col min="15" max="16" width="9.28515625" customWidth="1"/>
    <col min="18" max="18" width="18.42578125" bestFit="1" customWidth="1"/>
    <col min="23" max="23" width="10.42578125" customWidth="1"/>
    <col min="24" max="24" width="14" customWidth="1"/>
    <col min="25" max="25" width="16.5703125" customWidth="1"/>
    <col min="26" max="26" width="12.28515625" bestFit="1" customWidth="1"/>
    <col min="27" max="27" width="12" bestFit="1" customWidth="1"/>
  </cols>
  <sheetData>
    <row r="1" spans="1:27" ht="15.75">
      <c r="A1" s="374" t="s">
        <v>323</v>
      </c>
      <c r="B1" s="375"/>
      <c r="C1" s="376"/>
      <c r="D1" s="377" t="s">
        <v>324</v>
      </c>
      <c r="E1" s="378"/>
      <c r="F1" s="379"/>
      <c r="G1" s="379"/>
      <c r="H1" s="379"/>
      <c r="I1" s="379"/>
      <c r="J1" s="380"/>
      <c r="K1" s="381" t="s">
        <v>325</v>
      </c>
      <c r="L1" s="382"/>
      <c r="M1" s="33"/>
      <c r="Q1" s="33"/>
      <c r="R1" s="383" t="s">
        <v>326</v>
      </c>
      <c r="S1" s="33"/>
      <c r="T1" s="33"/>
      <c r="U1" s="33"/>
      <c r="V1" s="33"/>
      <c r="W1" s="33"/>
      <c r="X1" s="384"/>
      <c r="Y1" s="384"/>
      <c r="Z1" s="384"/>
      <c r="AA1" s="33"/>
    </row>
    <row r="2" spans="1:27" ht="14.25">
      <c r="A2" s="385" t="s">
        <v>327</v>
      </c>
      <c r="B2" s="386"/>
      <c r="C2" s="387" t="s">
        <v>192</v>
      </c>
      <c r="D2" s="387" t="s">
        <v>196</v>
      </c>
      <c r="E2" s="387" t="s">
        <v>199</v>
      </c>
      <c r="F2" s="388" t="s">
        <v>328</v>
      </c>
      <c r="G2" s="388" t="s">
        <v>329</v>
      </c>
      <c r="H2" s="388" t="s">
        <v>330</v>
      </c>
      <c r="I2" s="388" t="s">
        <v>331</v>
      </c>
      <c r="J2" s="388" t="s">
        <v>192</v>
      </c>
      <c r="K2" s="388" t="s">
        <v>196</v>
      </c>
      <c r="L2" s="388" t="s">
        <v>199</v>
      </c>
      <c r="M2" s="22"/>
      <c r="N2" s="380"/>
      <c r="O2" s="381" t="s">
        <v>332</v>
      </c>
      <c r="P2" s="382"/>
      <c r="Q2" s="33"/>
      <c r="R2" s="387" t="s">
        <v>282</v>
      </c>
      <c r="S2" s="387" t="s">
        <v>300</v>
      </c>
      <c r="T2" s="387" t="s">
        <v>301</v>
      </c>
      <c r="U2" s="387" t="s">
        <v>302</v>
      </c>
      <c r="V2" s="387" t="s">
        <v>303</v>
      </c>
      <c r="W2" s="387" t="s">
        <v>333</v>
      </c>
      <c r="Y2" s="389" t="s">
        <v>282</v>
      </c>
      <c r="Z2" s="22" t="s">
        <v>284</v>
      </c>
      <c r="AA2" s="390"/>
    </row>
    <row r="3" spans="1:27">
      <c r="A3" s="374"/>
      <c r="B3" s="375">
        <v>1</v>
      </c>
      <c r="C3" s="391" t="e">
        <f>'Calculations (2)'!G41</f>
        <v>#REF!</v>
      </c>
      <c r="D3" s="391" t="e">
        <f>'Calculations (2)'!G51</f>
        <v>#REF!</v>
      </c>
      <c r="E3" s="380" t="e">
        <f>'Calculations (2)'!G61</f>
        <v>#REF!</v>
      </c>
      <c r="F3" s="388"/>
      <c r="G3" s="388"/>
      <c r="H3" s="388"/>
      <c r="I3" s="388"/>
      <c r="J3" s="388"/>
      <c r="K3" s="388"/>
      <c r="L3" s="388"/>
      <c r="M3" s="384"/>
      <c r="N3" s="391" t="e">
        <f>IF(C3="","",C3^2)</f>
        <v>#REF!</v>
      </c>
      <c r="O3" s="391" t="e">
        <f>IF(D3="","",D3^2)</f>
        <v>#REF!</v>
      </c>
      <c r="P3" s="391" t="e">
        <f>IF(E3="","",E3^2)</f>
        <v>#REF!</v>
      </c>
      <c r="Q3" s="33"/>
      <c r="R3" s="392" t="s">
        <v>305</v>
      </c>
      <c r="S3" s="391" t="e">
        <f>'Calculations (2)'!X13-1</f>
        <v>#REF!</v>
      </c>
      <c r="T3" s="391" t="e">
        <f>C43</f>
        <v>#REF!</v>
      </c>
      <c r="U3" s="391" t="e">
        <f>T3/S3</f>
        <v>#REF!</v>
      </c>
      <c r="V3" s="391" t="e">
        <f>IF(W5&lt;0.25,U3/U5,U3/U6)</f>
        <v>#REF!</v>
      </c>
      <c r="W3" s="393" t="e">
        <f>IF(W5&lt;0.25,FDIST(V3,S3,$S$5),FDIST(V3,S3,$S$6))</f>
        <v>#REF!</v>
      </c>
      <c r="Y3" t="s">
        <v>334</v>
      </c>
      <c r="Z3" s="394" t="e">
        <f>Z4+Z5</f>
        <v>#REF!</v>
      </c>
      <c r="AA3" s="390"/>
    </row>
    <row r="4" spans="1:27">
      <c r="A4" s="395">
        <v>1</v>
      </c>
      <c r="B4" s="396">
        <v>2</v>
      </c>
      <c r="C4" s="391" t="e">
        <f>'Calculations (2)'!H41</f>
        <v>#REF!</v>
      </c>
      <c r="D4" s="391" t="e">
        <f>'Calculations (2)'!H51</f>
        <v>#REF!</v>
      </c>
      <c r="E4" s="380" t="e">
        <f>'Calculations (2)'!H61</f>
        <v>#REF!</v>
      </c>
      <c r="F4" s="397" t="e">
        <f>SUM(C3:E5)</f>
        <v>#REF!</v>
      </c>
      <c r="G4" s="397">
        <f>COUNT('Calculations (2)'!G41:I41,'Calculations (2)'!G51:I51,'Calculations (2)'!G61:I61)</f>
        <v>0</v>
      </c>
      <c r="H4" s="397" t="e">
        <f>IF('Calculations (2)'!G41="",0,AVERAGE('Calculations (2)'!G41:I41,'Calculations (2)'!G51:I51,'Calculations (2)'!G61:I61))</f>
        <v>#REF!</v>
      </c>
      <c r="I4" s="397" t="e">
        <f>IF(F4=0,0,F4^2/G4)</f>
        <v>#REF!</v>
      </c>
      <c r="J4" s="397">
        <f>IF(COUNT('Calculations (2)'!G41:I41)=0,0,(SUM('Calculations (2)'!G41:I41)^2/COUNT('Calculations (2)'!G41:I41)))</f>
        <v>0</v>
      </c>
      <c r="K4" s="397">
        <f>IF(COUNT('Calculations (2)'!G51:I51)=0,0,(SUM('Calculations (2)'!G51:I51)^2)/COUNT('Calculations (2)'!G51:I51))</f>
        <v>0</v>
      </c>
      <c r="L4" s="397">
        <f>IF(COUNT('Calculations (2)'!G61:I61)=0,0,(SUM('Calculations (2)'!G61:I61)^2)/COUNT('Calculations (2)'!G61:I61))</f>
        <v>0</v>
      </c>
      <c r="M4" s="384"/>
      <c r="N4" s="391" t="e">
        <f t="shared" ref="N4:P32" si="0">IF(C4="","",C4^2)</f>
        <v>#REF!</v>
      </c>
      <c r="O4" s="391" t="e">
        <f t="shared" si="0"/>
        <v>#REF!</v>
      </c>
      <c r="P4" s="391" t="e">
        <f t="shared" si="0"/>
        <v>#REF!</v>
      </c>
      <c r="Q4" s="33"/>
      <c r="R4" s="392" t="s">
        <v>288</v>
      </c>
      <c r="S4" s="391" t="e">
        <f>'Calculations (2)'!X12-1</f>
        <v>#REF!</v>
      </c>
      <c r="T4" s="391" t="e">
        <f>C42</f>
        <v>#REF!</v>
      </c>
      <c r="U4" s="391" t="e">
        <f>T4/S4</f>
        <v>#REF!</v>
      </c>
      <c r="V4" s="391" t="e">
        <f>IF(W5&lt;0.25,U4/U5,U4/U6)</f>
        <v>#REF!</v>
      </c>
      <c r="W4" s="393" t="e">
        <f>IF(W5&lt;0.25,FDIST(V4,S4,$S$5),FDIST(V4,S4,$S$6))</f>
        <v>#REF!</v>
      </c>
      <c r="Y4" t="s">
        <v>335</v>
      </c>
      <c r="Z4" s="394" t="e">
        <f>U6</f>
        <v>#REF!</v>
      </c>
    </row>
    <row r="5" spans="1:27">
      <c r="A5" s="385"/>
      <c r="B5" s="386">
        <v>3</v>
      </c>
      <c r="C5" s="391" t="e">
        <f>'Calculations (2)'!I41</f>
        <v>#REF!</v>
      </c>
      <c r="D5" s="391" t="e">
        <f>'Calculations (2)'!I51</f>
        <v>#REF!</v>
      </c>
      <c r="E5" s="380" t="e">
        <f>'Calculations (2)'!I61</f>
        <v>#REF!</v>
      </c>
      <c r="F5" s="398"/>
      <c r="G5" s="398"/>
      <c r="H5" s="398"/>
      <c r="I5" s="398"/>
      <c r="J5" s="398"/>
      <c r="K5" s="398"/>
      <c r="L5" s="398"/>
      <c r="M5" s="384"/>
      <c r="N5" s="391" t="e">
        <f t="shared" si="0"/>
        <v>#REF!</v>
      </c>
      <c r="O5" s="391" t="e">
        <f t="shared" si="0"/>
        <v>#REF!</v>
      </c>
      <c r="P5" s="391" t="e">
        <f t="shared" si="0"/>
        <v>#REF!</v>
      </c>
      <c r="Q5" s="33"/>
      <c r="R5" s="392" t="s">
        <v>306</v>
      </c>
      <c r="S5" s="391" t="e">
        <f>S4*S3</f>
        <v>#REF!</v>
      </c>
      <c r="T5" s="391" t="e">
        <f>C44</f>
        <v>#REF!</v>
      </c>
      <c r="U5" s="391" t="e">
        <f>T5/S5</f>
        <v>#REF!</v>
      </c>
      <c r="V5" s="391" t="e">
        <f>U5/$U$6</f>
        <v>#REF!</v>
      </c>
      <c r="W5" s="393" t="e">
        <f>FDIST(V5,S5,$S$6)</f>
        <v>#REF!</v>
      </c>
      <c r="Y5" t="s">
        <v>336</v>
      </c>
      <c r="Z5" s="399" t="e">
        <f>Z6+Z7</f>
        <v>#REF!</v>
      </c>
    </row>
    <row r="6" spans="1:27">
      <c r="A6" s="374"/>
      <c r="B6" s="375">
        <v>1</v>
      </c>
      <c r="C6" s="391" t="e">
        <f>'Calculations (2)'!G42</f>
        <v>#REF!</v>
      </c>
      <c r="D6" s="391" t="e">
        <f>'Calculations (2)'!G52</f>
        <v>#REF!</v>
      </c>
      <c r="E6" s="391" t="e">
        <f>'Calculations (2)'!G62</f>
        <v>#REF!</v>
      </c>
      <c r="F6" s="388"/>
      <c r="G6" s="388"/>
      <c r="H6" s="388"/>
      <c r="I6" s="388"/>
      <c r="J6" s="388"/>
      <c r="K6" s="388"/>
      <c r="L6" s="388"/>
      <c r="M6" s="384"/>
      <c r="N6" s="391" t="e">
        <f t="shared" si="0"/>
        <v>#REF!</v>
      </c>
      <c r="O6" s="391" t="e">
        <f t="shared" si="0"/>
        <v>#REF!</v>
      </c>
      <c r="P6" s="391" t="e">
        <f t="shared" si="0"/>
        <v>#REF!</v>
      </c>
      <c r="Q6" s="33"/>
      <c r="R6" s="391" t="s">
        <v>307</v>
      </c>
      <c r="S6" s="391" t="e">
        <f>(C39-1)-S4-S3-S5</f>
        <v>#REF!</v>
      </c>
      <c r="T6" s="391" t="e">
        <f>C45</f>
        <v>#REF!</v>
      </c>
      <c r="U6" s="391" t="e">
        <f>T6/S6</f>
        <v>#REF!</v>
      </c>
      <c r="V6" s="33"/>
      <c r="W6" s="33"/>
      <c r="Y6" s="400" t="s">
        <v>288</v>
      </c>
      <c r="Z6" s="399" t="e">
        <f>(U4-U5)/(X11*X13)</f>
        <v>#REF!</v>
      </c>
    </row>
    <row r="7" spans="1:27">
      <c r="A7" s="395">
        <v>2</v>
      </c>
      <c r="B7" s="396">
        <v>2</v>
      </c>
      <c r="C7" s="391" t="e">
        <f>'Calculations (2)'!H42</f>
        <v>#REF!</v>
      </c>
      <c r="D7" s="391" t="e">
        <f>'Calculations (2)'!H52</f>
        <v>#REF!</v>
      </c>
      <c r="E7" s="391" t="e">
        <f>'Calculations (2)'!H62</f>
        <v>#REF!</v>
      </c>
      <c r="F7" s="397" t="e">
        <f>SUM(C6:E8)</f>
        <v>#REF!</v>
      </c>
      <c r="G7" s="397">
        <f>COUNT('Calculations (2)'!G42:I42,'Calculations (2)'!G52:I52,'Calculations (2)'!G62:I62)</f>
        <v>0</v>
      </c>
      <c r="H7" s="397" t="e">
        <f>IF('Calculations (2)'!G42="",0,AVERAGE('Calculations (2)'!G42:I42,'Calculations (2)'!G52:I52,'Calculations (2)'!G62:I62))</f>
        <v>#REF!</v>
      </c>
      <c r="I7" s="397" t="e">
        <f>IF(F7=0,0,F7^2/G7)</f>
        <v>#REF!</v>
      </c>
      <c r="J7" s="397">
        <f>IF(COUNT('Calculations (2)'!G42:I42)=0,0,(SUM('Calculations (2)'!G42:I42)^2/COUNT('Calculations (2)'!G42:I42)))</f>
        <v>0</v>
      </c>
      <c r="K7" s="397">
        <f>IF(COUNT('Calculations (2)'!G52:I52)=0,0,(SUM('Calculations (2)'!G52:I52)^2)/COUNT('Calculations (2)'!G52:I52))</f>
        <v>0</v>
      </c>
      <c r="L7" s="397">
        <f>IF(COUNT('Calculations (2)'!G62:I62)=0,0,(SUM('Calculations (2)'!G62:I62)^2)/COUNT('Calculations (2)'!G62:I62))</f>
        <v>0</v>
      </c>
      <c r="M7" s="384"/>
      <c r="N7" s="391" t="e">
        <f t="shared" si="0"/>
        <v>#REF!</v>
      </c>
      <c r="O7" s="391" t="e">
        <f t="shared" si="0"/>
        <v>#REF!</v>
      </c>
      <c r="P7" s="391" t="e">
        <f t="shared" si="0"/>
        <v>#REF!</v>
      </c>
      <c r="Q7" s="33"/>
      <c r="R7" s="391" t="s">
        <v>308</v>
      </c>
      <c r="S7" s="391" t="e">
        <f>SUM(S3:S6)</f>
        <v>#REF!</v>
      </c>
      <c r="T7" s="391" t="e">
        <f>SUM(T3:T6)</f>
        <v>#REF!</v>
      </c>
      <c r="U7" s="31"/>
      <c r="V7" s="33"/>
      <c r="W7" s="33"/>
      <c r="Y7" s="400" t="s">
        <v>290</v>
      </c>
      <c r="Z7" s="399" t="e">
        <f>(U5-U6)/X11</f>
        <v>#REF!</v>
      </c>
    </row>
    <row r="8" spans="1:27">
      <c r="A8" s="385"/>
      <c r="B8" s="386">
        <v>3</v>
      </c>
      <c r="C8" s="391" t="e">
        <f>'Calculations (2)'!I42</f>
        <v>#REF!</v>
      </c>
      <c r="D8" s="391" t="e">
        <f>'Calculations (2)'!I52</f>
        <v>#REF!</v>
      </c>
      <c r="E8" s="391" t="e">
        <f>'Calculations (2)'!I62</f>
        <v>#REF!</v>
      </c>
      <c r="F8" s="398"/>
      <c r="G8" s="398"/>
      <c r="H8" s="398"/>
      <c r="I8" s="398"/>
      <c r="J8" s="398"/>
      <c r="K8" s="398"/>
      <c r="L8" s="398"/>
      <c r="M8" s="384"/>
      <c r="N8" s="391" t="e">
        <f t="shared" si="0"/>
        <v>#REF!</v>
      </c>
      <c r="O8" s="391" t="e">
        <f t="shared" si="0"/>
        <v>#REF!</v>
      </c>
      <c r="P8" s="391" t="e">
        <f t="shared" si="0"/>
        <v>#REF!</v>
      </c>
      <c r="Y8" s="33" t="s">
        <v>337</v>
      </c>
      <c r="Z8" s="399" t="e">
        <f>(U3-U5)/(X11*X12)</f>
        <v>#REF!</v>
      </c>
    </row>
    <row r="9" spans="1:27">
      <c r="A9" s="374"/>
      <c r="B9" s="375">
        <v>1</v>
      </c>
      <c r="C9" s="391" t="e">
        <f>'Calculations (2)'!G43</f>
        <v>#REF!</v>
      </c>
      <c r="D9" s="391" t="e">
        <f>'Calculations (2)'!G53</f>
        <v>#REF!</v>
      </c>
      <c r="E9" s="391" t="e">
        <f>'Calculations (2)'!G63</f>
        <v>#REF!</v>
      </c>
      <c r="F9" s="388"/>
      <c r="G9" s="388"/>
      <c r="H9" s="388"/>
      <c r="I9" s="388"/>
      <c r="J9" s="388"/>
      <c r="K9" s="388"/>
      <c r="L9" s="388"/>
      <c r="M9" s="384"/>
      <c r="N9" s="391" t="e">
        <f t="shared" si="0"/>
        <v>#REF!</v>
      </c>
      <c r="O9" s="391" t="e">
        <f t="shared" si="0"/>
        <v>#REF!</v>
      </c>
      <c r="P9" s="391" t="e">
        <f t="shared" si="0"/>
        <v>#REF!</v>
      </c>
      <c r="Y9" t="s">
        <v>291</v>
      </c>
      <c r="Z9" s="394" t="e">
        <f>Z4+Z5+Z8</f>
        <v>#REF!</v>
      </c>
    </row>
    <row r="10" spans="1:27">
      <c r="A10" s="395">
        <v>3</v>
      </c>
      <c r="B10" s="396">
        <v>2</v>
      </c>
      <c r="C10" s="391" t="e">
        <f>'Calculations (2)'!H43</f>
        <v>#REF!</v>
      </c>
      <c r="D10" s="391" t="e">
        <f>'Calculations (2)'!H53</f>
        <v>#REF!</v>
      </c>
      <c r="E10" s="391" t="e">
        <f>'Calculations (2)'!H63</f>
        <v>#REF!</v>
      </c>
      <c r="F10" s="397" t="e">
        <f>SUM(C9:E11)</f>
        <v>#REF!</v>
      </c>
      <c r="G10" s="397">
        <f>COUNT('Calculations (2)'!G43:I43,'Calculations (2)'!G53:I53,'Calculations (2)'!G63:I63)</f>
        <v>0</v>
      </c>
      <c r="H10" s="397" t="e">
        <f>IF('Calculations (2)'!G43="",0,AVERAGE('Calculations (2)'!G43:I43,'Calculations (2)'!G53:I53,'Calculations (2)'!G63:I63))</f>
        <v>#REF!</v>
      </c>
      <c r="I10" s="397" t="e">
        <f>IF(F10=0,0,F10^2/G10)</f>
        <v>#REF!</v>
      </c>
      <c r="J10" s="397">
        <f>IF(COUNT('Calculations (2)'!G43:I43)=0,0,(SUM('Calculations (2)'!G43:I43)^2/COUNT('Calculations (2)'!G43:I43)))</f>
        <v>0</v>
      </c>
      <c r="K10" s="397">
        <f>IF(COUNT('Calculations (2)'!G53:I53)=0,0,(SUM('Calculations (2)'!G53:I53)^2)/COUNT('Calculations (2)'!G53:I53))</f>
        <v>0</v>
      </c>
      <c r="L10" s="397">
        <f>IF(COUNT('Calculations (2)'!G63:I63)=0,0,(SUM('Calculations (2)'!G63:I63)^2)/COUNT('Calculations (2)'!G63:I63))</f>
        <v>0</v>
      </c>
      <c r="M10" s="384"/>
      <c r="N10" s="391" t="e">
        <f t="shared" si="0"/>
        <v>#REF!</v>
      </c>
      <c r="O10" s="391" t="e">
        <f t="shared" si="0"/>
        <v>#REF!</v>
      </c>
      <c r="P10" s="391" t="e">
        <f t="shared" si="0"/>
        <v>#REF!</v>
      </c>
    </row>
    <row r="11" spans="1:27">
      <c r="A11" s="385"/>
      <c r="B11" s="386">
        <v>3</v>
      </c>
      <c r="C11" s="391" t="e">
        <f>'Calculations (2)'!I43</f>
        <v>#REF!</v>
      </c>
      <c r="D11" s="391" t="e">
        <f>'Calculations (2)'!I53</f>
        <v>#REF!</v>
      </c>
      <c r="E11" s="391" t="e">
        <f>'Calculations (2)'!I63</f>
        <v>#REF!</v>
      </c>
      <c r="F11" s="398"/>
      <c r="G11" s="398"/>
      <c r="H11" s="398"/>
      <c r="I11" s="398"/>
      <c r="J11" s="397"/>
      <c r="K11" s="397"/>
      <c r="L11" s="397"/>
      <c r="M11" s="384"/>
      <c r="N11" s="391" t="e">
        <f t="shared" si="0"/>
        <v>#REF!</v>
      </c>
      <c r="O11" s="391" t="e">
        <f t="shared" si="0"/>
        <v>#REF!</v>
      </c>
      <c r="P11" s="391" t="e">
        <f t="shared" si="0"/>
        <v>#REF!</v>
      </c>
      <c r="S11" t="s">
        <v>338</v>
      </c>
      <c r="T11" t="s">
        <v>339</v>
      </c>
      <c r="U11" t="s">
        <v>340</v>
      </c>
      <c r="V11" t="s">
        <v>337</v>
      </c>
      <c r="X11" s="401" t="e">
        <f>#REF!</f>
        <v>#REF!</v>
      </c>
      <c r="Y11" s="402" t="s">
        <v>226</v>
      </c>
    </row>
    <row r="12" spans="1:27">
      <c r="A12" s="374"/>
      <c r="B12" s="375">
        <v>1</v>
      </c>
      <c r="C12" s="391" t="e">
        <f>'Calculations (2)'!G44</f>
        <v>#REF!</v>
      </c>
      <c r="D12" s="391" t="e">
        <f>'Calculations (2)'!G54</f>
        <v>#REF!</v>
      </c>
      <c r="E12" s="391" t="e">
        <f>'Calculations (2)'!G64</f>
        <v>#REF!</v>
      </c>
      <c r="F12" s="388"/>
      <c r="G12" s="388"/>
      <c r="H12" s="388"/>
      <c r="I12" s="374"/>
      <c r="J12" s="403"/>
      <c r="K12" s="403"/>
      <c r="L12" s="403"/>
      <c r="M12" s="384"/>
      <c r="N12" s="391" t="e">
        <f t="shared" si="0"/>
        <v>#REF!</v>
      </c>
      <c r="O12" s="391" t="e">
        <f t="shared" si="0"/>
        <v>#REF!</v>
      </c>
      <c r="P12" s="391" t="e">
        <f t="shared" si="0"/>
        <v>#REF!</v>
      </c>
      <c r="R12" t="s">
        <v>341</v>
      </c>
      <c r="S12" s="404" t="e">
        <f>#REF!</f>
        <v>#REF!</v>
      </c>
      <c r="T12" s="404" t="e">
        <f>#REF!</f>
        <v>#REF!</v>
      </c>
      <c r="U12" s="404" t="e">
        <f>#REF!</f>
        <v>#REF!</v>
      </c>
      <c r="V12" s="404" t="e">
        <f>#REF!</f>
        <v>#REF!</v>
      </c>
      <c r="X12" s="405" t="e">
        <f>#REF!</f>
        <v>#REF!</v>
      </c>
      <c r="Y12" s="402" t="s">
        <v>342</v>
      </c>
    </row>
    <row r="13" spans="1:27">
      <c r="A13" s="395">
        <v>4</v>
      </c>
      <c r="B13" s="396">
        <v>2</v>
      </c>
      <c r="C13" s="391" t="e">
        <f>'Calculations (2)'!H44</f>
        <v>#REF!</v>
      </c>
      <c r="D13" s="391" t="e">
        <f>'Calculations (2)'!H54</f>
        <v>#REF!</v>
      </c>
      <c r="E13" s="391" t="e">
        <f>'Calculations (2)'!H64</f>
        <v>#REF!</v>
      </c>
      <c r="F13" s="397" t="e">
        <f>SUM(C12:E14)</f>
        <v>#REF!</v>
      </c>
      <c r="G13" s="397">
        <f>COUNT('Calculations (2)'!G44:I44,'Calculations (2)'!G54:I54,'Calculations (2)'!G64:I64)</f>
        <v>0</v>
      </c>
      <c r="H13" s="397" t="e">
        <f>IF('Calculations (2)'!G44="",0,AVERAGE('Calculations (2)'!G44:I44,'Calculations (2)'!G54:I54,'Calculations (2)'!G64:I64))</f>
        <v>#REF!</v>
      </c>
      <c r="I13" s="395" t="e">
        <f>IF(F13=0,0,F13^2/G13)</f>
        <v>#REF!</v>
      </c>
      <c r="J13" s="397">
        <f>IF(COUNT('Calculations (2)'!G44:I44)=0,0,(SUM('Calculations (2)'!G44:I44)^2/COUNT('Calculations (2)'!G44:I44)))</f>
        <v>0</v>
      </c>
      <c r="K13" s="397">
        <f>IF(COUNT('Calculations (2)'!G54:I54)=0,0,(SUM('Calculations (2)'!G54:I54)^2)/COUNT('Calculations (2)'!G54:I54))</f>
        <v>0</v>
      </c>
      <c r="L13" s="397">
        <f>IF(COUNT('Calculations (2)'!G64:I64)=0,0,(SUM('Calculations (2)'!G64:I64)^2)/COUNT('Calculations (2)'!G64:I64))</f>
        <v>0</v>
      </c>
      <c r="M13" s="384"/>
      <c r="N13" s="391" t="e">
        <f t="shared" si="0"/>
        <v>#REF!</v>
      </c>
      <c r="O13" s="391" t="e">
        <f t="shared" si="0"/>
        <v>#REF!</v>
      </c>
      <c r="P13" s="391" t="e">
        <f t="shared" si="0"/>
        <v>#REF!</v>
      </c>
      <c r="R13" t="s">
        <v>295</v>
      </c>
      <c r="S13" s="404" t="e">
        <f>#REF!</f>
        <v>#REF!</v>
      </c>
      <c r="T13" s="404" t="e">
        <f>#REF!</f>
        <v>#REF!</v>
      </c>
      <c r="U13" s="404" t="e">
        <f>#REF!</f>
        <v>#REF!</v>
      </c>
      <c r="V13" s="404" t="e">
        <f>#REF!</f>
        <v>#REF!</v>
      </c>
      <c r="X13" s="405" t="e">
        <f>#REF!</f>
        <v>#REF!</v>
      </c>
      <c r="Y13" s="402" t="s">
        <v>245</v>
      </c>
    </row>
    <row r="14" spans="1:27">
      <c r="A14" s="385"/>
      <c r="B14" s="386">
        <v>3</v>
      </c>
      <c r="C14" s="391" t="e">
        <f>'Calculations (2)'!I44</f>
        <v>#REF!</v>
      </c>
      <c r="D14" s="391" t="e">
        <f>'Calculations (2)'!I54</f>
        <v>#REF!</v>
      </c>
      <c r="E14" s="391" t="e">
        <f>'Calculations (2)'!I64</f>
        <v>#REF!</v>
      </c>
      <c r="F14" s="398"/>
      <c r="G14" s="398"/>
      <c r="H14" s="398"/>
      <c r="I14" s="385"/>
      <c r="J14" s="398"/>
      <c r="K14" s="398"/>
      <c r="L14" s="398"/>
      <c r="M14" s="384"/>
      <c r="N14" s="391" t="e">
        <f t="shared" si="0"/>
        <v>#REF!</v>
      </c>
      <c r="O14" s="391" t="e">
        <f t="shared" si="0"/>
        <v>#REF!</v>
      </c>
      <c r="P14" s="391" t="e">
        <f t="shared" si="0"/>
        <v>#REF!</v>
      </c>
      <c r="R14" t="s">
        <v>343</v>
      </c>
      <c r="S14" s="404" t="e">
        <f>#REF!</f>
        <v>#REF!</v>
      </c>
      <c r="T14" s="404" t="e">
        <f>#REF!</f>
        <v>#REF!</v>
      </c>
      <c r="U14" s="404" t="e">
        <f>#REF!</f>
        <v>#REF!</v>
      </c>
      <c r="V14" s="404" t="e">
        <f>#REF!</f>
        <v>#REF!</v>
      </c>
    </row>
    <row r="15" spans="1:27">
      <c r="A15" s="374"/>
      <c r="B15" s="375">
        <v>1</v>
      </c>
      <c r="C15" s="391" t="e">
        <f>'Calculations (2)'!G45</f>
        <v>#REF!</v>
      </c>
      <c r="D15" s="391" t="e">
        <f>'Calculations (2)'!G55</f>
        <v>#REF!</v>
      </c>
      <c r="E15" s="391" t="e">
        <f>'Calculations (2)'!G65</f>
        <v>#REF!</v>
      </c>
      <c r="F15" s="388"/>
      <c r="G15" s="388"/>
      <c r="H15" s="388"/>
      <c r="I15" s="388"/>
      <c r="J15" s="397"/>
      <c r="K15" s="397"/>
      <c r="L15" s="397"/>
      <c r="M15" s="384"/>
      <c r="N15" s="391" t="e">
        <f t="shared" si="0"/>
        <v>#REF!</v>
      </c>
      <c r="O15" s="391" t="e">
        <f t="shared" si="0"/>
        <v>#REF!</v>
      </c>
      <c r="P15" s="391" t="e">
        <f t="shared" si="0"/>
        <v>#REF!</v>
      </c>
      <c r="R15" t="s">
        <v>344</v>
      </c>
      <c r="S15" s="404" t="e">
        <f>#REF!</f>
        <v>#REF!</v>
      </c>
      <c r="T15" s="404" t="e">
        <f>#REF!</f>
        <v>#REF!</v>
      </c>
      <c r="U15" s="404" t="e">
        <f>#REF!</f>
        <v>#REF!</v>
      </c>
      <c r="V15" s="404" t="e">
        <f>#REF!</f>
        <v>#REF!</v>
      </c>
    </row>
    <row r="16" spans="1:27">
      <c r="A16" s="395">
        <v>5</v>
      </c>
      <c r="B16" s="396">
        <v>2</v>
      </c>
      <c r="C16" s="391" t="e">
        <f>'Calculations (2)'!H45</f>
        <v>#REF!</v>
      </c>
      <c r="D16" s="391" t="e">
        <f>'Calculations (2)'!H55</f>
        <v>#REF!</v>
      </c>
      <c r="E16" s="391" t="e">
        <f>'Calculations (2)'!H65</f>
        <v>#REF!</v>
      </c>
      <c r="F16" s="397" t="e">
        <f>SUM(C15:E17)</f>
        <v>#REF!</v>
      </c>
      <c r="G16" s="397">
        <f>COUNT('Calculations (2)'!G45:I45,'Calculations (2)'!G55:I55,'Calculations (2)'!G65:I65)</f>
        <v>0</v>
      </c>
      <c r="H16" s="397" t="e">
        <f>IF('Calculations (2)'!G45="",0,AVERAGE('Calculations (2)'!G45:I45,'Calculations (2)'!G55:I55,'Calculations (2)'!G65:I65))</f>
        <v>#REF!</v>
      </c>
      <c r="I16" s="397" t="e">
        <f>IF(F16=0,0,F16^2/G16)</f>
        <v>#REF!</v>
      </c>
      <c r="J16" s="397">
        <f>IF(COUNT('Calculations (2)'!G45:I45)=0,0,(SUM('Calculations (2)'!G45:I45)^2/COUNT('Calculations (2)'!G45:I45)))</f>
        <v>0</v>
      </c>
      <c r="K16" s="397">
        <f>IF(COUNT('Calculations (2)'!G55:I55)=0,0,(SUM('Calculations (2)'!G55:I55)^2)/COUNT('Calculations (2)'!G55:I55))</f>
        <v>0</v>
      </c>
      <c r="L16" s="397">
        <f>IF(COUNT('Calculations (2)'!G65:I65)=0,0,(SUM('Calculations (2)'!G65:I65)^2)/COUNT('Calculations (2)'!G65:I65))</f>
        <v>0</v>
      </c>
      <c r="M16" s="384"/>
      <c r="N16" s="391" t="e">
        <f t="shared" si="0"/>
        <v>#REF!</v>
      </c>
      <c r="O16" s="391" t="e">
        <f t="shared" si="0"/>
        <v>#REF!</v>
      </c>
      <c r="P16" s="391" t="e">
        <f t="shared" si="0"/>
        <v>#REF!</v>
      </c>
    </row>
    <row r="17" spans="1:22">
      <c r="A17" s="385"/>
      <c r="B17" s="386">
        <v>3</v>
      </c>
      <c r="C17" s="391" t="e">
        <f>'Calculations (2)'!I45</f>
        <v>#REF!</v>
      </c>
      <c r="D17" s="391" t="e">
        <f>'Calculations (2)'!I55</f>
        <v>#REF!</v>
      </c>
      <c r="E17" s="391" t="e">
        <f>'Calculations (2)'!I65</f>
        <v>#REF!</v>
      </c>
      <c r="F17" s="398"/>
      <c r="G17" s="398"/>
      <c r="H17" s="398"/>
      <c r="I17" s="398"/>
      <c r="J17" s="398"/>
      <c r="K17" s="398"/>
      <c r="L17" s="398"/>
      <c r="M17" s="384"/>
      <c r="N17" s="391" t="e">
        <f t="shared" si="0"/>
        <v>#REF!</v>
      </c>
      <c r="O17" s="391" t="e">
        <f t="shared" si="0"/>
        <v>#REF!</v>
      </c>
      <c r="P17" s="391" t="e">
        <f t="shared" si="0"/>
        <v>#REF!</v>
      </c>
    </row>
    <row r="18" spans="1:22">
      <c r="A18" s="374"/>
      <c r="B18" s="375">
        <v>1</v>
      </c>
      <c r="C18" s="391" t="e">
        <f>'Calculations (2)'!G46</f>
        <v>#REF!</v>
      </c>
      <c r="D18" s="391" t="e">
        <f>'Calculations (2)'!G56</f>
        <v>#REF!</v>
      </c>
      <c r="E18" s="391" t="e">
        <f>'Calculations (2)'!G66</f>
        <v>#REF!</v>
      </c>
      <c r="F18" s="388"/>
      <c r="G18" s="388"/>
      <c r="H18" s="388"/>
      <c r="I18" s="388"/>
      <c r="J18" s="388"/>
      <c r="K18" s="388"/>
      <c r="L18" s="388"/>
      <c r="M18" s="384"/>
      <c r="N18" s="391" t="e">
        <f t="shared" si="0"/>
        <v>#REF!</v>
      </c>
      <c r="O18" s="391" t="e">
        <f t="shared" si="0"/>
        <v>#REF!</v>
      </c>
      <c r="P18" s="391" t="e">
        <f t="shared" si="0"/>
        <v>#REF!</v>
      </c>
      <c r="R18" t="s">
        <v>341</v>
      </c>
      <c r="S18" s="404" t="e">
        <f>#REF!</f>
        <v>#REF!</v>
      </c>
      <c r="T18" s="404" t="e">
        <f>#REF!</f>
        <v>#REF!</v>
      </c>
      <c r="U18" s="404" t="e">
        <f>#REF!</f>
        <v>#REF!</v>
      </c>
      <c r="V18" s="404" t="e">
        <f>#REF!</f>
        <v>#REF!</v>
      </c>
    </row>
    <row r="19" spans="1:22">
      <c r="A19" s="395">
        <v>6</v>
      </c>
      <c r="B19" s="396">
        <v>2</v>
      </c>
      <c r="C19" s="391" t="e">
        <f>'Calculations (2)'!H46</f>
        <v>#REF!</v>
      </c>
      <c r="D19" s="391" t="e">
        <f>'Calculations (2)'!H56</f>
        <v>#REF!</v>
      </c>
      <c r="E19" s="391" t="e">
        <f>'Calculations (2)'!H66</f>
        <v>#REF!</v>
      </c>
      <c r="F19" s="397" t="e">
        <f>SUM(C18:E20)</f>
        <v>#REF!</v>
      </c>
      <c r="G19" s="397">
        <f>COUNT('Calculations (2)'!G46:I46,'Calculations (2)'!G56:I56,'Calculations (2)'!G66:I66)</f>
        <v>0</v>
      </c>
      <c r="H19" s="397" t="e">
        <f>IF('Calculations (2)'!G46="",0,AVERAGE('Calculations (2)'!G46:I46,'Calculations (2)'!G56:I56,'Calculations (2)'!G66:I66))</f>
        <v>#REF!</v>
      </c>
      <c r="I19" s="397" t="e">
        <f>IF(F19=0,0,F19^2/G19)</f>
        <v>#REF!</v>
      </c>
      <c r="J19" s="397">
        <f>IF(COUNT('Calculations (2)'!G46:I46)=0,0,(SUM('Calculations (2)'!G46:I46)^2/COUNT('Calculations (2)'!G46:I46)))</f>
        <v>0</v>
      </c>
      <c r="K19" s="397">
        <f>IF(COUNT('Calculations (2)'!G56:I56)=0,0,(SUM('Calculations (2)'!G56:I56)^2)/COUNT('Calculations (2)'!G56:I56))</f>
        <v>0</v>
      </c>
      <c r="L19" s="397">
        <f>IF(COUNT('Calculations (2)'!G66:I66)=0,0,(SUM('Calculations (2)'!G66:I66)^2)/COUNT('Calculations (2)'!G66:I66))</f>
        <v>0</v>
      </c>
      <c r="M19" s="384"/>
      <c r="N19" s="391" t="e">
        <f t="shared" si="0"/>
        <v>#REF!</v>
      </c>
      <c r="O19" s="391" t="e">
        <f t="shared" si="0"/>
        <v>#REF!</v>
      </c>
      <c r="P19" s="391" t="e">
        <f t="shared" si="0"/>
        <v>#REF!</v>
      </c>
      <c r="R19" t="s">
        <v>295</v>
      </c>
      <c r="S19" s="404" t="e">
        <f>#REF!</f>
        <v>#REF!</v>
      </c>
      <c r="T19" s="404" t="e">
        <f>#REF!</f>
        <v>#REF!</v>
      </c>
      <c r="U19" s="404" t="e">
        <f>#REF!</f>
        <v>#REF!</v>
      </c>
      <c r="V19" s="404" t="e">
        <f>#REF!</f>
        <v>#REF!</v>
      </c>
    </row>
    <row r="20" spans="1:22">
      <c r="A20" s="385"/>
      <c r="B20" s="386">
        <v>3</v>
      </c>
      <c r="C20" s="391" t="e">
        <f>'Calculations (2)'!I46</f>
        <v>#REF!</v>
      </c>
      <c r="D20" s="391" t="e">
        <f>'Calculations (2)'!I56</f>
        <v>#REF!</v>
      </c>
      <c r="E20" s="391" t="e">
        <f>'Calculations (2)'!I66</f>
        <v>#REF!</v>
      </c>
      <c r="F20" s="398"/>
      <c r="G20" s="398"/>
      <c r="H20" s="398"/>
      <c r="I20" s="398"/>
      <c r="J20" s="398"/>
      <c r="K20" s="398"/>
      <c r="L20" s="398"/>
      <c r="M20" s="384"/>
      <c r="N20" s="391" t="e">
        <f t="shared" si="0"/>
        <v>#REF!</v>
      </c>
      <c r="O20" s="391" t="e">
        <f t="shared" si="0"/>
        <v>#REF!</v>
      </c>
      <c r="P20" s="391" t="e">
        <f t="shared" si="0"/>
        <v>#REF!</v>
      </c>
      <c r="R20" t="s">
        <v>343</v>
      </c>
      <c r="S20" s="404" t="e">
        <f>#REF!</f>
        <v>#REF!</v>
      </c>
      <c r="T20" s="404" t="e">
        <f>#REF!</f>
        <v>#REF!</v>
      </c>
      <c r="U20" s="404" t="e">
        <f>#REF!</f>
        <v>#REF!</v>
      </c>
      <c r="V20" s="404" t="e">
        <f>#REF!</f>
        <v>#REF!</v>
      </c>
    </row>
    <row r="21" spans="1:22">
      <c r="A21" s="374"/>
      <c r="B21" s="375">
        <v>1</v>
      </c>
      <c r="C21" s="391" t="e">
        <f>'Calculations (2)'!G47</f>
        <v>#REF!</v>
      </c>
      <c r="D21" s="391" t="e">
        <f>'Calculations (2)'!G57</f>
        <v>#REF!</v>
      </c>
      <c r="E21" s="391" t="e">
        <f>'Calculations (2)'!G67</f>
        <v>#REF!</v>
      </c>
      <c r="F21" s="388"/>
      <c r="G21" s="388"/>
      <c r="H21" s="388"/>
      <c r="I21" s="388"/>
      <c r="J21" s="388"/>
      <c r="K21" s="388"/>
      <c r="L21" s="388"/>
      <c r="M21" s="384"/>
      <c r="N21" s="391" t="e">
        <f t="shared" si="0"/>
        <v>#REF!</v>
      </c>
      <c r="O21" s="391" t="e">
        <f t="shared" si="0"/>
        <v>#REF!</v>
      </c>
      <c r="P21" s="391" t="e">
        <f t="shared" si="0"/>
        <v>#REF!</v>
      </c>
      <c r="R21" t="s">
        <v>344</v>
      </c>
      <c r="S21" s="404" t="e">
        <f>#REF!</f>
        <v>#REF!</v>
      </c>
      <c r="T21" s="404" t="e">
        <f>#REF!</f>
        <v>#REF!</v>
      </c>
      <c r="U21" s="404" t="e">
        <f>#REF!</f>
        <v>#REF!</v>
      </c>
      <c r="V21" s="404" t="e">
        <f>#REF!</f>
        <v>#REF!</v>
      </c>
    </row>
    <row r="22" spans="1:22">
      <c r="A22" s="395">
        <v>7</v>
      </c>
      <c r="B22" s="396">
        <v>2</v>
      </c>
      <c r="C22" s="391" t="e">
        <f>'Calculations (2)'!H47</f>
        <v>#REF!</v>
      </c>
      <c r="D22" s="391" t="e">
        <f>'Calculations (2)'!H57</f>
        <v>#REF!</v>
      </c>
      <c r="E22" s="391" t="e">
        <f>'Calculations (2)'!H67</f>
        <v>#REF!</v>
      </c>
      <c r="F22" s="397" t="e">
        <f>SUM(C21:E23)</f>
        <v>#REF!</v>
      </c>
      <c r="G22" s="397">
        <f>COUNT('Calculations (2)'!G47:I47,'Calculations (2)'!G57:I57,'Calculations (2)'!G67:I67)</f>
        <v>0</v>
      </c>
      <c r="H22" s="397" t="e">
        <f>IF('Calculations (2)'!G47="",0,AVERAGE('Calculations (2)'!G47:I47,'Calculations (2)'!G57:I57,'Calculations (2)'!G67:I67))</f>
        <v>#REF!</v>
      </c>
      <c r="I22" s="397" t="e">
        <f>IF(F22=0,0,F22^2/G22)</f>
        <v>#REF!</v>
      </c>
      <c r="J22" s="397">
        <f>IF(COUNT('Calculations (2)'!G47:I47)=0,0,(SUM('Calculations (2)'!G47:I47)^2/COUNT('Calculations (2)'!G47:I47)))</f>
        <v>0</v>
      </c>
      <c r="K22" s="397">
        <f>IF(COUNT('Calculations (2)'!G57:I57)=0,0,(SUM('Calculations (2)'!G57:I57)^2)/COUNT('Calculations (2)'!G57:I57))</f>
        <v>0</v>
      </c>
      <c r="L22" s="397">
        <f>IF(COUNT('Calculations (2)'!G67:I67)=0,0,(SUM('Calculations (2)'!G67:I67)^2)/COUNT('Calculations (2)'!G67:I67))</f>
        <v>0</v>
      </c>
      <c r="M22" s="384"/>
      <c r="N22" s="391" t="e">
        <f t="shared" si="0"/>
        <v>#REF!</v>
      </c>
      <c r="O22" s="391" t="e">
        <f t="shared" si="0"/>
        <v>#REF!</v>
      </c>
      <c r="P22" s="391" t="e">
        <f t="shared" si="0"/>
        <v>#REF!</v>
      </c>
    </row>
    <row r="23" spans="1:22">
      <c r="A23" s="385"/>
      <c r="B23" s="386">
        <v>3</v>
      </c>
      <c r="C23" s="391" t="e">
        <f>'Calculations (2)'!I47</f>
        <v>#REF!</v>
      </c>
      <c r="D23" s="391" t="e">
        <f>'Calculations (2)'!I57</f>
        <v>#REF!</v>
      </c>
      <c r="E23" s="391" t="e">
        <f>'Calculations (2)'!I67</f>
        <v>#REF!</v>
      </c>
      <c r="F23" s="398"/>
      <c r="G23" s="398"/>
      <c r="H23" s="398"/>
      <c r="I23" s="398"/>
      <c r="J23" s="398"/>
      <c r="K23" s="398"/>
      <c r="L23" s="398"/>
      <c r="M23" s="384"/>
      <c r="N23" s="391" t="e">
        <f t="shared" si="0"/>
        <v>#REF!</v>
      </c>
      <c r="O23" s="391" t="e">
        <f t="shared" si="0"/>
        <v>#REF!</v>
      </c>
      <c r="P23" s="391" t="e">
        <f t="shared" si="0"/>
        <v>#REF!</v>
      </c>
    </row>
    <row r="24" spans="1:22">
      <c r="A24" s="374"/>
      <c r="B24" s="375">
        <v>1</v>
      </c>
      <c r="C24" s="391" t="e">
        <f>'Calculations (2)'!G48</f>
        <v>#REF!</v>
      </c>
      <c r="D24" s="391" t="e">
        <f>'Calculations (2)'!G58</f>
        <v>#REF!</v>
      </c>
      <c r="E24" s="391" t="e">
        <f>'Calculations (2)'!G68</f>
        <v>#REF!</v>
      </c>
      <c r="F24" s="388"/>
      <c r="G24" s="388"/>
      <c r="H24" s="388"/>
      <c r="I24" s="388"/>
      <c r="J24" s="388"/>
      <c r="K24" s="388"/>
      <c r="L24" s="388"/>
      <c r="M24" s="384"/>
      <c r="N24" s="391" t="e">
        <f t="shared" si="0"/>
        <v>#REF!</v>
      </c>
      <c r="O24" s="391" t="e">
        <f t="shared" si="0"/>
        <v>#REF!</v>
      </c>
      <c r="P24" s="391" t="e">
        <f t="shared" si="0"/>
        <v>#REF!</v>
      </c>
    </row>
    <row r="25" spans="1:22">
      <c r="A25" s="395">
        <v>8</v>
      </c>
      <c r="B25" s="396">
        <v>2</v>
      </c>
      <c r="C25" s="391" t="e">
        <f>'Calculations (2)'!H48</f>
        <v>#REF!</v>
      </c>
      <c r="D25" s="391" t="e">
        <f>'Calculations (2)'!H58</f>
        <v>#REF!</v>
      </c>
      <c r="E25" s="391" t="e">
        <f>'Calculations (2)'!H68</f>
        <v>#REF!</v>
      </c>
      <c r="F25" s="397" t="e">
        <f>SUM(C24:E26)</f>
        <v>#REF!</v>
      </c>
      <c r="G25" s="397">
        <f>COUNT('Calculations (2)'!G48:I48,'Calculations (2)'!G58:I58,'Calculations (2)'!G68:I68)</f>
        <v>0</v>
      </c>
      <c r="H25" s="397" t="e">
        <f>IF('Calculations (2)'!G48="",0,AVERAGE('Calculations (2)'!G48:I48,'Calculations (2)'!G58:I58,'Calculations (2)'!G68:I68))</f>
        <v>#REF!</v>
      </c>
      <c r="I25" s="397" t="e">
        <f>IF(F25=0,0,F25^2/G25)</f>
        <v>#REF!</v>
      </c>
      <c r="J25" s="397">
        <f>IF(COUNT('Calculations (2)'!G48:I48)=0,0,(SUM('Calculations (2)'!G48:I48)^2/COUNT('Calculations (2)'!G48:I48)))</f>
        <v>0</v>
      </c>
      <c r="K25" s="397">
        <f>IF(COUNT('Calculations (2)'!G58:I58)=0,0,(SUM('Calculations (2)'!G58:I58)^2)/COUNT('Calculations (2)'!G58:I58))</f>
        <v>0</v>
      </c>
      <c r="L25" s="397">
        <f>IF(COUNT('Calculations (2)'!G68:I68)=0,0,(SUM('Calculations (2)'!G68:I68)^2)/COUNT('Calculations (2)'!G68:I68))</f>
        <v>0</v>
      </c>
      <c r="M25" s="384"/>
      <c r="N25" s="391" t="e">
        <f t="shared" si="0"/>
        <v>#REF!</v>
      </c>
      <c r="O25" s="391" t="e">
        <f t="shared" si="0"/>
        <v>#REF!</v>
      </c>
      <c r="P25" s="391" t="e">
        <f t="shared" si="0"/>
        <v>#REF!</v>
      </c>
    </row>
    <row r="26" spans="1:22">
      <c r="A26" s="385"/>
      <c r="B26" s="386">
        <v>3</v>
      </c>
      <c r="C26" s="391" t="e">
        <f>'Calculations (2)'!I48</f>
        <v>#REF!</v>
      </c>
      <c r="D26" s="391" t="e">
        <f>'Calculations (2)'!I58</f>
        <v>#REF!</v>
      </c>
      <c r="E26" s="391" t="e">
        <f>'Calculations (2)'!I68</f>
        <v>#REF!</v>
      </c>
      <c r="F26" s="398"/>
      <c r="G26" s="398"/>
      <c r="H26" s="398"/>
      <c r="I26" s="398"/>
      <c r="J26" s="398"/>
      <c r="K26" s="398"/>
      <c r="L26" s="398"/>
      <c r="M26" s="384"/>
      <c r="N26" s="391" t="e">
        <f t="shared" si="0"/>
        <v>#REF!</v>
      </c>
      <c r="O26" s="391" t="e">
        <f>IF(D26="","",D26^2)</f>
        <v>#REF!</v>
      </c>
      <c r="P26" s="391" t="e">
        <f t="shared" si="0"/>
        <v>#REF!</v>
      </c>
    </row>
    <row r="27" spans="1:22">
      <c r="A27" s="374"/>
      <c r="B27" s="375">
        <v>1</v>
      </c>
      <c r="C27" s="391" t="e">
        <f>'Calculations (2)'!G49</f>
        <v>#REF!</v>
      </c>
      <c r="D27" s="391" t="e">
        <f>'Calculations (2)'!G59</f>
        <v>#REF!</v>
      </c>
      <c r="E27" s="391" t="e">
        <f>'Calculations (2)'!G69</f>
        <v>#REF!</v>
      </c>
      <c r="F27" s="388"/>
      <c r="G27" s="388"/>
      <c r="H27" s="388"/>
      <c r="I27" s="388"/>
      <c r="J27" s="388"/>
      <c r="K27" s="388"/>
      <c r="L27" s="388"/>
      <c r="M27" s="384"/>
      <c r="N27" s="391" t="e">
        <f t="shared" si="0"/>
        <v>#REF!</v>
      </c>
      <c r="O27" s="391" t="e">
        <f t="shared" si="0"/>
        <v>#REF!</v>
      </c>
      <c r="P27" s="391" t="e">
        <f t="shared" si="0"/>
        <v>#REF!</v>
      </c>
    </row>
    <row r="28" spans="1:22">
      <c r="A28" s="395">
        <v>9</v>
      </c>
      <c r="B28" s="396">
        <v>2</v>
      </c>
      <c r="C28" s="391" t="e">
        <f>'Calculations (2)'!H49</f>
        <v>#REF!</v>
      </c>
      <c r="D28" s="391" t="e">
        <f>'Calculations (2)'!H59</f>
        <v>#REF!</v>
      </c>
      <c r="E28" s="391" t="e">
        <f>'Calculations (2)'!H69</f>
        <v>#REF!</v>
      </c>
      <c r="F28" s="397" t="e">
        <f>SUM(C27:E29)</f>
        <v>#REF!</v>
      </c>
      <c r="G28" s="397">
        <f>COUNT('Calculations (2)'!G49:I49,'Calculations (2)'!G59:I59,'Calculations (2)'!G69:I69)</f>
        <v>0</v>
      </c>
      <c r="H28" s="397" t="e">
        <f>IF('Calculations (2)'!G49="",0,AVERAGE('Calculations (2)'!G49:I49,'Calculations (2)'!G59:I59,'Calculations (2)'!G69:I69))</f>
        <v>#REF!</v>
      </c>
      <c r="I28" s="397" t="e">
        <f>IF(F28=0,0,F28^2/G28)</f>
        <v>#REF!</v>
      </c>
      <c r="J28" s="397">
        <f>IF(COUNT('Calculations (2)'!G49:I49)=0,0,(SUM('Calculations (2)'!G49:I49)^2/COUNT('Calculations (2)'!G49:I49)))</f>
        <v>0</v>
      </c>
      <c r="K28" s="397">
        <f>IF(COUNT('Calculations (2)'!G59:I59)=0,0,(SUM('Calculations (2)'!G59:I59)^2)/COUNT('Calculations (2)'!G59:I59))</f>
        <v>0</v>
      </c>
      <c r="L28" s="397">
        <f>IF(COUNT('Calculations (2)'!G69:I69)=0,0,(SUM('Calculations (2)'!G69:I69)^2)/COUNT('Calculations (2)'!G69:I69))</f>
        <v>0</v>
      </c>
      <c r="M28" s="384"/>
      <c r="N28" s="391" t="e">
        <f t="shared" si="0"/>
        <v>#REF!</v>
      </c>
      <c r="O28" s="391" t="e">
        <f t="shared" si="0"/>
        <v>#REF!</v>
      </c>
      <c r="P28" s="391" t="e">
        <f t="shared" si="0"/>
        <v>#REF!</v>
      </c>
    </row>
    <row r="29" spans="1:22">
      <c r="A29" s="385"/>
      <c r="B29" s="386">
        <v>3</v>
      </c>
      <c r="C29" s="391" t="e">
        <f>'Calculations (2)'!I49</f>
        <v>#REF!</v>
      </c>
      <c r="D29" s="391" t="e">
        <f>'Calculations (2)'!I59</f>
        <v>#REF!</v>
      </c>
      <c r="E29" s="391" t="e">
        <f>'Calculations (2)'!I69</f>
        <v>#REF!</v>
      </c>
      <c r="F29" s="398"/>
      <c r="G29" s="398"/>
      <c r="H29" s="398"/>
      <c r="I29" s="398"/>
      <c r="J29" s="398"/>
      <c r="K29" s="398"/>
      <c r="L29" s="398"/>
      <c r="M29" s="384"/>
      <c r="N29" s="391" t="e">
        <f t="shared" si="0"/>
        <v>#REF!</v>
      </c>
      <c r="O29" s="391" t="e">
        <f t="shared" si="0"/>
        <v>#REF!</v>
      </c>
      <c r="P29" s="391" t="e">
        <f t="shared" si="0"/>
        <v>#REF!</v>
      </c>
    </row>
    <row r="30" spans="1:22">
      <c r="A30" s="374"/>
      <c r="B30" s="375">
        <v>1</v>
      </c>
      <c r="C30" s="391" t="e">
        <f>'Calculations (2)'!G50</f>
        <v>#REF!</v>
      </c>
      <c r="D30" s="391" t="e">
        <f>'Calculations (2)'!G60</f>
        <v>#REF!</v>
      </c>
      <c r="E30" s="391" t="e">
        <f>'Calculations (2)'!G70</f>
        <v>#REF!</v>
      </c>
      <c r="F30" s="388"/>
      <c r="G30" s="388"/>
      <c r="H30" s="388"/>
      <c r="I30" s="388"/>
      <c r="J30" s="388"/>
      <c r="K30" s="388"/>
      <c r="L30" s="388"/>
      <c r="M30" s="384"/>
      <c r="N30" s="391" t="e">
        <f t="shared" si="0"/>
        <v>#REF!</v>
      </c>
      <c r="O30" s="391" t="e">
        <f t="shared" si="0"/>
        <v>#REF!</v>
      </c>
      <c r="P30" s="391" t="e">
        <f t="shared" si="0"/>
        <v>#REF!</v>
      </c>
    </row>
    <row r="31" spans="1:22">
      <c r="A31" s="395">
        <v>10</v>
      </c>
      <c r="B31" s="396">
        <v>2</v>
      </c>
      <c r="C31" s="391" t="e">
        <f>'Calculations (2)'!H50</f>
        <v>#REF!</v>
      </c>
      <c r="D31" s="391" t="e">
        <f>'Calculations (2)'!H60</f>
        <v>#REF!</v>
      </c>
      <c r="E31" s="391" t="e">
        <f>'Calculations (2)'!H70</f>
        <v>#REF!</v>
      </c>
      <c r="F31" s="397" t="e">
        <f>SUM(C30:E32)</f>
        <v>#REF!</v>
      </c>
      <c r="G31" s="397">
        <f>COUNT('Calculations (2)'!G50:I50,'Calculations (2)'!G60:I60,'Calculations (2)'!G70:I70)</f>
        <v>0</v>
      </c>
      <c r="H31" s="397" t="e">
        <f>IF('Calculations (2)'!G50="",0,AVERAGE('Calculations (2)'!G50:I50,'Calculations (2)'!G60:I60,'Calculations (2)'!G70:I70))</f>
        <v>#REF!</v>
      </c>
      <c r="I31" s="397" t="e">
        <f>IF(F31=0,0,F31^2/G31)</f>
        <v>#REF!</v>
      </c>
      <c r="J31" s="397">
        <f>IF(COUNT('Calculations (2)'!G50:I50)=0,0,(SUM('Calculations (2)'!G50:I50)^2/COUNT('Calculations (2)'!G50:I50)))</f>
        <v>0</v>
      </c>
      <c r="K31" s="397">
        <f>IF(COUNT('Calculations (2)'!G60:I60)=0,0,(SUM('Calculations (2)'!G60:I60)^2)/COUNT('Calculations (2)'!G60:I60))</f>
        <v>0</v>
      </c>
      <c r="L31" s="397">
        <f>IF(COUNT('Calculations (2)'!G70:I70)=0,0,(SUM('Calculations (2)'!G70:I70)^2)/COUNT('Calculations (2)'!G70:I70))</f>
        <v>0</v>
      </c>
      <c r="M31" s="384"/>
      <c r="N31" s="391" t="e">
        <f t="shared" si="0"/>
        <v>#REF!</v>
      </c>
      <c r="O31" s="391" t="e">
        <f t="shared" si="0"/>
        <v>#REF!</v>
      </c>
      <c r="P31" s="391" t="e">
        <f t="shared" si="0"/>
        <v>#REF!</v>
      </c>
    </row>
    <row r="32" spans="1:22">
      <c r="A32" s="395"/>
      <c r="B32" s="396">
        <v>3</v>
      </c>
      <c r="C32" s="391" t="e">
        <f>'Calculations (2)'!I50</f>
        <v>#REF!</v>
      </c>
      <c r="D32" s="391" t="e">
        <f>'Calculations (2)'!I60</f>
        <v>#REF!</v>
      </c>
      <c r="E32" s="391" t="e">
        <f>'Calculations (2)'!I70</f>
        <v>#REF!</v>
      </c>
      <c r="F32" s="398"/>
      <c r="G32" s="398"/>
      <c r="H32" s="398"/>
      <c r="I32" s="398"/>
      <c r="J32" s="398"/>
      <c r="K32" s="398"/>
      <c r="L32" s="398"/>
      <c r="M32" s="384"/>
      <c r="N32" s="391" t="e">
        <f t="shared" si="0"/>
        <v>#REF!</v>
      </c>
      <c r="O32" s="391" t="e">
        <f t="shared" si="0"/>
        <v>#REF!</v>
      </c>
      <c r="P32" s="391" t="e">
        <f t="shared" si="0"/>
        <v>#REF!</v>
      </c>
    </row>
    <row r="33" spans="1:84">
      <c r="A33" s="406" t="s">
        <v>328</v>
      </c>
      <c r="B33" s="407"/>
      <c r="C33" s="391" t="e">
        <f>SUM(C3:C32)</f>
        <v>#REF!</v>
      </c>
      <c r="D33" s="391" t="e">
        <f>SUM(D3:D32)</f>
        <v>#REF!</v>
      </c>
      <c r="E33" s="391" t="e">
        <f>SUM(E3:E32)</f>
        <v>#REF!</v>
      </c>
      <c r="F33" s="391" t="e">
        <f>SUM(C33:E33)</f>
        <v>#REF!</v>
      </c>
      <c r="G33" s="33"/>
      <c r="H33" s="33"/>
      <c r="J33" s="33"/>
      <c r="K33" s="33"/>
      <c r="O33" s="33"/>
    </row>
    <row r="34" spans="1:84">
      <c r="A34" s="406" t="s">
        <v>329</v>
      </c>
      <c r="B34" s="407"/>
      <c r="C34" s="391">
        <f>COUNT('Calculations (2)'!G41:I50)</f>
        <v>0</v>
      </c>
      <c r="D34" s="391">
        <f>COUNT('Calculations (2)'!G51:I60)</f>
        <v>0</v>
      </c>
      <c r="E34" s="391">
        <f>COUNT('Calculations (2)'!G61:I70)</f>
        <v>0</v>
      </c>
      <c r="G34" s="391">
        <f>SUM(G3:G32)</f>
        <v>0</v>
      </c>
      <c r="H34" s="33"/>
      <c r="I34" s="33"/>
      <c r="J34" s="33"/>
      <c r="K34" s="33"/>
      <c r="L34" s="33"/>
      <c r="M34" s="33"/>
      <c r="N34" s="33"/>
      <c r="O34" s="33"/>
    </row>
    <row r="35" spans="1:84">
      <c r="A35" s="406" t="s">
        <v>330</v>
      </c>
      <c r="B35" s="407"/>
      <c r="C35" s="391">
        <f>IF(COUNT('Calculations (2)'!G41:I50)=0,0,AVERAGE('Calculations (2)'!G41:I50))</f>
        <v>0</v>
      </c>
      <c r="D35" s="391">
        <f>IF(COUNT('Calculations (2)'!G51:I60)=0,0,AVERAGE('Calculations (2)'!G51:I60))</f>
        <v>0</v>
      </c>
      <c r="E35" s="391">
        <f>IF(COUNT('Calculations (2)'!G61:I70)=0,0,AVERAGE('Calculations (2)'!G61:I70))</f>
        <v>0</v>
      </c>
      <c r="I35" s="391" t="e">
        <f>SUM(I3:I32)</f>
        <v>#REF!</v>
      </c>
      <c r="J35" s="380"/>
      <c r="K35" s="408">
        <f>SUM(J3:L32)</f>
        <v>0</v>
      </c>
      <c r="L35" s="382"/>
      <c r="M35" s="33"/>
      <c r="N35" s="33"/>
    </row>
    <row r="36" spans="1:84">
      <c r="A36" s="406" t="s">
        <v>345</v>
      </c>
      <c r="B36" s="407"/>
      <c r="C36" s="391">
        <f>IF(C34=0,0,C33^2/C34)</f>
        <v>0</v>
      </c>
      <c r="D36" s="391">
        <f>IF(D34=0,0,D33^2/D34)</f>
        <v>0</v>
      </c>
      <c r="E36" s="391">
        <f>IF(E34=0,0,E33^2/E34)</f>
        <v>0</v>
      </c>
      <c r="F36" s="391">
        <f>SUM(C36:E36)</f>
        <v>0</v>
      </c>
      <c r="G36" s="391" t="s">
        <v>346</v>
      </c>
      <c r="I36" s="391" t="s">
        <v>347</v>
      </c>
      <c r="J36" s="380"/>
      <c r="K36" s="381" t="s">
        <v>348</v>
      </c>
      <c r="L36" s="382"/>
      <c r="M36" s="33"/>
    </row>
    <row r="37" spans="1:84">
      <c r="A37" s="406" t="s">
        <v>349</v>
      </c>
      <c r="B37" s="407"/>
      <c r="C37" s="382" t="e">
        <f>SUM('Calculations (2)'!G41:I50,'Calculations (2)'!G51:I60,'Calculations (2)'!G61:I70)</f>
        <v>#REF!</v>
      </c>
    </row>
    <row r="38" spans="1:84" ht="14.25">
      <c r="A38" s="406" t="s">
        <v>350</v>
      </c>
      <c r="B38" s="407"/>
      <c r="C38" s="382" t="e">
        <f>SUM(N3:P32)</f>
        <v>#REF!</v>
      </c>
      <c r="O38" s="409">
        <v>10</v>
      </c>
      <c r="W38" s="409">
        <f>O38-1</f>
        <v>9</v>
      </c>
      <c r="AE38" s="409">
        <f>W38-1</f>
        <v>8</v>
      </c>
      <c r="AM38" s="409">
        <f>AE38-1</f>
        <v>7</v>
      </c>
      <c r="AU38" s="409">
        <f>AM38-1</f>
        <v>6</v>
      </c>
      <c r="BC38" s="409">
        <f>AU38-1</f>
        <v>5</v>
      </c>
      <c r="BK38" s="409">
        <f>BC38-1</f>
        <v>4</v>
      </c>
      <c r="BS38" s="409">
        <f>BK38-1</f>
        <v>3</v>
      </c>
      <c r="CA38" s="409">
        <f>BS38-1</f>
        <v>2</v>
      </c>
    </row>
    <row r="39" spans="1:84">
      <c r="A39" s="406" t="s">
        <v>329</v>
      </c>
      <c r="B39" s="407"/>
      <c r="C39" s="382">
        <f>COUNT('Calculations (2)'!G41:I50,'Calculations (2)'!G51:I60,'Calculations (2)'!G61:I70)</f>
        <v>0</v>
      </c>
      <c r="E39" s="410"/>
      <c r="G39" s="411"/>
      <c r="H39" s="411"/>
      <c r="J39" s="412"/>
      <c r="K39" s="410"/>
      <c r="M39" s="413"/>
      <c r="N39" s="413"/>
      <c r="O39" s="1232" t="s">
        <v>351</v>
      </c>
      <c r="P39" s="1232"/>
      <c r="Q39" s="1232"/>
      <c r="R39" s="1232"/>
      <c r="S39" s="1232"/>
      <c r="T39" s="1232"/>
      <c r="U39" s="20"/>
      <c r="V39" s="20"/>
      <c r="W39" s="1231" t="s">
        <v>352</v>
      </c>
      <c r="X39" s="1231"/>
      <c r="Y39" s="1231"/>
      <c r="Z39" s="1231"/>
      <c r="AA39" s="1231"/>
      <c r="AB39" s="1231"/>
      <c r="AC39" s="20"/>
      <c r="AD39" s="20"/>
      <c r="AE39" s="1231" t="s">
        <v>353</v>
      </c>
      <c r="AF39" s="1231"/>
      <c r="AG39" s="1231"/>
      <c r="AH39" s="1231"/>
      <c r="AI39" s="1231"/>
      <c r="AJ39" s="1231"/>
      <c r="AK39" s="20"/>
      <c r="AL39" s="20"/>
      <c r="AM39" s="1231" t="s">
        <v>354</v>
      </c>
      <c r="AN39" s="1231"/>
      <c r="AO39" s="1231"/>
      <c r="AP39" s="1231"/>
      <c r="AQ39" s="1231"/>
      <c r="AR39" s="1231"/>
      <c r="AS39" s="20"/>
      <c r="AT39" s="20"/>
      <c r="AU39" s="1231" t="s">
        <v>355</v>
      </c>
      <c r="AV39" s="1231"/>
      <c r="AW39" s="1231"/>
      <c r="AX39" s="1231"/>
      <c r="AY39" s="1231"/>
      <c r="AZ39" s="1231"/>
      <c r="BA39" s="20"/>
      <c r="BB39" s="20"/>
      <c r="BC39" s="1231" t="s">
        <v>356</v>
      </c>
      <c r="BD39" s="1231"/>
      <c r="BE39" s="1231"/>
      <c r="BF39" s="1231"/>
      <c r="BG39" s="1231"/>
      <c r="BH39" s="1231"/>
      <c r="BI39" s="20"/>
      <c r="BJ39" s="20"/>
      <c r="BK39" s="1231" t="s">
        <v>357</v>
      </c>
      <c r="BL39" s="1231"/>
      <c r="BM39" s="1231"/>
      <c r="BN39" s="1231"/>
      <c r="BO39" s="1231"/>
      <c r="BP39" s="1231"/>
      <c r="BQ39" s="20"/>
      <c r="BR39" s="20"/>
      <c r="BS39" s="1231" t="s">
        <v>358</v>
      </c>
      <c r="BT39" s="1231"/>
      <c r="BU39" s="1231"/>
      <c r="BV39" s="1231"/>
      <c r="BW39" s="1231"/>
      <c r="BX39" s="1231"/>
      <c r="BY39" s="20"/>
      <c r="BZ39" s="20"/>
      <c r="CA39" s="1231" t="s">
        <v>359</v>
      </c>
      <c r="CB39" s="1231"/>
      <c r="CC39" s="1231"/>
      <c r="CD39" s="1231"/>
      <c r="CE39" s="1231"/>
      <c r="CF39" s="1231"/>
    </row>
    <row r="40" spans="1:84">
      <c r="A40" s="406" t="s">
        <v>360</v>
      </c>
      <c r="B40" s="407"/>
      <c r="C40" s="382" t="e">
        <f>C37^2/C39</f>
        <v>#REF!</v>
      </c>
      <c r="E40" s="415"/>
      <c r="F40" s="416" t="s">
        <v>190</v>
      </c>
      <c r="G40" s="417">
        <v>1</v>
      </c>
      <c r="H40" s="417">
        <v>2</v>
      </c>
      <c r="I40" s="417">
        <v>3</v>
      </c>
      <c r="J40" s="418"/>
      <c r="K40" s="416" t="s">
        <v>361</v>
      </c>
      <c r="L40" s="416" t="s">
        <v>362</v>
      </c>
      <c r="M40" s="419"/>
      <c r="N40" s="20"/>
      <c r="O40" s="1231" t="s">
        <v>191</v>
      </c>
      <c r="P40" s="1231"/>
      <c r="Q40" s="1231"/>
      <c r="R40" s="1231" t="s">
        <v>194</v>
      </c>
      <c r="S40" s="1231"/>
      <c r="T40" s="1231"/>
      <c r="U40" s="20"/>
      <c r="V40" s="20"/>
      <c r="W40" s="1231" t="s">
        <v>191</v>
      </c>
      <c r="X40" s="1231"/>
      <c r="Y40" s="1231"/>
      <c r="Z40" s="1231" t="s">
        <v>194</v>
      </c>
      <c r="AA40" s="1231"/>
      <c r="AB40" s="1231"/>
      <c r="AC40" s="20"/>
      <c r="AD40" s="20"/>
      <c r="AE40" s="1231" t="s">
        <v>191</v>
      </c>
      <c r="AF40" s="1231"/>
      <c r="AG40" s="1231"/>
      <c r="AH40" s="1231" t="s">
        <v>194</v>
      </c>
      <c r="AI40" s="1231"/>
      <c r="AJ40" s="1231"/>
      <c r="AK40" s="20"/>
      <c r="AL40" s="20"/>
      <c r="AM40" s="1231" t="s">
        <v>191</v>
      </c>
      <c r="AN40" s="1231"/>
      <c r="AO40" s="1231"/>
      <c r="AP40" s="1231" t="s">
        <v>194</v>
      </c>
      <c r="AQ40" s="1231"/>
      <c r="AR40" s="1231"/>
      <c r="AS40" s="20"/>
      <c r="AT40" s="20"/>
      <c r="AU40" s="1231" t="s">
        <v>191</v>
      </c>
      <c r="AV40" s="1231"/>
      <c r="AW40" s="1231"/>
      <c r="AX40" s="1231" t="s">
        <v>194</v>
      </c>
      <c r="AY40" s="1231"/>
      <c r="AZ40" s="1231"/>
      <c r="BA40" s="20"/>
      <c r="BB40" s="20"/>
      <c r="BC40" s="1231" t="s">
        <v>191</v>
      </c>
      <c r="BD40" s="1231"/>
      <c r="BE40" s="1231"/>
      <c r="BF40" s="1231" t="s">
        <v>194</v>
      </c>
      <c r="BG40" s="1231"/>
      <c r="BH40" s="1231"/>
      <c r="BI40" s="20"/>
      <c r="BJ40" s="20"/>
      <c r="BK40" s="1231" t="s">
        <v>191</v>
      </c>
      <c r="BL40" s="1231"/>
      <c r="BM40" s="1231"/>
      <c r="BN40" s="1231" t="s">
        <v>194</v>
      </c>
      <c r="BO40" s="1231"/>
      <c r="BP40" s="1231"/>
      <c r="BQ40" s="20"/>
      <c r="BR40" s="20"/>
      <c r="BS40" s="1231" t="s">
        <v>191</v>
      </c>
      <c r="BT40" s="1231"/>
      <c r="BU40" s="1231"/>
      <c r="BV40" s="1231" t="s">
        <v>194</v>
      </c>
      <c r="BW40" s="1231"/>
      <c r="BX40" s="1231"/>
      <c r="BY40" s="20"/>
      <c r="BZ40" s="20"/>
      <c r="CA40" s="1231" t="s">
        <v>191</v>
      </c>
      <c r="CB40" s="1231"/>
      <c r="CC40" s="1231"/>
      <c r="CD40" s="1231" t="s">
        <v>194</v>
      </c>
      <c r="CE40" s="1231"/>
      <c r="CF40" s="1231"/>
    </row>
    <row r="41" spans="1:84">
      <c r="A41" s="406" t="s">
        <v>363</v>
      </c>
      <c r="B41" s="407"/>
      <c r="C41" s="382" t="e">
        <f>C38-C40</f>
        <v>#REF!</v>
      </c>
      <c r="E41" s="420" t="s">
        <v>364</v>
      </c>
      <c r="F41" s="417">
        <v>1</v>
      </c>
      <c r="G41" s="421" t="e">
        <f>IF(#REF!="","",#REF!)</f>
        <v>#REF!</v>
      </c>
      <c r="H41" s="421" t="e">
        <f>IF(#REF!="","",#REF!)</f>
        <v>#REF!</v>
      </c>
      <c r="I41" s="421" t="e">
        <f>IF(#REF!="","",#REF!)</f>
        <v>#REF!</v>
      </c>
      <c r="J41" t="s">
        <v>365</v>
      </c>
      <c r="K41" s="422" t="e">
        <f>IF(G41="","",AVERAGE(G41:I41))</f>
        <v>#REF!</v>
      </c>
      <c r="L41" s="422" t="e">
        <f>IF(G41="","",MAX(G41:I41)-MIN(G41:I41))</f>
        <v>#REF!</v>
      </c>
      <c r="M41" s="423" t="s">
        <v>364</v>
      </c>
      <c r="N41" s="417">
        <v>1</v>
      </c>
      <c r="O41" s="409" t="e">
        <f t="shared" ref="O41:O50" si="1">IF(G41="",NA(),K41)</f>
        <v>#REF!</v>
      </c>
      <c r="P41" s="409" t="e">
        <f>NA()</f>
        <v>#N/A</v>
      </c>
      <c r="Q41" s="409" t="e">
        <f>NA()</f>
        <v>#N/A</v>
      </c>
      <c r="R41" s="409" t="e">
        <f t="shared" ref="R41:R50" si="2">IF(G41="",NA(),L41)</f>
        <v>#REF!</v>
      </c>
      <c r="S41" s="409" t="e">
        <f>NA()</f>
        <v>#N/A</v>
      </c>
      <c r="T41" s="409" t="e">
        <f>NA()</f>
        <v>#N/A</v>
      </c>
      <c r="U41" s="423" t="s">
        <v>364</v>
      </c>
      <c r="V41" s="417">
        <v>1</v>
      </c>
      <c r="W41" s="409" t="e">
        <f t="shared" ref="W41:AB49" si="3">O41</f>
        <v>#REF!</v>
      </c>
      <c r="X41" s="409" t="e">
        <f t="shared" si="3"/>
        <v>#N/A</v>
      </c>
      <c r="Y41" s="409" t="e">
        <f t="shared" si="3"/>
        <v>#N/A</v>
      </c>
      <c r="Z41" s="409" t="e">
        <f t="shared" si="3"/>
        <v>#REF!</v>
      </c>
      <c r="AA41" s="409" t="e">
        <f t="shared" si="3"/>
        <v>#N/A</v>
      </c>
      <c r="AB41" s="409" t="e">
        <f t="shared" si="3"/>
        <v>#N/A</v>
      </c>
      <c r="AC41" s="423" t="s">
        <v>364</v>
      </c>
      <c r="AD41" s="417">
        <v>1</v>
      </c>
      <c r="AE41" s="409" t="e">
        <f t="shared" ref="AE41:AJ48" si="4">O41</f>
        <v>#REF!</v>
      </c>
      <c r="AF41" s="409" t="e">
        <f t="shared" si="4"/>
        <v>#N/A</v>
      </c>
      <c r="AG41" s="409" t="e">
        <f t="shared" si="4"/>
        <v>#N/A</v>
      </c>
      <c r="AH41" s="409" t="e">
        <f t="shared" si="4"/>
        <v>#REF!</v>
      </c>
      <c r="AI41" s="409" t="e">
        <f t="shared" si="4"/>
        <v>#N/A</v>
      </c>
      <c r="AJ41" s="409" t="e">
        <f t="shared" si="4"/>
        <v>#N/A</v>
      </c>
      <c r="AK41" s="423" t="s">
        <v>364</v>
      </c>
      <c r="AL41" s="415">
        <v>1</v>
      </c>
      <c r="AM41" s="409" t="e">
        <f t="shared" ref="AM41:AR47" si="5">O41</f>
        <v>#REF!</v>
      </c>
      <c r="AN41" s="409" t="e">
        <f t="shared" si="5"/>
        <v>#N/A</v>
      </c>
      <c r="AO41" s="409" t="e">
        <f t="shared" si="5"/>
        <v>#N/A</v>
      </c>
      <c r="AP41" s="409" t="e">
        <f t="shared" si="5"/>
        <v>#REF!</v>
      </c>
      <c r="AQ41" s="409" t="e">
        <f t="shared" si="5"/>
        <v>#N/A</v>
      </c>
      <c r="AR41" s="409" t="e">
        <f t="shared" si="5"/>
        <v>#N/A</v>
      </c>
      <c r="AS41" s="423" t="s">
        <v>364</v>
      </c>
      <c r="AT41" s="415">
        <v>1</v>
      </c>
      <c r="AU41" s="409" t="e">
        <f t="shared" ref="AU41:AZ46" si="6">O41</f>
        <v>#REF!</v>
      </c>
      <c r="AV41" s="409" t="e">
        <f t="shared" si="6"/>
        <v>#N/A</v>
      </c>
      <c r="AW41" s="409" t="e">
        <f t="shared" si="6"/>
        <v>#N/A</v>
      </c>
      <c r="AX41" s="409" t="e">
        <f t="shared" si="6"/>
        <v>#REF!</v>
      </c>
      <c r="AY41" s="409" t="e">
        <f t="shared" si="6"/>
        <v>#N/A</v>
      </c>
      <c r="AZ41" s="409" t="e">
        <f t="shared" si="6"/>
        <v>#N/A</v>
      </c>
      <c r="BA41" s="423" t="s">
        <v>364</v>
      </c>
      <c r="BB41" s="415">
        <v>1</v>
      </c>
      <c r="BC41" s="409" t="e">
        <f t="shared" ref="BC41:BH45" si="7">O41</f>
        <v>#REF!</v>
      </c>
      <c r="BD41" s="409" t="e">
        <f t="shared" si="7"/>
        <v>#N/A</v>
      </c>
      <c r="BE41" s="409" t="e">
        <f t="shared" si="7"/>
        <v>#N/A</v>
      </c>
      <c r="BF41" s="409" t="e">
        <f t="shared" si="7"/>
        <v>#REF!</v>
      </c>
      <c r="BG41" s="409" t="e">
        <f t="shared" si="7"/>
        <v>#N/A</v>
      </c>
      <c r="BH41" s="409" t="e">
        <f t="shared" si="7"/>
        <v>#N/A</v>
      </c>
      <c r="BI41" s="423" t="s">
        <v>364</v>
      </c>
      <c r="BJ41" s="415">
        <v>1</v>
      </c>
      <c r="BK41" s="409" t="e">
        <f t="shared" ref="BK41:BP44" si="8">O41</f>
        <v>#REF!</v>
      </c>
      <c r="BL41" s="409" t="e">
        <f t="shared" si="8"/>
        <v>#N/A</v>
      </c>
      <c r="BM41" s="409" t="e">
        <f t="shared" si="8"/>
        <v>#N/A</v>
      </c>
      <c r="BN41" s="409" t="e">
        <f t="shared" si="8"/>
        <v>#REF!</v>
      </c>
      <c r="BO41" s="409" t="e">
        <f t="shared" si="8"/>
        <v>#N/A</v>
      </c>
      <c r="BP41" s="409" t="e">
        <f t="shared" si="8"/>
        <v>#N/A</v>
      </c>
      <c r="BQ41" s="423" t="s">
        <v>364</v>
      </c>
      <c r="BR41" s="415">
        <v>1</v>
      </c>
      <c r="BS41" s="409" t="e">
        <f t="shared" ref="BS41:BX43" si="9">O41</f>
        <v>#REF!</v>
      </c>
      <c r="BT41" s="409" t="e">
        <f t="shared" si="9"/>
        <v>#N/A</v>
      </c>
      <c r="BU41" s="409" t="e">
        <f t="shared" si="9"/>
        <v>#N/A</v>
      </c>
      <c r="BV41" s="409" t="e">
        <f t="shared" si="9"/>
        <v>#REF!</v>
      </c>
      <c r="BW41" s="409" t="e">
        <f t="shared" si="9"/>
        <v>#N/A</v>
      </c>
      <c r="BX41" s="409" t="e">
        <f t="shared" si="9"/>
        <v>#N/A</v>
      </c>
      <c r="BY41" s="423" t="s">
        <v>364</v>
      </c>
      <c r="BZ41" s="415">
        <v>1</v>
      </c>
      <c r="CA41" s="409" t="e">
        <f t="shared" ref="CA41:CF42" si="10">O41</f>
        <v>#REF!</v>
      </c>
      <c r="CB41" s="409" t="e">
        <f t="shared" si="10"/>
        <v>#N/A</v>
      </c>
      <c r="CC41" s="409" t="e">
        <f t="shared" si="10"/>
        <v>#N/A</v>
      </c>
      <c r="CD41" s="409" t="e">
        <f t="shared" si="10"/>
        <v>#REF!</v>
      </c>
      <c r="CE41" s="409" t="e">
        <f t="shared" si="10"/>
        <v>#N/A</v>
      </c>
      <c r="CF41" s="409" t="e">
        <f t="shared" si="10"/>
        <v>#N/A</v>
      </c>
    </row>
    <row r="42" spans="1:84">
      <c r="A42" s="406" t="s">
        <v>366</v>
      </c>
      <c r="B42" s="407"/>
      <c r="C42" s="382" t="e">
        <f>F36-C40</f>
        <v>#REF!</v>
      </c>
      <c r="E42" s="415"/>
      <c r="F42" s="417">
        <v>2</v>
      </c>
      <c r="G42" s="421" t="e">
        <f>IF(#REF!="","",#REF!)</f>
        <v>#REF!</v>
      </c>
      <c r="H42" s="421" t="e">
        <f>IF(#REF!="","",#REF!)</f>
        <v>#REF!</v>
      </c>
      <c r="I42" s="421" t="e">
        <f>IF(#REF!="","",#REF!)</f>
        <v>#REF!</v>
      </c>
      <c r="J42" t="s">
        <v>367</v>
      </c>
      <c r="K42" s="424" t="e">
        <f t="shared" ref="K42:K70" si="11">IF(G42="","",AVERAGE(G42:I42))</f>
        <v>#REF!</v>
      </c>
      <c r="L42" s="424" t="e">
        <f t="shared" ref="L42:L70" si="12">IF(G42="","",MAX(G42:I42)-MIN(G42:I42))</f>
        <v>#REF!</v>
      </c>
      <c r="M42" s="425"/>
      <c r="N42" s="417">
        <v>2</v>
      </c>
      <c r="O42" s="409" t="e">
        <f t="shared" si="1"/>
        <v>#REF!</v>
      </c>
      <c r="P42" s="409" t="e">
        <f>NA()</f>
        <v>#N/A</v>
      </c>
      <c r="Q42" s="409" t="e">
        <f>NA()</f>
        <v>#N/A</v>
      </c>
      <c r="R42" s="409" t="e">
        <f t="shared" si="2"/>
        <v>#REF!</v>
      </c>
      <c r="S42" s="409" t="e">
        <f>NA()</f>
        <v>#N/A</v>
      </c>
      <c r="T42" s="409" t="e">
        <f>NA()</f>
        <v>#N/A</v>
      </c>
      <c r="U42" s="425"/>
      <c r="V42" s="417">
        <v>2</v>
      </c>
      <c r="W42" s="409" t="e">
        <f t="shared" si="3"/>
        <v>#REF!</v>
      </c>
      <c r="X42" s="409" t="e">
        <f t="shared" si="3"/>
        <v>#N/A</v>
      </c>
      <c r="Y42" s="409" t="e">
        <f t="shared" si="3"/>
        <v>#N/A</v>
      </c>
      <c r="Z42" s="409" t="e">
        <f t="shared" si="3"/>
        <v>#REF!</v>
      </c>
      <c r="AA42" s="409" t="e">
        <f t="shared" si="3"/>
        <v>#N/A</v>
      </c>
      <c r="AB42" s="409" t="e">
        <f t="shared" si="3"/>
        <v>#N/A</v>
      </c>
      <c r="AC42" s="425"/>
      <c r="AD42" s="417">
        <v>2</v>
      </c>
      <c r="AE42" s="409" t="e">
        <f t="shared" si="4"/>
        <v>#REF!</v>
      </c>
      <c r="AF42" s="409" t="e">
        <f t="shared" si="4"/>
        <v>#N/A</v>
      </c>
      <c r="AG42" s="409" t="e">
        <f t="shared" si="4"/>
        <v>#N/A</v>
      </c>
      <c r="AH42" s="409" t="e">
        <f t="shared" si="4"/>
        <v>#REF!</v>
      </c>
      <c r="AI42" s="409" t="e">
        <f t="shared" si="4"/>
        <v>#N/A</v>
      </c>
      <c r="AJ42" s="409" t="e">
        <f t="shared" si="4"/>
        <v>#N/A</v>
      </c>
      <c r="AK42" s="425"/>
      <c r="AL42" s="415">
        <v>2</v>
      </c>
      <c r="AM42" s="409" t="e">
        <f t="shared" si="5"/>
        <v>#REF!</v>
      </c>
      <c r="AN42" s="409" t="e">
        <f t="shared" si="5"/>
        <v>#N/A</v>
      </c>
      <c r="AO42" s="409" t="e">
        <f t="shared" si="5"/>
        <v>#N/A</v>
      </c>
      <c r="AP42" s="409" t="e">
        <f t="shared" si="5"/>
        <v>#REF!</v>
      </c>
      <c r="AQ42" s="409" t="e">
        <f t="shared" si="5"/>
        <v>#N/A</v>
      </c>
      <c r="AR42" s="409" t="e">
        <f t="shared" si="5"/>
        <v>#N/A</v>
      </c>
      <c r="AS42" s="425"/>
      <c r="AT42" s="415">
        <v>2</v>
      </c>
      <c r="AU42" s="409" t="e">
        <f t="shared" si="6"/>
        <v>#REF!</v>
      </c>
      <c r="AV42" s="409" t="e">
        <f t="shared" si="6"/>
        <v>#N/A</v>
      </c>
      <c r="AW42" s="409" t="e">
        <f t="shared" si="6"/>
        <v>#N/A</v>
      </c>
      <c r="AX42" s="409" t="e">
        <f t="shared" si="6"/>
        <v>#REF!</v>
      </c>
      <c r="AY42" s="409" t="e">
        <f t="shared" si="6"/>
        <v>#N/A</v>
      </c>
      <c r="AZ42" s="409" t="e">
        <f t="shared" si="6"/>
        <v>#N/A</v>
      </c>
      <c r="BA42" s="425"/>
      <c r="BB42" s="415">
        <v>2</v>
      </c>
      <c r="BC42" s="409" t="e">
        <f t="shared" si="7"/>
        <v>#REF!</v>
      </c>
      <c r="BD42" s="409" t="e">
        <f t="shared" si="7"/>
        <v>#N/A</v>
      </c>
      <c r="BE42" s="409" t="e">
        <f t="shared" si="7"/>
        <v>#N/A</v>
      </c>
      <c r="BF42" s="409" t="e">
        <f t="shared" si="7"/>
        <v>#REF!</v>
      </c>
      <c r="BG42" s="409" t="e">
        <f t="shared" si="7"/>
        <v>#N/A</v>
      </c>
      <c r="BH42" s="409" t="e">
        <f t="shared" si="7"/>
        <v>#N/A</v>
      </c>
      <c r="BI42" s="425"/>
      <c r="BJ42" s="415">
        <v>2</v>
      </c>
      <c r="BK42" s="409" t="e">
        <f t="shared" si="8"/>
        <v>#REF!</v>
      </c>
      <c r="BL42" s="409" t="e">
        <f t="shared" si="8"/>
        <v>#N/A</v>
      </c>
      <c r="BM42" s="409" t="e">
        <f t="shared" si="8"/>
        <v>#N/A</v>
      </c>
      <c r="BN42" s="409" t="e">
        <f t="shared" si="8"/>
        <v>#REF!</v>
      </c>
      <c r="BO42" s="409" t="e">
        <f t="shared" si="8"/>
        <v>#N/A</v>
      </c>
      <c r="BP42" s="409" t="e">
        <f t="shared" si="8"/>
        <v>#N/A</v>
      </c>
      <c r="BQ42" s="425"/>
      <c r="BR42" s="415">
        <v>2</v>
      </c>
      <c r="BS42" s="409" t="e">
        <f t="shared" si="9"/>
        <v>#REF!</v>
      </c>
      <c r="BT42" s="409" t="e">
        <f t="shared" si="9"/>
        <v>#N/A</v>
      </c>
      <c r="BU42" s="409" t="e">
        <f t="shared" si="9"/>
        <v>#N/A</v>
      </c>
      <c r="BV42" s="409" t="e">
        <f t="shared" si="9"/>
        <v>#REF!</v>
      </c>
      <c r="BW42" s="409" t="e">
        <f t="shared" si="9"/>
        <v>#N/A</v>
      </c>
      <c r="BX42" s="409" t="e">
        <f t="shared" si="9"/>
        <v>#N/A</v>
      </c>
      <c r="BY42" s="425"/>
      <c r="BZ42" s="415">
        <v>2</v>
      </c>
      <c r="CA42" s="409" t="e">
        <f t="shared" si="10"/>
        <v>#REF!</v>
      </c>
      <c r="CB42" s="409" t="e">
        <f t="shared" si="10"/>
        <v>#N/A</v>
      </c>
      <c r="CC42" s="409" t="e">
        <f t="shared" si="10"/>
        <v>#N/A</v>
      </c>
      <c r="CD42" s="409" t="e">
        <f t="shared" si="10"/>
        <v>#REF!</v>
      </c>
      <c r="CE42" s="409" t="e">
        <f t="shared" si="10"/>
        <v>#N/A</v>
      </c>
      <c r="CF42" s="409" t="e">
        <f t="shared" si="10"/>
        <v>#N/A</v>
      </c>
    </row>
    <row r="43" spans="1:84">
      <c r="A43" s="406" t="s">
        <v>368</v>
      </c>
      <c r="B43" s="407"/>
      <c r="C43" s="382" t="e">
        <f>I35-C40</f>
        <v>#REF!</v>
      </c>
      <c r="E43" s="415"/>
      <c r="F43" s="417">
        <v>3</v>
      </c>
      <c r="G43" s="421" t="e">
        <f>IF(#REF!="","",#REF!)</f>
        <v>#REF!</v>
      </c>
      <c r="H43" s="421" t="e">
        <f>IF(#REF!="","",#REF!)</f>
        <v>#REF!</v>
      </c>
      <c r="I43" s="421" t="e">
        <f>IF(#REF!="","",#REF!)</f>
        <v>#REF!</v>
      </c>
      <c r="J43" t="s">
        <v>369</v>
      </c>
      <c r="K43" s="424" t="e">
        <f t="shared" si="11"/>
        <v>#REF!</v>
      </c>
      <c r="L43" s="424" t="e">
        <f t="shared" si="12"/>
        <v>#REF!</v>
      </c>
      <c r="M43" s="425"/>
      <c r="N43" s="417">
        <v>3</v>
      </c>
      <c r="O43" s="409" t="e">
        <f t="shared" si="1"/>
        <v>#REF!</v>
      </c>
      <c r="P43" s="409" t="e">
        <f>NA()</f>
        <v>#N/A</v>
      </c>
      <c r="Q43" s="409" t="e">
        <f>NA()</f>
        <v>#N/A</v>
      </c>
      <c r="R43" s="409" t="e">
        <f t="shared" si="2"/>
        <v>#REF!</v>
      </c>
      <c r="S43" s="409" t="e">
        <f>NA()</f>
        <v>#N/A</v>
      </c>
      <c r="T43" s="409" t="e">
        <f>NA()</f>
        <v>#N/A</v>
      </c>
      <c r="U43" s="425"/>
      <c r="V43" s="417">
        <v>3</v>
      </c>
      <c r="W43" s="409" t="e">
        <f t="shared" si="3"/>
        <v>#REF!</v>
      </c>
      <c r="X43" s="409" t="e">
        <f t="shared" si="3"/>
        <v>#N/A</v>
      </c>
      <c r="Y43" s="409" t="e">
        <f t="shared" si="3"/>
        <v>#N/A</v>
      </c>
      <c r="Z43" s="409" t="e">
        <f t="shared" si="3"/>
        <v>#REF!</v>
      </c>
      <c r="AA43" s="409" t="e">
        <f t="shared" si="3"/>
        <v>#N/A</v>
      </c>
      <c r="AB43" s="409" t="e">
        <f t="shared" si="3"/>
        <v>#N/A</v>
      </c>
      <c r="AC43" s="425"/>
      <c r="AD43" s="417">
        <v>3</v>
      </c>
      <c r="AE43" s="409" t="e">
        <f t="shared" si="4"/>
        <v>#REF!</v>
      </c>
      <c r="AF43" s="409" t="e">
        <f t="shared" si="4"/>
        <v>#N/A</v>
      </c>
      <c r="AG43" s="409" t="e">
        <f t="shared" si="4"/>
        <v>#N/A</v>
      </c>
      <c r="AH43" s="409" t="e">
        <f t="shared" si="4"/>
        <v>#REF!</v>
      </c>
      <c r="AI43" s="409" t="e">
        <f t="shared" si="4"/>
        <v>#N/A</v>
      </c>
      <c r="AJ43" s="409" t="e">
        <f t="shared" si="4"/>
        <v>#N/A</v>
      </c>
      <c r="AK43" s="425"/>
      <c r="AL43" s="415">
        <v>3</v>
      </c>
      <c r="AM43" s="409" t="e">
        <f t="shared" si="5"/>
        <v>#REF!</v>
      </c>
      <c r="AN43" s="409" t="e">
        <f t="shared" si="5"/>
        <v>#N/A</v>
      </c>
      <c r="AO43" s="409" t="e">
        <f t="shared" si="5"/>
        <v>#N/A</v>
      </c>
      <c r="AP43" s="409" t="e">
        <f t="shared" si="5"/>
        <v>#REF!</v>
      </c>
      <c r="AQ43" s="409" t="e">
        <f t="shared" si="5"/>
        <v>#N/A</v>
      </c>
      <c r="AR43" s="409" t="e">
        <f t="shared" si="5"/>
        <v>#N/A</v>
      </c>
      <c r="AS43" s="425"/>
      <c r="AT43" s="415">
        <v>3</v>
      </c>
      <c r="AU43" s="409" t="e">
        <f t="shared" si="6"/>
        <v>#REF!</v>
      </c>
      <c r="AV43" s="409" t="e">
        <f t="shared" si="6"/>
        <v>#N/A</v>
      </c>
      <c r="AW43" s="409" t="e">
        <f t="shared" si="6"/>
        <v>#N/A</v>
      </c>
      <c r="AX43" s="409" t="e">
        <f t="shared" si="6"/>
        <v>#REF!</v>
      </c>
      <c r="AY43" s="409" t="e">
        <f t="shared" si="6"/>
        <v>#N/A</v>
      </c>
      <c r="AZ43" s="409" t="e">
        <f t="shared" si="6"/>
        <v>#N/A</v>
      </c>
      <c r="BA43" s="425"/>
      <c r="BB43" s="415">
        <v>3</v>
      </c>
      <c r="BC43" s="409" t="e">
        <f t="shared" si="7"/>
        <v>#REF!</v>
      </c>
      <c r="BD43" s="409" t="e">
        <f t="shared" si="7"/>
        <v>#N/A</v>
      </c>
      <c r="BE43" s="409" t="e">
        <f t="shared" si="7"/>
        <v>#N/A</v>
      </c>
      <c r="BF43" s="409" t="e">
        <f t="shared" si="7"/>
        <v>#REF!</v>
      </c>
      <c r="BG43" s="409" t="e">
        <f t="shared" si="7"/>
        <v>#N/A</v>
      </c>
      <c r="BH43" s="409" t="e">
        <f t="shared" si="7"/>
        <v>#N/A</v>
      </c>
      <c r="BI43" s="425"/>
      <c r="BJ43" s="415">
        <v>3</v>
      </c>
      <c r="BK43" s="409" t="e">
        <f t="shared" si="8"/>
        <v>#REF!</v>
      </c>
      <c r="BL43" s="409" t="e">
        <f t="shared" si="8"/>
        <v>#N/A</v>
      </c>
      <c r="BM43" s="409" t="e">
        <f t="shared" si="8"/>
        <v>#N/A</v>
      </c>
      <c r="BN43" s="409" t="e">
        <f t="shared" si="8"/>
        <v>#REF!</v>
      </c>
      <c r="BO43" s="409" t="e">
        <f t="shared" si="8"/>
        <v>#N/A</v>
      </c>
      <c r="BP43" s="409" t="e">
        <f t="shared" si="8"/>
        <v>#N/A</v>
      </c>
      <c r="BQ43" s="425"/>
      <c r="BR43" s="415">
        <v>3</v>
      </c>
      <c r="BS43" s="409" t="e">
        <f t="shared" si="9"/>
        <v>#REF!</v>
      </c>
      <c r="BT43" s="409" t="e">
        <f t="shared" si="9"/>
        <v>#N/A</v>
      </c>
      <c r="BU43" s="409" t="e">
        <f t="shared" si="9"/>
        <v>#N/A</v>
      </c>
      <c r="BV43" s="409" t="e">
        <f t="shared" si="9"/>
        <v>#REF!</v>
      </c>
      <c r="BW43" s="409" t="e">
        <f t="shared" si="9"/>
        <v>#N/A</v>
      </c>
      <c r="BX43" s="409" t="e">
        <f t="shared" si="9"/>
        <v>#N/A</v>
      </c>
      <c r="BY43" s="423" t="s">
        <v>370</v>
      </c>
      <c r="BZ43" s="415">
        <v>1</v>
      </c>
      <c r="CA43" s="409" t="e">
        <f t="shared" ref="CA43:CF44" si="13">O51</f>
        <v>#N/A</v>
      </c>
      <c r="CB43" s="409" t="e">
        <f t="shared" si="13"/>
        <v>#REF!</v>
      </c>
      <c r="CC43" s="409" t="e">
        <f t="shared" si="13"/>
        <v>#N/A</v>
      </c>
      <c r="CD43" s="409" t="e">
        <f t="shared" si="13"/>
        <v>#N/A</v>
      </c>
      <c r="CE43" s="409" t="e">
        <f t="shared" si="13"/>
        <v>#REF!</v>
      </c>
      <c r="CF43" s="409" t="e">
        <f t="shared" si="13"/>
        <v>#N/A</v>
      </c>
    </row>
    <row r="44" spans="1:84">
      <c r="A44" s="406" t="s">
        <v>371</v>
      </c>
      <c r="B44" s="407"/>
      <c r="C44" s="382" t="e">
        <f>K35-C40-C42-C43</f>
        <v>#REF!</v>
      </c>
      <c r="E44" s="415"/>
      <c r="F44" s="417">
        <v>4</v>
      </c>
      <c r="G44" s="421" t="e">
        <f>IF(#REF!="","",#REF!)</f>
        <v>#REF!</v>
      </c>
      <c r="H44" s="421" t="e">
        <f>IF(#REF!="","",#REF!)</f>
        <v>#REF!</v>
      </c>
      <c r="I44" s="421" t="e">
        <f>IF(#REF!="","",#REF!)</f>
        <v>#REF!</v>
      </c>
      <c r="K44" s="424" t="e">
        <f t="shared" si="11"/>
        <v>#REF!</v>
      </c>
      <c r="L44" s="424" t="e">
        <f t="shared" si="12"/>
        <v>#REF!</v>
      </c>
      <c r="M44" s="425"/>
      <c r="N44" s="417">
        <v>4</v>
      </c>
      <c r="O44" s="409" t="e">
        <f t="shared" si="1"/>
        <v>#REF!</v>
      </c>
      <c r="P44" s="409" t="e">
        <f>NA()</f>
        <v>#N/A</v>
      </c>
      <c r="Q44" s="409" t="e">
        <f>NA()</f>
        <v>#N/A</v>
      </c>
      <c r="R44" s="409" t="e">
        <f t="shared" si="2"/>
        <v>#REF!</v>
      </c>
      <c r="S44" s="409" t="e">
        <f>NA()</f>
        <v>#N/A</v>
      </c>
      <c r="T44" s="409" t="e">
        <f>NA()</f>
        <v>#N/A</v>
      </c>
      <c r="U44" s="425"/>
      <c r="V44" s="417">
        <v>4</v>
      </c>
      <c r="W44" s="409" t="e">
        <f t="shared" si="3"/>
        <v>#REF!</v>
      </c>
      <c r="X44" s="409" t="e">
        <f t="shared" si="3"/>
        <v>#N/A</v>
      </c>
      <c r="Y44" s="409" t="e">
        <f t="shared" si="3"/>
        <v>#N/A</v>
      </c>
      <c r="Z44" s="409" t="e">
        <f t="shared" si="3"/>
        <v>#REF!</v>
      </c>
      <c r="AA44" s="409" t="e">
        <f t="shared" si="3"/>
        <v>#N/A</v>
      </c>
      <c r="AB44" s="409" t="e">
        <f t="shared" si="3"/>
        <v>#N/A</v>
      </c>
      <c r="AC44" s="425"/>
      <c r="AD44" s="417">
        <v>4</v>
      </c>
      <c r="AE44" s="409" t="e">
        <f t="shared" si="4"/>
        <v>#REF!</v>
      </c>
      <c r="AF44" s="409" t="e">
        <f t="shared" si="4"/>
        <v>#N/A</v>
      </c>
      <c r="AG44" s="409" t="e">
        <f t="shared" si="4"/>
        <v>#N/A</v>
      </c>
      <c r="AH44" s="409" t="e">
        <f t="shared" si="4"/>
        <v>#REF!</v>
      </c>
      <c r="AI44" s="409" t="e">
        <f t="shared" si="4"/>
        <v>#N/A</v>
      </c>
      <c r="AJ44" s="409" t="e">
        <f t="shared" si="4"/>
        <v>#N/A</v>
      </c>
      <c r="AK44" s="425"/>
      <c r="AL44" s="415">
        <v>4</v>
      </c>
      <c r="AM44" s="409" t="e">
        <f t="shared" si="5"/>
        <v>#REF!</v>
      </c>
      <c r="AN44" s="409" t="e">
        <f t="shared" si="5"/>
        <v>#N/A</v>
      </c>
      <c r="AO44" s="409" t="e">
        <f t="shared" si="5"/>
        <v>#N/A</v>
      </c>
      <c r="AP44" s="409" t="e">
        <f t="shared" si="5"/>
        <v>#REF!</v>
      </c>
      <c r="AQ44" s="409" t="e">
        <f t="shared" si="5"/>
        <v>#N/A</v>
      </c>
      <c r="AR44" s="409" t="e">
        <f t="shared" si="5"/>
        <v>#N/A</v>
      </c>
      <c r="AS44" s="425"/>
      <c r="AT44" s="415">
        <v>4</v>
      </c>
      <c r="AU44" s="409" t="e">
        <f t="shared" si="6"/>
        <v>#REF!</v>
      </c>
      <c r="AV44" s="409" t="e">
        <f t="shared" si="6"/>
        <v>#N/A</v>
      </c>
      <c r="AW44" s="409" t="e">
        <f t="shared" si="6"/>
        <v>#N/A</v>
      </c>
      <c r="AX44" s="409" t="e">
        <f t="shared" si="6"/>
        <v>#REF!</v>
      </c>
      <c r="AY44" s="409" t="e">
        <f t="shared" si="6"/>
        <v>#N/A</v>
      </c>
      <c r="AZ44" s="409" t="e">
        <f t="shared" si="6"/>
        <v>#N/A</v>
      </c>
      <c r="BA44" s="425"/>
      <c r="BB44" s="415">
        <v>4</v>
      </c>
      <c r="BC44" s="409" t="e">
        <f t="shared" si="7"/>
        <v>#REF!</v>
      </c>
      <c r="BD44" s="409" t="e">
        <f t="shared" si="7"/>
        <v>#N/A</v>
      </c>
      <c r="BE44" s="409" t="e">
        <f t="shared" si="7"/>
        <v>#N/A</v>
      </c>
      <c r="BF44" s="409" t="e">
        <f t="shared" si="7"/>
        <v>#REF!</v>
      </c>
      <c r="BG44" s="409" t="e">
        <f t="shared" si="7"/>
        <v>#N/A</v>
      </c>
      <c r="BH44" s="409" t="e">
        <f t="shared" si="7"/>
        <v>#N/A</v>
      </c>
      <c r="BI44" s="425"/>
      <c r="BJ44" s="415">
        <v>4</v>
      </c>
      <c r="BK44" s="409" t="e">
        <f t="shared" si="8"/>
        <v>#REF!</v>
      </c>
      <c r="BL44" s="409" t="e">
        <f t="shared" si="8"/>
        <v>#N/A</v>
      </c>
      <c r="BM44" s="409" t="e">
        <f t="shared" si="8"/>
        <v>#N/A</v>
      </c>
      <c r="BN44" s="409" t="e">
        <f t="shared" si="8"/>
        <v>#REF!</v>
      </c>
      <c r="BO44" s="409" t="e">
        <f t="shared" si="8"/>
        <v>#N/A</v>
      </c>
      <c r="BP44" s="409" t="e">
        <f t="shared" si="8"/>
        <v>#N/A</v>
      </c>
      <c r="BQ44" s="423" t="s">
        <v>370</v>
      </c>
      <c r="BR44" s="415">
        <v>1</v>
      </c>
      <c r="BS44" s="409" t="e">
        <f t="shared" ref="BS44:BX46" si="14">O51</f>
        <v>#N/A</v>
      </c>
      <c r="BT44" s="409" t="e">
        <f t="shared" si="14"/>
        <v>#REF!</v>
      </c>
      <c r="BU44" s="409" t="e">
        <f t="shared" si="14"/>
        <v>#N/A</v>
      </c>
      <c r="BV44" s="409" t="e">
        <f t="shared" si="14"/>
        <v>#N/A</v>
      </c>
      <c r="BW44" s="409" t="e">
        <f t="shared" si="14"/>
        <v>#REF!</v>
      </c>
      <c r="BX44" s="409" t="e">
        <f t="shared" si="14"/>
        <v>#N/A</v>
      </c>
      <c r="BY44" s="415"/>
      <c r="BZ44" s="415">
        <v>2</v>
      </c>
      <c r="CA44" s="409" t="e">
        <f t="shared" si="13"/>
        <v>#N/A</v>
      </c>
      <c r="CB44" s="409" t="e">
        <f t="shared" si="13"/>
        <v>#REF!</v>
      </c>
      <c r="CC44" s="409" t="e">
        <f t="shared" si="13"/>
        <v>#N/A</v>
      </c>
      <c r="CD44" s="409" t="e">
        <f t="shared" si="13"/>
        <v>#N/A</v>
      </c>
      <c r="CE44" s="409" t="e">
        <f t="shared" si="13"/>
        <v>#REF!</v>
      </c>
      <c r="CF44" s="409" t="e">
        <f t="shared" si="13"/>
        <v>#N/A</v>
      </c>
    </row>
    <row r="45" spans="1:84">
      <c r="A45" s="406" t="s">
        <v>372</v>
      </c>
      <c r="B45" s="407"/>
      <c r="C45" s="382" t="e">
        <f>C41-C42-C43-C44</f>
        <v>#REF!</v>
      </c>
      <c r="E45" s="415"/>
      <c r="F45" s="417">
        <v>5</v>
      </c>
      <c r="G45" s="421" t="e">
        <f>IF(#REF!="","",#REF!)</f>
        <v>#REF!</v>
      </c>
      <c r="H45" s="421" t="e">
        <f>IF(#REF!="","",#REF!)</f>
        <v>#REF!</v>
      </c>
      <c r="I45" s="421" t="e">
        <f>IF(#REF!="","",#REF!)</f>
        <v>#REF!</v>
      </c>
      <c r="K45" s="424" t="e">
        <f t="shared" si="11"/>
        <v>#REF!</v>
      </c>
      <c r="L45" s="424" t="e">
        <f t="shared" si="12"/>
        <v>#REF!</v>
      </c>
      <c r="M45" s="425"/>
      <c r="N45" s="417">
        <v>5</v>
      </c>
      <c r="O45" s="409" t="e">
        <f t="shared" si="1"/>
        <v>#REF!</v>
      </c>
      <c r="P45" s="409" t="e">
        <f>NA()</f>
        <v>#N/A</v>
      </c>
      <c r="Q45" s="409" t="e">
        <f>NA()</f>
        <v>#N/A</v>
      </c>
      <c r="R45" s="409" t="e">
        <f t="shared" si="2"/>
        <v>#REF!</v>
      </c>
      <c r="S45" s="409" t="e">
        <f>NA()</f>
        <v>#N/A</v>
      </c>
      <c r="T45" s="409" t="e">
        <f>NA()</f>
        <v>#N/A</v>
      </c>
      <c r="U45" s="425"/>
      <c r="V45" s="417">
        <v>5</v>
      </c>
      <c r="W45" s="409" t="e">
        <f t="shared" si="3"/>
        <v>#REF!</v>
      </c>
      <c r="X45" s="409" t="e">
        <f t="shared" si="3"/>
        <v>#N/A</v>
      </c>
      <c r="Y45" s="409" t="e">
        <f t="shared" si="3"/>
        <v>#N/A</v>
      </c>
      <c r="Z45" s="409" t="e">
        <f t="shared" si="3"/>
        <v>#REF!</v>
      </c>
      <c r="AA45" s="409" t="e">
        <f t="shared" si="3"/>
        <v>#N/A</v>
      </c>
      <c r="AB45" s="409" t="e">
        <f t="shared" si="3"/>
        <v>#N/A</v>
      </c>
      <c r="AC45" s="425"/>
      <c r="AD45" s="417">
        <v>5</v>
      </c>
      <c r="AE45" s="409" t="e">
        <f t="shared" si="4"/>
        <v>#REF!</v>
      </c>
      <c r="AF45" s="409" t="e">
        <f t="shared" si="4"/>
        <v>#N/A</v>
      </c>
      <c r="AG45" s="409" t="e">
        <f t="shared" si="4"/>
        <v>#N/A</v>
      </c>
      <c r="AH45" s="409" t="e">
        <f t="shared" si="4"/>
        <v>#REF!</v>
      </c>
      <c r="AI45" s="409" t="e">
        <f t="shared" si="4"/>
        <v>#N/A</v>
      </c>
      <c r="AJ45" s="409" t="e">
        <f t="shared" si="4"/>
        <v>#N/A</v>
      </c>
      <c r="AK45" s="425"/>
      <c r="AL45" s="415">
        <v>5</v>
      </c>
      <c r="AM45" s="409" t="e">
        <f t="shared" si="5"/>
        <v>#REF!</v>
      </c>
      <c r="AN45" s="409" t="e">
        <f t="shared" si="5"/>
        <v>#N/A</v>
      </c>
      <c r="AO45" s="409" t="e">
        <f t="shared" si="5"/>
        <v>#N/A</v>
      </c>
      <c r="AP45" s="409" t="e">
        <f t="shared" si="5"/>
        <v>#REF!</v>
      </c>
      <c r="AQ45" s="409" t="e">
        <f t="shared" si="5"/>
        <v>#N/A</v>
      </c>
      <c r="AR45" s="409" t="e">
        <f t="shared" si="5"/>
        <v>#N/A</v>
      </c>
      <c r="AS45" s="425"/>
      <c r="AT45" s="415">
        <v>5</v>
      </c>
      <c r="AU45" s="409" t="e">
        <f t="shared" si="6"/>
        <v>#REF!</v>
      </c>
      <c r="AV45" s="409" t="e">
        <f t="shared" si="6"/>
        <v>#N/A</v>
      </c>
      <c r="AW45" s="409" t="e">
        <f t="shared" si="6"/>
        <v>#N/A</v>
      </c>
      <c r="AX45" s="409" t="e">
        <f t="shared" si="6"/>
        <v>#REF!</v>
      </c>
      <c r="AY45" s="409" t="e">
        <f t="shared" si="6"/>
        <v>#N/A</v>
      </c>
      <c r="AZ45" s="409" t="e">
        <f t="shared" si="6"/>
        <v>#N/A</v>
      </c>
      <c r="BA45" s="425"/>
      <c r="BB45" s="415">
        <v>5</v>
      </c>
      <c r="BC45" s="409" t="e">
        <f t="shared" si="7"/>
        <v>#REF!</v>
      </c>
      <c r="BD45" s="409" t="e">
        <f t="shared" si="7"/>
        <v>#N/A</v>
      </c>
      <c r="BE45" s="409" t="e">
        <f t="shared" si="7"/>
        <v>#N/A</v>
      </c>
      <c r="BF45" s="409" t="e">
        <f t="shared" si="7"/>
        <v>#REF!</v>
      </c>
      <c r="BG45" s="409" t="e">
        <f t="shared" si="7"/>
        <v>#N/A</v>
      </c>
      <c r="BH45" s="409" t="e">
        <f t="shared" si="7"/>
        <v>#N/A</v>
      </c>
      <c r="BI45" s="423" t="s">
        <v>370</v>
      </c>
      <c r="BJ45" s="415">
        <v>1</v>
      </c>
      <c r="BK45" s="409" t="e">
        <f t="shared" ref="BK45:BP48" si="15">O51</f>
        <v>#N/A</v>
      </c>
      <c r="BL45" s="409" t="e">
        <f t="shared" si="15"/>
        <v>#REF!</v>
      </c>
      <c r="BM45" s="409" t="e">
        <f t="shared" si="15"/>
        <v>#N/A</v>
      </c>
      <c r="BN45" s="409" t="e">
        <f t="shared" si="15"/>
        <v>#N/A</v>
      </c>
      <c r="BO45" s="409" t="e">
        <f t="shared" si="15"/>
        <v>#REF!</v>
      </c>
      <c r="BP45" s="409" t="e">
        <f t="shared" si="15"/>
        <v>#N/A</v>
      </c>
      <c r="BQ45" s="415"/>
      <c r="BR45" s="415">
        <v>2</v>
      </c>
      <c r="BS45" s="409" t="e">
        <f t="shared" si="14"/>
        <v>#N/A</v>
      </c>
      <c r="BT45" s="409" t="e">
        <f t="shared" si="14"/>
        <v>#REF!</v>
      </c>
      <c r="BU45" s="409" t="e">
        <f t="shared" si="14"/>
        <v>#N/A</v>
      </c>
      <c r="BV45" s="409" t="e">
        <f t="shared" si="14"/>
        <v>#N/A</v>
      </c>
      <c r="BW45" s="409" t="e">
        <f t="shared" si="14"/>
        <v>#REF!</v>
      </c>
      <c r="BX45" s="409" t="e">
        <f t="shared" si="14"/>
        <v>#N/A</v>
      </c>
      <c r="BY45" s="423" t="s">
        <v>373</v>
      </c>
      <c r="BZ45" s="415">
        <v>1</v>
      </c>
      <c r="CA45" s="409" t="e">
        <f t="shared" ref="CA45:CF46" si="16">O61</f>
        <v>#N/A</v>
      </c>
      <c r="CB45" s="409" t="e">
        <f t="shared" si="16"/>
        <v>#N/A</v>
      </c>
      <c r="CC45" s="409" t="e">
        <f t="shared" si="16"/>
        <v>#REF!</v>
      </c>
      <c r="CD45" s="409" t="e">
        <f t="shared" si="16"/>
        <v>#N/A</v>
      </c>
      <c r="CE45" s="409" t="e">
        <f t="shared" si="16"/>
        <v>#N/A</v>
      </c>
      <c r="CF45" s="409" t="e">
        <f t="shared" si="16"/>
        <v>#REF!</v>
      </c>
    </row>
    <row r="46" spans="1:84">
      <c r="A46" s="426"/>
      <c r="E46" s="415"/>
      <c r="F46" s="417">
        <v>6</v>
      </c>
      <c r="G46" s="421" t="e">
        <f>IF(#REF!="","",#REF!)</f>
        <v>#REF!</v>
      </c>
      <c r="H46" s="421" t="e">
        <f>IF(#REF!="","",#REF!)</f>
        <v>#REF!</v>
      </c>
      <c r="I46" s="421" t="e">
        <f>IF(#REF!="","",#REF!)</f>
        <v>#REF!</v>
      </c>
      <c r="K46" s="424" t="e">
        <f t="shared" si="11"/>
        <v>#REF!</v>
      </c>
      <c r="L46" s="424" t="e">
        <f t="shared" si="12"/>
        <v>#REF!</v>
      </c>
      <c r="M46" s="425"/>
      <c r="N46" s="417">
        <v>6</v>
      </c>
      <c r="O46" s="409" t="e">
        <f t="shared" si="1"/>
        <v>#REF!</v>
      </c>
      <c r="P46" s="409" t="e">
        <f>NA()</f>
        <v>#N/A</v>
      </c>
      <c r="Q46" s="409" t="e">
        <f>NA()</f>
        <v>#N/A</v>
      </c>
      <c r="R46" s="409" t="e">
        <f t="shared" si="2"/>
        <v>#REF!</v>
      </c>
      <c r="S46" s="409" t="e">
        <f>NA()</f>
        <v>#N/A</v>
      </c>
      <c r="T46" s="409" t="e">
        <f>NA()</f>
        <v>#N/A</v>
      </c>
      <c r="U46" s="425"/>
      <c r="V46" s="417">
        <v>6</v>
      </c>
      <c r="W46" s="409" t="e">
        <f t="shared" si="3"/>
        <v>#REF!</v>
      </c>
      <c r="X46" s="409" t="e">
        <f t="shared" si="3"/>
        <v>#N/A</v>
      </c>
      <c r="Y46" s="409" t="e">
        <f t="shared" si="3"/>
        <v>#N/A</v>
      </c>
      <c r="Z46" s="409" t="e">
        <f t="shared" si="3"/>
        <v>#REF!</v>
      </c>
      <c r="AA46" s="409" t="e">
        <f t="shared" si="3"/>
        <v>#N/A</v>
      </c>
      <c r="AB46" s="409" t="e">
        <f t="shared" si="3"/>
        <v>#N/A</v>
      </c>
      <c r="AC46" s="425"/>
      <c r="AD46" s="417">
        <v>6</v>
      </c>
      <c r="AE46" s="409" t="e">
        <f t="shared" si="4"/>
        <v>#REF!</v>
      </c>
      <c r="AF46" s="409" t="e">
        <f t="shared" si="4"/>
        <v>#N/A</v>
      </c>
      <c r="AG46" s="409" t="e">
        <f t="shared" si="4"/>
        <v>#N/A</v>
      </c>
      <c r="AH46" s="409" t="e">
        <f t="shared" si="4"/>
        <v>#REF!</v>
      </c>
      <c r="AI46" s="409" t="e">
        <f t="shared" si="4"/>
        <v>#N/A</v>
      </c>
      <c r="AJ46" s="409" t="e">
        <f t="shared" si="4"/>
        <v>#N/A</v>
      </c>
      <c r="AK46" s="425"/>
      <c r="AL46" s="415">
        <v>6</v>
      </c>
      <c r="AM46" s="409" t="e">
        <f t="shared" si="5"/>
        <v>#REF!</v>
      </c>
      <c r="AN46" s="409" t="e">
        <f t="shared" si="5"/>
        <v>#N/A</v>
      </c>
      <c r="AO46" s="409" t="e">
        <f t="shared" si="5"/>
        <v>#N/A</v>
      </c>
      <c r="AP46" s="409" t="e">
        <f t="shared" si="5"/>
        <v>#REF!</v>
      </c>
      <c r="AQ46" s="409" t="e">
        <f t="shared" si="5"/>
        <v>#N/A</v>
      </c>
      <c r="AR46" s="409" t="e">
        <f t="shared" si="5"/>
        <v>#N/A</v>
      </c>
      <c r="AS46" s="425"/>
      <c r="AT46" s="415">
        <v>6</v>
      </c>
      <c r="AU46" s="409" t="e">
        <f t="shared" si="6"/>
        <v>#REF!</v>
      </c>
      <c r="AV46" s="409" t="e">
        <f t="shared" si="6"/>
        <v>#N/A</v>
      </c>
      <c r="AW46" s="409" t="e">
        <f t="shared" si="6"/>
        <v>#N/A</v>
      </c>
      <c r="AX46" s="409" t="e">
        <f t="shared" si="6"/>
        <v>#REF!</v>
      </c>
      <c r="AY46" s="409" t="e">
        <f t="shared" si="6"/>
        <v>#N/A</v>
      </c>
      <c r="AZ46" s="409" t="e">
        <f t="shared" si="6"/>
        <v>#N/A</v>
      </c>
      <c r="BA46" s="423" t="s">
        <v>370</v>
      </c>
      <c r="BB46" s="415">
        <v>1</v>
      </c>
      <c r="BC46" s="409" t="e">
        <f t="shared" ref="BC46:BH50" si="17">O51</f>
        <v>#N/A</v>
      </c>
      <c r="BD46" s="409" t="e">
        <f t="shared" si="17"/>
        <v>#REF!</v>
      </c>
      <c r="BE46" s="409" t="e">
        <f t="shared" si="17"/>
        <v>#N/A</v>
      </c>
      <c r="BF46" s="409" t="e">
        <f t="shared" si="17"/>
        <v>#N/A</v>
      </c>
      <c r="BG46" s="409" t="e">
        <f t="shared" si="17"/>
        <v>#REF!</v>
      </c>
      <c r="BH46" s="409" t="e">
        <f t="shared" si="17"/>
        <v>#N/A</v>
      </c>
      <c r="BI46" s="415"/>
      <c r="BJ46" s="415">
        <v>2</v>
      </c>
      <c r="BK46" s="409" t="e">
        <f t="shared" si="15"/>
        <v>#N/A</v>
      </c>
      <c r="BL46" s="409" t="e">
        <f t="shared" si="15"/>
        <v>#REF!</v>
      </c>
      <c r="BM46" s="409" t="e">
        <f t="shared" si="15"/>
        <v>#N/A</v>
      </c>
      <c r="BN46" s="409" t="e">
        <f t="shared" si="15"/>
        <v>#N/A</v>
      </c>
      <c r="BO46" s="409" t="e">
        <f t="shared" si="15"/>
        <v>#REF!</v>
      </c>
      <c r="BP46" s="409" t="e">
        <f t="shared" si="15"/>
        <v>#N/A</v>
      </c>
      <c r="BQ46" s="415"/>
      <c r="BR46" s="415">
        <v>3</v>
      </c>
      <c r="BS46" s="409" t="e">
        <f t="shared" si="14"/>
        <v>#N/A</v>
      </c>
      <c r="BT46" s="409" t="e">
        <f t="shared" si="14"/>
        <v>#REF!</v>
      </c>
      <c r="BU46" s="409" t="e">
        <f t="shared" si="14"/>
        <v>#N/A</v>
      </c>
      <c r="BV46" s="409" t="e">
        <f t="shared" si="14"/>
        <v>#N/A</v>
      </c>
      <c r="BW46" s="409" t="e">
        <f t="shared" si="14"/>
        <v>#REF!</v>
      </c>
      <c r="BX46" s="409" t="e">
        <f t="shared" si="14"/>
        <v>#N/A</v>
      </c>
      <c r="BY46" s="415"/>
      <c r="BZ46" s="415">
        <v>2</v>
      </c>
      <c r="CA46" s="409" t="e">
        <f t="shared" si="16"/>
        <v>#N/A</v>
      </c>
      <c r="CB46" s="409" t="e">
        <f t="shared" si="16"/>
        <v>#N/A</v>
      </c>
      <c r="CC46" s="409" t="e">
        <f t="shared" si="16"/>
        <v>#REF!</v>
      </c>
      <c r="CD46" s="409" t="e">
        <f t="shared" si="16"/>
        <v>#N/A</v>
      </c>
      <c r="CE46" s="409" t="e">
        <f t="shared" si="16"/>
        <v>#N/A</v>
      </c>
      <c r="CF46" s="409" t="e">
        <f t="shared" si="16"/>
        <v>#REF!</v>
      </c>
    </row>
    <row r="47" spans="1:84">
      <c r="A47" s="426"/>
      <c r="E47" s="415"/>
      <c r="F47" s="417">
        <v>7</v>
      </c>
      <c r="G47" s="421" t="e">
        <f>IF(#REF!="","",#REF!)</f>
        <v>#REF!</v>
      </c>
      <c r="H47" s="421" t="e">
        <f>IF(#REF!="","",#REF!)</f>
        <v>#REF!</v>
      </c>
      <c r="I47" s="421" t="e">
        <f>IF(#REF!="","",#REF!)</f>
        <v>#REF!</v>
      </c>
      <c r="K47" s="424" t="e">
        <f t="shared" si="11"/>
        <v>#REF!</v>
      </c>
      <c r="L47" s="424" t="e">
        <f t="shared" si="12"/>
        <v>#REF!</v>
      </c>
      <c r="M47" s="425"/>
      <c r="N47" s="417">
        <v>7</v>
      </c>
      <c r="O47" s="409" t="e">
        <f t="shared" si="1"/>
        <v>#REF!</v>
      </c>
      <c r="P47" s="409" t="e">
        <f>NA()</f>
        <v>#N/A</v>
      </c>
      <c r="Q47" s="409" t="e">
        <f>NA()</f>
        <v>#N/A</v>
      </c>
      <c r="R47" s="409" t="e">
        <f t="shared" si="2"/>
        <v>#REF!</v>
      </c>
      <c r="S47" s="409" t="e">
        <f>NA()</f>
        <v>#N/A</v>
      </c>
      <c r="T47" s="409" t="e">
        <f>NA()</f>
        <v>#N/A</v>
      </c>
      <c r="U47" s="425"/>
      <c r="V47" s="417">
        <v>7</v>
      </c>
      <c r="W47" s="409" t="e">
        <f t="shared" si="3"/>
        <v>#REF!</v>
      </c>
      <c r="X47" s="409" t="e">
        <f t="shared" si="3"/>
        <v>#N/A</v>
      </c>
      <c r="Y47" s="409" t="e">
        <f t="shared" si="3"/>
        <v>#N/A</v>
      </c>
      <c r="Z47" s="409" t="e">
        <f t="shared" si="3"/>
        <v>#REF!</v>
      </c>
      <c r="AA47" s="409" t="e">
        <f t="shared" si="3"/>
        <v>#N/A</v>
      </c>
      <c r="AB47" s="409" t="e">
        <f t="shared" si="3"/>
        <v>#N/A</v>
      </c>
      <c r="AC47" s="425"/>
      <c r="AD47" s="417">
        <v>7</v>
      </c>
      <c r="AE47" s="409" t="e">
        <f t="shared" si="4"/>
        <v>#REF!</v>
      </c>
      <c r="AF47" s="409" t="e">
        <f t="shared" si="4"/>
        <v>#N/A</v>
      </c>
      <c r="AG47" s="409" t="e">
        <f t="shared" si="4"/>
        <v>#N/A</v>
      </c>
      <c r="AH47" s="409" t="e">
        <f t="shared" si="4"/>
        <v>#REF!</v>
      </c>
      <c r="AI47" s="409" t="e">
        <f t="shared" si="4"/>
        <v>#N/A</v>
      </c>
      <c r="AJ47" s="409" t="e">
        <f t="shared" si="4"/>
        <v>#N/A</v>
      </c>
      <c r="AK47" s="425"/>
      <c r="AL47" s="415">
        <v>7</v>
      </c>
      <c r="AM47" s="409" t="e">
        <f t="shared" si="5"/>
        <v>#REF!</v>
      </c>
      <c r="AN47" s="409" t="e">
        <f t="shared" si="5"/>
        <v>#N/A</v>
      </c>
      <c r="AO47" s="409" t="e">
        <f t="shared" si="5"/>
        <v>#N/A</v>
      </c>
      <c r="AP47" s="409" t="e">
        <f t="shared" si="5"/>
        <v>#REF!</v>
      </c>
      <c r="AQ47" s="409" t="e">
        <f t="shared" si="5"/>
        <v>#N/A</v>
      </c>
      <c r="AR47" s="409" t="e">
        <f t="shared" si="5"/>
        <v>#N/A</v>
      </c>
      <c r="AS47" s="423" t="s">
        <v>370</v>
      </c>
      <c r="AT47" s="415">
        <v>1</v>
      </c>
      <c r="AU47" s="409" t="e">
        <f t="shared" ref="AU47:AZ52" si="18">O51</f>
        <v>#N/A</v>
      </c>
      <c r="AV47" s="409" t="e">
        <f t="shared" si="18"/>
        <v>#REF!</v>
      </c>
      <c r="AW47" s="409" t="e">
        <f t="shared" si="18"/>
        <v>#N/A</v>
      </c>
      <c r="AX47" s="409" t="e">
        <f t="shared" si="18"/>
        <v>#N/A</v>
      </c>
      <c r="AY47" s="409" t="e">
        <f t="shared" si="18"/>
        <v>#REF!</v>
      </c>
      <c r="AZ47" s="409" t="e">
        <f t="shared" si="18"/>
        <v>#N/A</v>
      </c>
      <c r="BA47" s="415"/>
      <c r="BB47" s="415">
        <v>2</v>
      </c>
      <c r="BC47" s="409" t="e">
        <f t="shared" si="17"/>
        <v>#N/A</v>
      </c>
      <c r="BD47" s="409" t="e">
        <f t="shared" si="17"/>
        <v>#REF!</v>
      </c>
      <c r="BE47" s="409" t="e">
        <f t="shared" si="17"/>
        <v>#N/A</v>
      </c>
      <c r="BF47" s="409" t="e">
        <f t="shared" si="17"/>
        <v>#N/A</v>
      </c>
      <c r="BG47" s="409" t="e">
        <f t="shared" si="17"/>
        <v>#REF!</v>
      </c>
      <c r="BH47" s="409" t="e">
        <f t="shared" si="17"/>
        <v>#N/A</v>
      </c>
      <c r="BI47" s="415"/>
      <c r="BJ47" s="415">
        <v>3</v>
      </c>
      <c r="BK47" s="409" t="e">
        <f t="shared" si="15"/>
        <v>#N/A</v>
      </c>
      <c r="BL47" s="409" t="e">
        <f t="shared" si="15"/>
        <v>#REF!</v>
      </c>
      <c r="BM47" s="409" t="e">
        <f t="shared" si="15"/>
        <v>#N/A</v>
      </c>
      <c r="BN47" s="409" t="e">
        <f t="shared" si="15"/>
        <v>#N/A</v>
      </c>
      <c r="BO47" s="409" t="e">
        <f t="shared" si="15"/>
        <v>#REF!</v>
      </c>
      <c r="BP47" s="409" t="e">
        <f t="shared" si="15"/>
        <v>#N/A</v>
      </c>
      <c r="BQ47" s="423" t="s">
        <v>373</v>
      </c>
      <c r="BR47" s="415">
        <v>1</v>
      </c>
      <c r="BS47" s="409" t="e">
        <f t="shared" ref="BS47:BX49" si="19">O61</f>
        <v>#N/A</v>
      </c>
      <c r="BT47" s="409" t="e">
        <f t="shared" si="19"/>
        <v>#N/A</v>
      </c>
      <c r="BU47" s="409" t="e">
        <f t="shared" si="19"/>
        <v>#REF!</v>
      </c>
      <c r="BV47" s="409" t="e">
        <f t="shared" si="19"/>
        <v>#N/A</v>
      </c>
      <c r="BW47" s="409" t="e">
        <f t="shared" si="19"/>
        <v>#N/A</v>
      </c>
      <c r="BX47" s="409" t="e">
        <f t="shared" si="19"/>
        <v>#REF!</v>
      </c>
      <c r="BY47" s="415"/>
      <c r="BZ47" s="415"/>
      <c r="CA47" s="427" t="e">
        <f>NA()</f>
        <v>#N/A</v>
      </c>
      <c r="CB47" s="427" t="e">
        <f>NA()</f>
        <v>#N/A</v>
      </c>
      <c r="CC47" s="427" t="e">
        <f>NA()</f>
        <v>#N/A</v>
      </c>
      <c r="CD47" s="427" t="e">
        <f>NA()</f>
        <v>#N/A</v>
      </c>
      <c r="CE47" s="427" t="e">
        <f>NA()</f>
        <v>#N/A</v>
      </c>
      <c r="CF47" s="427" t="e">
        <f>NA()</f>
        <v>#N/A</v>
      </c>
    </row>
    <row r="48" spans="1:84">
      <c r="A48" s="426"/>
      <c r="E48" s="415"/>
      <c r="F48" s="417">
        <v>8</v>
      </c>
      <c r="G48" s="421" t="e">
        <f>IF(#REF!="","",#REF!)</f>
        <v>#REF!</v>
      </c>
      <c r="H48" s="421" t="e">
        <f>IF(#REF!="","",#REF!)</f>
        <v>#REF!</v>
      </c>
      <c r="I48" s="421" t="e">
        <f>IF(#REF!="","",#REF!)</f>
        <v>#REF!</v>
      </c>
      <c r="K48" s="424" t="e">
        <f t="shared" si="11"/>
        <v>#REF!</v>
      </c>
      <c r="L48" s="424" t="e">
        <f t="shared" si="12"/>
        <v>#REF!</v>
      </c>
      <c r="M48" s="425"/>
      <c r="N48" s="417">
        <v>8</v>
      </c>
      <c r="O48" s="409" t="e">
        <f t="shared" si="1"/>
        <v>#REF!</v>
      </c>
      <c r="P48" s="409" t="e">
        <f>NA()</f>
        <v>#N/A</v>
      </c>
      <c r="Q48" s="409" t="e">
        <f>NA()</f>
        <v>#N/A</v>
      </c>
      <c r="R48" s="409" t="e">
        <f t="shared" si="2"/>
        <v>#REF!</v>
      </c>
      <c r="S48" s="409" t="e">
        <f>NA()</f>
        <v>#N/A</v>
      </c>
      <c r="T48" s="409" t="e">
        <f>NA()</f>
        <v>#N/A</v>
      </c>
      <c r="U48" s="425"/>
      <c r="V48" s="417">
        <v>8</v>
      </c>
      <c r="W48" s="409" t="e">
        <f t="shared" si="3"/>
        <v>#REF!</v>
      </c>
      <c r="X48" s="409" t="e">
        <f t="shared" si="3"/>
        <v>#N/A</v>
      </c>
      <c r="Y48" s="409" t="e">
        <f t="shared" si="3"/>
        <v>#N/A</v>
      </c>
      <c r="Z48" s="409" t="e">
        <f t="shared" si="3"/>
        <v>#REF!</v>
      </c>
      <c r="AA48" s="409" t="e">
        <f t="shared" si="3"/>
        <v>#N/A</v>
      </c>
      <c r="AB48" s="409" t="e">
        <f t="shared" si="3"/>
        <v>#N/A</v>
      </c>
      <c r="AC48" s="425"/>
      <c r="AD48" s="417">
        <v>8</v>
      </c>
      <c r="AE48" s="409" t="e">
        <f t="shared" si="4"/>
        <v>#REF!</v>
      </c>
      <c r="AF48" s="409" t="e">
        <f t="shared" si="4"/>
        <v>#N/A</v>
      </c>
      <c r="AG48" s="409" t="e">
        <f t="shared" si="4"/>
        <v>#N/A</v>
      </c>
      <c r="AH48" s="409" t="e">
        <f t="shared" si="4"/>
        <v>#REF!</v>
      </c>
      <c r="AI48" s="409" t="e">
        <f t="shared" si="4"/>
        <v>#N/A</v>
      </c>
      <c r="AJ48" s="409" t="e">
        <f t="shared" si="4"/>
        <v>#N/A</v>
      </c>
      <c r="AK48" s="423" t="s">
        <v>370</v>
      </c>
      <c r="AL48" s="415">
        <v>1</v>
      </c>
      <c r="AM48" s="409" t="e">
        <f t="shared" ref="AM48:AR54" si="20">O51</f>
        <v>#N/A</v>
      </c>
      <c r="AN48" s="409" t="e">
        <f t="shared" si="20"/>
        <v>#REF!</v>
      </c>
      <c r="AO48" s="409" t="e">
        <f t="shared" si="20"/>
        <v>#N/A</v>
      </c>
      <c r="AP48" s="409" t="e">
        <f t="shared" si="20"/>
        <v>#N/A</v>
      </c>
      <c r="AQ48" s="409" t="e">
        <f t="shared" si="20"/>
        <v>#REF!</v>
      </c>
      <c r="AR48" s="409" t="e">
        <f t="shared" si="20"/>
        <v>#N/A</v>
      </c>
      <c r="AS48" s="415"/>
      <c r="AT48" s="415">
        <v>2</v>
      </c>
      <c r="AU48" s="409" t="e">
        <f t="shared" si="18"/>
        <v>#N/A</v>
      </c>
      <c r="AV48" s="409" t="e">
        <f t="shared" si="18"/>
        <v>#REF!</v>
      </c>
      <c r="AW48" s="409" t="e">
        <f t="shared" si="18"/>
        <v>#N/A</v>
      </c>
      <c r="AX48" s="409" t="e">
        <f t="shared" si="18"/>
        <v>#N/A</v>
      </c>
      <c r="AY48" s="409" t="e">
        <f t="shared" si="18"/>
        <v>#REF!</v>
      </c>
      <c r="AZ48" s="409" t="e">
        <f t="shared" si="18"/>
        <v>#N/A</v>
      </c>
      <c r="BA48" s="415"/>
      <c r="BB48" s="415">
        <v>3</v>
      </c>
      <c r="BC48" s="409" t="e">
        <f t="shared" si="17"/>
        <v>#N/A</v>
      </c>
      <c r="BD48" s="409" t="e">
        <f t="shared" si="17"/>
        <v>#REF!</v>
      </c>
      <c r="BE48" s="409" t="e">
        <f t="shared" si="17"/>
        <v>#N/A</v>
      </c>
      <c r="BF48" s="409" t="e">
        <f t="shared" si="17"/>
        <v>#N/A</v>
      </c>
      <c r="BG48" s="409" t="e">
        <f t="shared" si="17"/>
        <v>#REF!</v>
      </c>
      <c r="BH48" s="409" t="e">
        <f t="shared" si="17"/>
        <v>#N/A</v>
      </c>
      <c r="BI48" s="415"/>
      <c r="BJ48" s="415">
        <v>4</v>
      </c>
      <c r="BK48" s="409" t="e">
        <f t="shared" si="15"/>
        <v>#N/A</v>
      </c>
      <c r="BL48" s="409" t="e">
        <f t="shared" si="15"/>
        <v>#REF!</v>
      </c>
      <c r="BM48" s="409" t="e">
        <f t="shared" si="15"/>
        <v>#N/A</v>
      </c>
      <c r="BN48" s="409" t="e">
        <f t="shared" si="15"/>
        <v>#N/A</v>
      </c>
      <c r="BO48" s="409" t="e">
        <f t="shared" si="15"/>
        <v>#REF!</v>
      </c>
      <c r="BP48" s="409" t="e">
        <f t="shared" si="15"/>
        <v>#N/A</v>
      </c>
      <c r="BQ48" s="415"/>
      <c r="BR48" s="415">
        <v>2</v>
      </c>
      <c r="BS48" s="422" t="e">
        <f t="shared" si="19"/>
        <v>#N/A</v>
      </c>
      <c r="BT48" s="422" t="e">
        <f t="shared" si="19"/>
        <v>#N/A</v>
      </c>
      <c r="BU48" s="422" t="e">
        <f t="shared" si="19"/>
        <v>#REF!</v>
      </c>
      <c r="BV48" s="422" t="e">
        <f t="shared" si="19"/>
        <v>#N/A</v>
      </c>
      <c r="BW48" s="422" t="e">
        <f t="shared" si="19"/>
        <v>#N/A</v>
      </c>
      <c r="BX48" s="422" t="e">
        <f t="shared" si="19"/>
        <v>#REF!</v>
      </c>
      <c r="BY48" s="415"/>
      <c r="BZ48" s="415"/>
      <c r="CA48" s="427" t="e">
        <f>NA()</f>
        <v>#N/A</v>
      </c>
      <c r="CB48" s="427" t="e">
        <f>NA()</f>
        <v>#N/A</v>
      </c>
      <c r="CC48" s="427" t="e">
        <f>NA()</f>
        <v>#N/A</v>
      </c>
      <c r="CD48" s="427" t="e">
        <f>NA()</f>
        <v>#N/A</v>
      </c>
      <c r="CE48" s="427" t="e">
        <f>NA()</f>
        <v>#N/A</v>
      </c>
      <c r="CF48" s="427" t="e">
        <f>NA()</f>
        <v>#N/A</v>
      </c>
    </row>
    <row r="49" spans="1:84">
      <c r="A49" s="426"/>
      <c r="E49" s="415"/>
      <c r="F49" s="417">
        <v>9</v>
      </c>
      <c r="G49" s="421" t="e">
        <f>IF(#REF!="","",#REF!)</f>
        <v>#REF!</v>
      </c>
      <c r="H49" s="421" t="e">
        <f>IF(#REF!="","",#REF!)</f>
        <v>#REF!</v>
      </c>
      <c r="I49" s="421" t="e">
        <f>IF(#REF!="","",#REF!)</f>
        <v>#REF!</v>
      </c>
      <c r="K49" s="424" t="e">
        <f t="shared" si="11"/>
        <v>#REF!</v>
      </c>
      <c r="L49" s="424" t="e">
        <f t="shared" si="12"/>
        <v>#REF!</v>
      </c>
      <c r="M49" s="425"/>
      <c r="N49" s="417">
        <v>9</v>
      </c>
      <c r="O49" s="409" t="e">
        <f t="shared" si="1"/>
        <v>#REF!</v>
      </c>
      <c r="P49" s="409" t="e">
        <f>NA()</f>
        <v>#N/A</v>
      </c>
      <c r="Q49" s="409" t="e">
        <f>NA()</f>
        <v>#N/A</v>
      </c>
      <c r="R49" s="409" t="e">
        <f t="shared" si="2"/>
        <v>#REF!</v>
      </c>
      <c r="S49" s="409" t="e">
        <f>NA()</f>
        <v>#N/A</v>
      </c>
      <c r="T49" s="409" t="e">
        <f>NA()</f>
        <v>#N/A</v>
      </c>
      <c r="U49" s="425"/>
      <c r="V49" s="417">
        <v>9</v>
      </c>
      <c r="W49" s="409" t="e">
        <f t="shared" si="3"/>
        <v>#REF!</v>
      </c>
      <c r="X49" s="409" t="e">
        <f t="shared" si="3"/>
        <v>#N/A</v>
      </c>
      <c r="Y49" s="409" t="e">
        <f t="shared" si="3"/>
        <v>#N/A</v>
      </c>
      <c r="Z49" s="409" t="e">
        <f t="shared" si="3"/>
        <v>#REF!</v>
      </c>
      <c r="AA49" s="409" t="e">
        <f t="shared" si="3"/>
        <v>#N/A</v>
      </c>
      <c r="AB49" s="409" t="e">
        <f t="shared" si="3"/>
        <v>#N/A</v>
      </c>
      <c r="AC49" s="423" t="s">
        <v>370</v>
      </c>
      <c r="AD49" s="417">
        <v>1</v>
      </c>
      <c r="AE49" s="409" t="e">
        <f t="shared" ref="AE49:AJ56" si="21">O51</f>
        <v>#N/A</v>
      </c>
      <c r="AF49" s="409" t="e">
        <f t="shared" si="21"/>
        <v>#REF!</v>
      </c>
      <c r="AG49" s="409" t="e">
        <f t="shared" si="21"/>
        <v>#N/A</v>
      </c>
      <c r="AH49" s="409" t="e">
        <f t="shared" si="21"/>
        <v>#N/A</v>
      </c>
      <c r="AI49" s="409" t="e">
        <f t="shared" si="21"/>
        <v>#REF!</v>
      </c>
      <c r="AJ49" s="409" t="e">
        <f t="shared" si="21"/>
        <v>#N/A</v>
      </c>
      <c r="AK49" s="415"/>
      <c r="AL49" s="415">
        <v>2</v>
      </c>
      <c r="AM49" s="409" t="e">
        <f t="shared" si="20"/>
        <v>#N/A</v>
      </c>
      <c r="AN49" s="409" t="e">
        <f t="shared" si="20"/>
        <v>#REF!</v>
      </c>
      <c r="AO49" s="409" t="e">
        <f t="shared" si="20"/>
        <v>#N/A</v>
      </c>
      <c r="AP49" s="409" t="e">
        <f t="shared" si="20"/>
        <v>#N/A</v>
      </c>
      <c r="AQ49" s="409" t="e">
        <f t="shared" si="20"/>
        <v>#REF!</v>
      </c>
      <c r="AR49" s="409" t="e">
        <f t="shared" si="20"/>
        <v>#N/A</v>
      </c>
      <c r="AS49" s="415"/>
      <c r="AT49" s="415">
        <v>3</v>
      </c>
      <c r="AU49" s="409" t="e">
        <f t="shared" si="18"/>
        <v>#N/A</v>
      </c>
      <c r="AV49" s="409" t="e">
        <f t="shared" si="18"/>
        <v>#REF!</v>
      </c>
      <c r="AW49" s="409" t="e">
        <f t="shared" si="18"/>
        <v>#N/A</v>
      </c>
      <c r="AX49" s="409" t="e">
        <f t="shared" si="18"/>
        <v>#N/A</v>
      </c>
      <c r="AY49" s="409" t="e">
        <f t="shared" si="18"/>
        <v>#REF!</v>
      </c>
      <c r="AZ49" s="409" t="e">
        <f t="shared" si="18"/>
        <v>#N/A</v>
      </c>
      <c r="BA49" s="415"/>
      <c r="BB49" s="415">
        <v>4</v>
      </c>
      <c r="BC49" s="409" t="e">
        <f t="shared" si="17"/>
        <v>#N/A</v>
      </c>
      <c r="BD49" s="409" t="e">
        <f t="shared" si="17"/>
        <v>#REF!</v>
      </c>
      <c r="BE49" s="409" t="e">
        <f t="shared" si="17"/>
        <v>#N/A</v>
      </c>
      <c r="BF49" s="409" t="e">
        <f t="shared" si="17"/>
        <v>#N/A</v>
      </c>
      <c r="BG49" s="409" t="e">
        <f t="shared" si="17"/>
        <v>#REF!</v>
      </c>
      <c r="BH49" s="409" t="e">
        <f t="shared" si="17"/>
        <v>#N/A</v>
      </c>
      <c r="BI49" s="423" t="s">
        <v>373</v>
      </c>
      <c r="BJ49" s="415">
        <v>1</v>
      </c>
      <c r="BK49" s="409" t="e">
        <f t="shared" ref="BK49:BP52" si="22">O61</f>
        <v>#N/A</v>
      </c>
      <c r="BL49" s="409" t="e">
        <f t="shared" si="22"/>
        <v>#N/A</v>
      </c>
      <c r="BM49" s="409" t="e">
        <f t="shared" si="22"/>
        <v>#REF!</v>
      </c>
      <c r="BN49" s="409" t="e">
        <f t="shared" si="22"/>
        <v>#N/A</v>
      </c>
      <c r="BO49" s="409" t="e">
        <f t="shared" si="22"/>
        <v>#N/A</v>
      </c>
      <c r="BP49" s="409" t="e">
        <f t="shared" si="22"/>
        <v>#REF!</v>
      </c>
      <c r="BQ49" s="415"/>
      <c r="BR49" s="415">
        <v>3</v>
      </c>
      <c r="BS49" s="409" t="e">
        <f t="shared" si="19"/>
        <v>#N/A</v>
      </c>
      <c r="BT49" s="409" t="e">
        <f t="shared" si="19"/>
        <v>#N/A</v>
      </c>
      <c r="BU49" s="409" t="e">
        <f t="shared" si="19"/>
        <v>#REF!</v>
      </c>
      <c r="BV49" s="409" t="e">
        <f t="shared" si="19"/>
        <v>#N/A</v>
      </c>
      <c r="BW49" s="409" t="e">
        <f t="shared" si="19"/>
        <v>#N/A</v>
      </c>
      <c r="BX49" s="409" t="e">
        <f t="shared" si="19"/>
        <v>#REF!</v>
      </c>
      <c r="BY49" s="415"/>
      <c r="BZ49" s="415"/>
      <c r="CA49" s="427" t="e">
        <f>NA()</f>
        <v>#N/A</v>
      </c>
      <c r="CB49" s="427" t="e">
        <f>NA()</f>
        <v>#N/A</v>
      </c>
      <c r="CC49" s="427" t="e">
        <f>NA()</f>
        <v>#N/A</v>
      </c>
      <c r="CD49" s="427" t="e">
        <f>NA()</f>
        <v>#N/A</v>
      </c>
      <c r="CE49" s="427" t="e">
        <f>NA()</f>
        <v>#N/A</v>
      </c>
      <c r="CF49" s="427" t="e">
        <f>NA()</f>
        <v>#N/A</v>
      </c>
    </row>
    <row r="50" spans="1:84">
      <c r="A50" s="426"/>
      <c r="E50" s="415"/>
      <c r="F50" s="417">
        <v>10</v>
      </c>
      <c r="G50" s="421" t="e">
        <f>IF(#REF!="","",#REF!)</f>
        <v>#REF!</v>
      </c>
      <c r="H50" s="421" t="e">
        <f>IF(#REF!="","",#REF!)</f>
        <v>#REF!</v>
      </c>
      <c r="I50" s="421" t="e">
        <f>IF(#REF!="","",#REF!)</f>
        <v>#REF!</v>
      </c>
      <c r="K50" s="428" t="e">
        <f t="shared" si="11"/>
        <v>#REF!</v>
      </c>
      <c r="L50" s="428" t="e">
        <f t="shared" si="12"/>
        <v>#REF!</v>
      </c>
      <c r="M50" s="425"/>
      <c r="N50" s="417">
        <v>10</v>
      </c>
      <c r="O50" s="409" t="e">
        <f t="shared" si="1"/>
        <v>#REF!</v>
      </c>
      <c r="P50" s="409" t="e">
        <f>NA()</f>
        <v>#N/A</v>
      </c>
      <c r="Q50" s="409" t="e">
        <f>NA()</f>
        <v>#N/A</v>
      </c>
      <c r="R50" s="409" t="e">
        <f t="shared" si="2"/>
        <v>#REF!</v>
      </c>
      <c r="S50" s="409" t="e">
        <f>NA()</f>
        <v>#N/A</v>
      </c>
      <c r="T50" s="409" t="e">
        <f>NA()</f>
        <v>#N/A</v>
      </c>
      <c r="U50" s="423" t="s">
        <v>370</v>
      </c>
      <c r="V50" s="417">
        <v>1</v>
      </c>
      <c r="W50" s="409" t="e">
        <f t="shared" ref="W50:AB58" si="23">O51</f>
        <v>#N/A</v>
      </c>
      <c r="X50" s="409" t="e">
        <f t="shared" si="23"/>
        <v>#REF!</v>
      </c>
      <c r="Y50" s="409" t="e">
        <f t="shared" si="23"/>
        <v>#N/A</v>
      </c>
      <c r="Z50" s="409" t="e">
        <f t="shared" si="23"/>
        <v>#N/A</v>
      </c>
      <c r="AA50" s="409" t="e">
        <f t="shared" si="23"/>
        <v>#REF!</v>
      </c>
      <c r="AB50" s="409" t="e">
        <f t="shared" si="23"/>
        <v>#N/A</v>
      </c>
      <c r="AC50" s="415"/>
      <c r="AD50" s="417">
        <v>2</v>
      </c>
      <c r="AE50" s="409" t="e">
        <f t="shared" si="21"/>
        <v>#N/A</v>
      </c>
      <c r="AF50" s="409" t="e">
        <f t="shared" si="21"/>
        <v>#REF!</v>
      </c>
      <c r="AG50" s="409" t="e">
        <f t="shared" si="21"/>
        <v>#N/A</v>
      </c>
      <c r="AH50" s="409" t="e">
        <f t="shared" si="21"/>
        <v>#N/A</v>
      </c>
      <c r="AI50" s="409" t="e">
        <f t="shared" si="21"/>
        <v>#REF!</v>
      </c>
      <c r="AJ50" s="409" t="e">
        <f t="shared" si="21"/>
        <v>#N/A</v>
      </c>
      <c r="AK50" s="415"/>
      <c r="AL50" s="415">
        <v>3</v>
      </c>
      <c r="AM50" s="409" t="e">
        <f t="shared" si="20"/>
        <v>#N/A</v>
      </c>
      <c r="AN50" s="409" t="e">
        <f t="shared" si="20"/>
        <v>#REF!</v>
      </c>
      <c r="AO50" s="409" t="e">
        <f t="shared" si="20"/>
        <v>#N/A</v>
      </c>
      <c r="AP50" s="409" t="e">
        <f t="shared" si="20"/>
        <v>#N/A</v>
      </c>
      <c r="AQ50" s="409" t="e">
        <f t="shared" si="20"/>
        <v>#REF!</v>
      </c>
      <c r="AR50" s="409" t="e">
        <f t="shared" si="20"/>
        <v>#N/A</v>
      </c>
      <c r="AS50" s="415"/>
      <c r="AT50" s="415">
        <v>4</v>
      </c>
      <c r="AU50" s="409" t="e">
        <f t="shared" si="18"/>
        <v>#N/A</v>
      </c>
      <c r="AV50" s="409" t="e">
        <f t="shared" si="18"/>
        <v>#REF!</v>
      </c>
      <c r="AW50" s="409" t="e">
        <f t="shared" si="18"/>
        <v>#N/A</v>
      </c>
      <c r="AX50" s="409" t="e">
        <f t="shared" si="18"/>
        <v>#N/A</v>
      </c>
      <c r="AY50" s="409" t="e">
        <f t="shared" si="18"/>
        <v>#REF!</v>
      </c>
      <c r="AZ50" s="409" t="e">
        <f t="shared" si="18"/>
        <v>#N/A</v>
      </c>
      <c r="BA50" s="415"/>
      <c r="BB50" s="415">
        <v>5</v>
      </c>
      <c r="BC50" s="409" t="e">
        <f t="shared" si="17"/>
        <v>#N/A</v>
      </c>
      <c r="BD50" s="409" t="e">
        <f t="shared" si="17"/>
        <v>#REF!</v>
      </c>
      <c r="BE50" s="409" t="e">
        <f t="shared" si="17"/>
        <v>#N/A</v>
      </c>
      <c r="BF50" s="409" t="e">
        <f t="shared" si="17"/>
        <v>#N/A</v>
      </c>
      <c r="BG50" s="409" t="e">
        <f t="shared" si="17"/>
        <v>#REF!</v>
      </c>
      <c r="BH50" s="409" t="e">
        <f t="shared" si="17"/>
        <v>#N/A</v>
      </c>
      <c r="BI50" s="415"/>
      <c r="BJ50" s="415">
        <v>2</v>
      </c>
      <c r="BK50" s="409" t="e">
        <f t="shared" si="22"/>
        <v>#N/A</v>
      </c>
      <c r="BL50" s="409" t="e">
        <f t="shared" si="22"/>
        <v>#N/A</v>
      </c>
      <c r="BM50" s="409" t="e">
        <f t="shared" si="22"/>
        <v>#REF!</v>
      </c>
      <c r="BN50" s="409" t="e">
        <f t="shared" si="22"/>
        <v>#N/A</v>
      </c>
      <c r="BO50" s="409" t="e">
        <f t="shared" si="22"/>
        <v>#N/A</v>
      </c>
      <c r="BP50" s="409" t="e">
        <f t="shared" si="22"/>
        <v>#REF!</v>
      </c>
      <c r="BQ50" s="415"/>
      <c r="BR50" s="415"/>
      <c r="BS50" s="427" t="e">
        <f>NA()</f>
        <v>#N/A</v>
      </c>
      <c r="BT50" s="427" t="e">
        <f>NA()</f>
        <v>#N/A</v>
      </c>
      <c r="BU50" s="427" t="e">
        <f>NA()</f>
        <v>#N/A</v>
      </c>
      <c r="BV50" s="427" t="e">
        <f>NA()</f>
        <v>#N/A</v>
      </c>
      <c r="BW50" s="427" t="e">
        <f>NA()</f>
        <v>#N/A</v>
      </c>
      <c r="BX50" s="427" t="e">
        <f>NA()</f>
        <v>#N/A</v>
      </c>
      <c r="BY50" s="415"/>
      <c r="BZ50" s="415"/>
      <c r="CA50" s="427" t="e">
        <f>NA()</f>
        <v>#N/A</v>
      </c>
      <c r="CB50" s="427" t="e">
        <f>NA()</f>
        <v>#N/A</v>
      </c>
      <c r="CC50" s="427" t="e">
        <f>NA()</f>
        <v>#N/A</v>
      </c>
      <c r="CD50" s="427" t="e">
        <f>NA()</f>
        <v>#N/A</v>
      </c>
      <c r="CE50" s="427" t="e">
        <f>NA()</f>
        <v>#N/A</v>
      </c>
      <c r="CF50" s="427" t="e">
        <f>NA()</f>
        <v>#N/A</v>
      </c>
    </row>
    <row r="51" spans="1:84">
      <c r="A51" s="426"/>
      <c r="E51" s="420" t="s">
        <v>370</v>
      </c>
      <c r="F51" s="417">
        <v>1</v>
      </c>
      <c r="G51" s="421" t="e">
        <f>IF(#REF!="","",#REF!)</f>
        <v>#REF!</v>
      </c>
      <c r="H51" s="421" t="e">
        <f>IF(#REF!="","",#REF!)</f>
        <v>#REF!</v>
      </c>
      <c r="I51" s="421" t="e">
        <f>IF(#REF!="","",#REF!)</f>
        <v>#REF!</v>
      </c>
      <c r="K51" s="422" t="e">
        <f t="shared" si="11"/>
        <v>#REF!</v>
      </c>
      <c r="L51" s="422" t="e">
        <f t="shared" si="12"/>
        <v>#REF!</v>
      </c>
      <c r="M51" s="423" t="s">
        <v>370</v>
      </c>
      <c r="N51" s="417">
        <v>1</v>
      </c>
      <c r="O51" s="409" t="e">
        <f>NA()</f>
        <v>#N/A</v>
      </c>
      <c r="P51" s="409" t="e">
        <f t="shared" ref="P51:P60" si="24">IF(G51="",NA(),K51)</f>
        <v>#REF!</v>
      </c>
      <c r="Q51" s="409" t="e">
        <f>NA()</f>
        <v>#N/A</v>
      </c>
      <c r="R51" s="409" t="e">
        <f>NA()</f>
        <v>#N/A</v>
      </c>
      <c r="S51" s="409" t="e">
        <f t="shared" ref="S51:S60" si="25">IF(G51="",NA(),L51)</f>
        <v>#REF!</v>
      </c>
      <c r="T51" s="409" t="e">
        <f>NA()</f>
        <v>#N/A</v>
      </c>
      <c r="U51" s="415"/>
      <c r="V51" s="417">
        <v>2</v>
      </c>
      <c r="W51" s="409" t="e">
        <f t="shared" si="23"/>
        <v>#N/A</v>
      </c>
      <c r="X51" s="409" t="e">
        <f t="shared" si="23"/>
        <v>#REF!</v>
      </c>
      <c r="Y51" s="409" t="e">
        <f t="shared" si="23"/>
        <v>#N/A</v>
      </c>
      <c r="Z51" s="409" t="e">
        <f t="shared" si="23"/>
        <v>#N/A</v>
      </c>
      <c r="AA51" s="409" t="e">
        <f t="shared" si="23"/>
        <v>#REF!</v>
      </c>
      <c r="AB51" s="409" t="e">
        <f t="shared" si="23"/>
        <v>#N/A</v>
      </c>
      <c r="AC51" s="415"/>
      <c r="AD51" s="417">
        <v>3</v>
      </c>
      <c r="AE51" s="409" t="e">
        <f t="shared" si="21"/>
        <v>#N/A</v>
      </c>
      <c r="AF51" s="409" t="e">
        <f t="shared" si="21"/>
        <v>#REF!</v>
      </c>
      <c r="AG51" s="409" t="e">
        <f t="shared" si="21"/>
        <v>#N/A</v>
      </c>
      <c r="AH51" s="409" t="e">
        <f t="shared" si="21"/>
        <v>#N/A</v>
      </c>
      <c r="AI51" s="409" t="e">
        <f t="shared" si="21"/>
        <v>#REF!</v>
      </c>
      <c r="AJ51" s="409" t="e">
        <f t="shared" si="21"/>
        <v>#N/A</v>
      </c>
      <c r="AK51" s="415"/>
      <c r="AL51" s="415">
        <v>4</v>
      </c>
      <c r="AM51" s="409" t="e">
        <f t="shared" si="20"/>
        <v>#N/A</v>
      </c>
      <c r="AN51" s="409" t="e">
        <f t="shared" si="20"/>
        <v>#REF!</v>
      </c>
      <c r="AO51" s="409" t="e">
        <f t="shared" si="20"/>
        <v>#N/A</v>
      </c>
      <c r="AP51" s="409" t="e">
        <f t="shared" si="20"/>
        <v>#N/A</v>
      </c>
      <c r="AQ51" s="409" t="e">
        <f t="shared" si="20"/>
        <v>#REF!</v>
      </c>
      <c r="AR51" s="409" t="e">
        <f t="shared" si="20"/>
        <v>#N/A</v>
      </c>
      <c r="AS51" s="415"/>
      <c r="AT51" s="415">
        <v>5</v>
      </c>
      <c r="AU51" s="409" t="e">
        <f t="shared" si="18"/>
        <v>#N/A</v>
      </c>
      <c r="AV51" s="409" t="e">
        <f t="shared" si="18"/>
        <v>#REF!</v>
      </c>
      <c r="AW51" s="409" t="e">
        <f t="shared" si="18"/>
        <v>#N/A</v>
      </c>
      <c r="AX51" s="409" t="e">
        <f t="shared" si="18"/>
        <v>#N/A</v>
      </c>
      <c r="AY51" s="409" t="e">
        <f t="shared" si="18"/>
        <v>#REF!</v>
      </c>
      <c r="AZ51" s="409" t="e">
        <f t="shared" si="18"/>
        <v>#N/A</v>
      </c>
      <c r="BA51" s="423" t="s">
        <v>373</v>
      </c>
      <c r="BB51" s="415">
        <v>1</v>
      </c>
      <c r="BC51" s="409" t="e">
        <f t="shared" ref="BC51:BH55" si="26">O61</f>
        <v>#N/A</v>
      </c>
      <c r="BD51" s="409" t="e">
        <f t="shared" si="26"/>
        <v>#N/A</v>
      </c>
      <c r="BE51" s="409" t="e">
        <f t="shared" si="26"/>
        <v>#REF!</v>
      </c>
      <c r="BF51" s="409" t="e">
        <f t="shared" si="26"/>
        <v>#N/A</v>
      </c>
      <c r="BG51" s="409" t="e">
        <f t="shared" si="26"/>
        <v>#N/A</v>
      </c>
      <c r="BH51" s="409" t="e">
        <f t="shared" si="26"/>
        <v>#REF!</v>
      </c>
      <c r="BI51" s="415"/>
      <c r="BJ51" s="415">
        <v>3</v>
      </c>
      <c r="BK51" s="409" t="e">
        <f t="shared" si="22"/>
        <v>#N/A</v>
      </c>
      <c r="BL51" s="409" t="e">
        <f t="shared" si="22"/>
        <v>#N/A</v>
      </c>
      <c r="BM51" s="409" t="e">
        <f t="shared" si="22"/>
        <v>#REF!</v>
      </c>
      <c r="BN51" s="409" t="e">
        <f t="shared" si="22"/>
        <v>#N/A</v>
      </c>
      <c r="BO51" s="409" t="e">
        <f t="shared" si="22"/>
        <v>#N/A</v>
      </c>
      <c r="BP51" s="409" t="e">
        <f t="shared" si="22"/>
        <v>#REF!</v>
      </c>
      <c r="BQ51" s="415"/>
      <c r="BR51" s="415"/>
      <c r="BS51" s="427" t="e">
        <f>NA()</f>
        <v>#N/A</v>
      </c>
      <c r="BT51" s="427" t="e">
        <f>NA()</f>
        <v>#N/A</v>
      </c>
      <c r="BU51" s="427" t="e">
        <f>NA()</f>
        <v>#N/A</v>
      </c>
      <c r="BV51" s="427" t="e">
        <f>NA()</f>
        <v>#N/A</v>
      </c>
      <c r="BW51" s="427" t="e">
        <f>NA()</f>
        <v>#N/A</v>
      </c>
      <c r="BX51" s="427" t="e">
        <f>NA()</f>
        <v>#N/A</v>
      </c>
      <c r="BY51" s="415"/>
      <c r="BZ51" s="415"/>
      <c r="CA51" s="427" t="e">
        <f>NA()</f>
        <v>#N/A</v>
      </c>
      <c r="CB51" s="427" t="e">
        <f>NA()</f>
        <v>#N/A</v>
      </c>
      <c r="CC51" s="427" t="e">
        <f>NA()</f>
        <v>#N/A</v>
      </c>
      <c r="CD51" s="427" t="e">
        <f>NA()</f>
        <v>#N/A</v>
      </c>
      <c r="CE51" s="427" t="e">
        <f>NA()</f>
        <v>#N/A</v>
      </c>
      <c r="CF51" s="427" t="e">
        <f>NA()</f>
        <v>#N/A</v>
      </c>
    </row>
    <row r="52" spans="1:84">
      <c r="A52" s="426"/>
      <c r="E52" s="415"/>
      <c r="F52" s="417">
        <v>2</v>
      </c>
      <c r="G52" s="421" t="e">
        <f>IF(#REF!="","",#REF!)</f>
        <v>#REF!</v>
      </c>
      <c r="H52" s="421" t="e">
        <f>IF(#REF!="","",#REF!)</f>
        <v>#REF!</v>
      </c>
      <c r="I52" s="421" t="e">
        <f>IF(#REF!="","",#REF!)</f>
        <v>#REF!</v>
      </c>
      <c r="K52" s="424" t="e">
        <f t="shared" si="11"/>
        <v>#REF!</v>
      </c>
      <c r="L52" s="424" t="e">
        <f t="shared" si="12"/>
        <v>#REF!</v>
      </c>
      <c r="M52" s="425"/>
      <c r="N52" s="417">
        <v>2</v>
      </c>
      <c r="O52" s="409" t="e">
        <f>NA()</f>
        <v>#N/A</v>
      </c>
      <c r="P52" s="409" t="e">
        <f t="shared" si="24"/>
        <v>#REF!</v>
      </c>
      <c r="Q52" s="409" t="e">
        <f>NA()</f>
        <v>#N/A</v>
      </c>
      <c r="R52" s="409" t="e">
        <f>NA()</f>
        <v>#N/A</v>
      </c>
      <c r="S52" s="409" t="e">
        <f t="shared" si="25"/>
        <v>#REF!</v>
      </c>
      <c r="T52" s="409" t="e">
        <f>NA()</f>
        <v>#N/A</v>
      </c>
      <c r="U52" s="425"/>
      <c r="V52" s="417">
        <v>3</v>
      </c>
      <c r="W52" s="409" t="e">
        <f t="shared" si="23"/>
        <v>#N/A</v>
      </c>
      <c r="X52" s="409" t="e">
        <f t="shared" si="23"/>
        <v>#REF!</v>
      </c>
      <c r="Y52" s="409" t="e">
        <f t="shared" si="23"/>
        <v>#N/A</v>
      </c>
      <c r="Z52" s="409" t="e">
        <f t="shared" si="23"/>
        <v>#N/A</v>
      </c>
      <c r="AA52" s="409" t="e">
        <f t="shared" si="23"/>
        <v>#REF!</v>
      </c>
      <c r="AB52" s="409" t="e">
        <f t="shared" si="23"/>
        <v>#N/A</v>
      </c>
      <c r="AC52" s="425"/>
      <c r="AD52" s="417">
        <v>4</v>
      </c>
      <c r="AE52" s="409" t="e">
        <f t="shared" si="21"/>
        <v>#N/A</v>
      </c>
      <c r="AF52" s="409" t="e">
        <f t="shared" si="21"/>
        <v>#REF!</v>
      </c>
      <c r="AG52" s="409" t="e">
        <f t="shared" si="21"/>
        <v>#N/A</v>
      </c>
      <c r="AH52" s="409" t="e">
        <f t="shared" si="21"/>
        <v>#N/A</v>
      </c>
      <c r="AI52" s="409" t="e">
        <f t="shared" si="21"/>
        <v>#REF!</v>
      </c>
      <c r="AJ52" s="409" t="e">
        <f t="shared" si="21"/>
        <v>#N/A</v>
      </c>
      <c r="AK52" s="425"/>
      <c r="AL52" s="415">
        <v>5</v>
      </c>
      <c r="AM52" s="409" t="e">
        <f t="shared" si="20"/>
        <v>#N/A</v>
      </c>
      <c r="AN52" s="409" t="e">
        <f t="shared" si="20"/>
        <v>#REF!</v>
      </c>
      <c r="AO52" s="409" t="e">
        <f t="shared" si="20"/>
        <v>#N/A</v>
      </c>
      <c r="AP52" s="409" t="e">
        <f t="shared" si="20"/>
        <v>#N/A</v>
      </c>
      <c r="AQ52" s="409" t="e">
        <f t="shared" si="20"/>
        <v>#REF!</v>
      </c>
      <c r="AR52" s="409" t="e">
        <f t="shared" si="20"/>
        <v>#N/A</v>
      </c>
      <c r="AS52" s="425"/>
      <c r="AT52" s="415">
        <v>6</v>
      </c>
      <c r="AU52" s="409" t="e">
        <f t="shared" si="18"/>
        <v>#N/A</v>
      </c>
      <c r="AV52" s="409" t="e">
        <f t="shared" si="18"/>
        <v>#REF!</v>
      </c>
      <c r="AW52" s="409" t="e">
        <f t="shared" si="18"/>
        <v>#N/A</v>
      </c>
      <c r="AX52" s="409" t="e">
        <f t="shared" si="18"/>
        <v>#N/A</v>
      </c>
      <c r="AY52" s="409" t="e">
        <f t="shared" si="18"/>
        <v>#REF!</v>
      </c>
      <c r="AZ52" s="409" t="e">
        <f t="shared" si="18"/>
        <v>#N/A</v>
      </c>
      <c r="BA52" s="425"/>
      <c r="BB52" s="415">
        <v>2</v>
      </c>
      <c r="BC52" s="409" t="e">
        <f t="shared" si="26"/>
        <v>#N/A</v>
      </c>
      <c r="BD52" s="409" t="e">
        <f t="shared" si="26"/>
        <v>#N/A</v>
      </c>
      <c r="BE52" s="409" t="e">
        <f t="shared" si="26"/>
        <v>#REF!</v>
      </c>
      <c r="BF52" s="409" t="e">
        <f t="shared" si="26"/>
        <v>#N/A</v>
      </c>
      <c r="BG52" s="409" t="e">
        <f t="shared" si="26"/>
        <v>#N/A</v>
      </c>
      <c r="BH52" s="409" t="e">
        <f t="shared" si="26"/>
        <v>#REF!</v>
      </c>
      <c r="BI52" s="415"/>
      <c r="BJ52" s="415">
        <v>4</v>
      </c>
      <c r="BK52" s="409" t="e">
        <f t="shared" si="22"/>
        <v>#N/A</v>
      </c>
      <c r="BL52" s="409" t="e">
        <f t="shared" si="22"/>
        <v>#N/A</v>
      </c>
      <c r="BM52" s="409" t="e">
        <f t="shared" si="22"/>
        <v>#REF!</v>
      </c>
      <c r="BN52" s="409" t="e">
        <f t="shared" si="22"/>
        <v>#N/A</v>
      </c>
      <c r="BO52" s="409" t="e">
        <f t="shared" si="22"/>
        <v>#N/A</v>
      </c>
      <c r="BP52" s="409" t="e">
        <f t="shared" si="22"/>
        <v>#REF!</v>
      </c>
      <c r="BQ52" s="415"/>
      <c r="BR52" s="415"/>
      <c r="BS52" s="427" t="e">
        <f>NA()</f>
        <v>#N/A</v>
      </c>
      <c r="BT52" s="427" t="e">
        <f>NA()</f>
        <v>#N/A</v>
      </c>
      <c r="BU52" s="427" t="e">
        <f>NA()</f>
        <v>#N/A</v>
      </c>
      <c r="BV52" s="427" t="e">
        <f>NA()</f>
        <v>#N/A</v>
      </c>
      <c r="BW52" s="427" t="e">
        <f>NA()</f>
        <v>#N/A</v>
      </c>
      <c r="BX52" s="427" t="e">
        <f>NA()</f>
        <v>#N/A</v>
      </c>
      <c r="BY52" s="415"/>
      <c r="BZ52" s="415"/>
      <c r="CA52" s="427" t="e">
        <f>NA()</f>
        <v>#N/A</v>
      </c>
      <c r="CB52" s="427" t="e">
        <f>NA()</f>
        <v>#N/A</v>
      </c>
      <c r="CC52" s="427" t="e">
        <f>NA()</f>
        <v>#N/A</v>
      </c>
      <c r="CD52" s="427" t="e">
        <f>NA()</f>
        <v>#N/A</v>
      </c>
      <c r="CE52" s="427" t="e">
        <f>NA()</f>
        <v>#N/A</v>
      </c>
      <c r="CF52" s="427" t="e">
        <f>NA()</f>
        <v>#N/A</v>
      </c>
    </row>
    <row r="53" spans="1:84">
      <c r="A53" s="426"/>
      <c r="E53" s="415"/>
      <c r="F53" s="417">
        <v>3</v>
      </c>
      <c r="G53" s="421" t="e">
        <f>IF(#REF!="","",#REF!)</f>
        <v>#REF!</v>
      </c>
      <c r="H53" s="421" t="e">
        <f>IF(#REF!="","",#REF!)</f>
        <v>#REF!</v>
      </c>
      <c r="I53" s="421" t="e">
        <f>IF(#REF!="","",#REF!)</f>
        <v>#REF!</v>
      </c>
      <c r="K53" s="424" t="e">
        <f t="shared" si="11"/>
        <v>#REF!</v>
      </c>
      <c r="L53" s="424" t="e">
        <f t="shared" si="12"/>
        <v>#REF!</v>
      </c>
      <c r="M53" s="425"/>
      <c r="N53" s="417">
        <v>3</v>
      </c>
      <c r="O53" s="409" t="e">
        <f>NA()</f>
        <v>#N/A</v>
      </c>
      <c r="P53" s="409" t="e">
        <f t="shared" si="24"/>
        <v>#REF!</v>
      </c>
      <c r="Q53" s="409" t="e">
        <f>NA()</f>
        <v>#N/A</v>
      </c>
      <c r="R53" s="409" t="e">
        <f>NA()</f>
        <v>#N/A</v>
      </c>
      <c r="S53" s="409" t="e">
        <f t="shared" si="25"/>
        <v>#REF!</v>
      </c>
      <c r="T53" s="409" t="e">
        <f>NA()</f>
        <v>#N/A</v>
      </c>
      <c r="U53" s="425"/>
      <c r="V53" s="417">
        <v>4</v>
      </c>
      <c r="W53" s="409" t="e">
        <f t="shared" si="23"/>
        <v>#N/A</v>
      </c>
      <c r="X53" s="409" t="e">
        <f t="shared" si="23"/>
        <v>#REF!</v>
      </c>
      <c r="Y53" s="409" t="e">
        <f t="shared" si="23"/>
        <v>#N/A</v>
      </c>
      <c r="Z53" s="409" t="e">
        <f t="shared" si="23"/>
        <v>#N/A</v>
      </c>
      <c r="AA53" s="409" t="e">
        <f t="shared" si="23"/>
        <v>#REF!</v>
      </c>
      <c r="AB53" s="409" t="e">
        <f t="shared" si="23"/>
        <v>#N/A</v>
      </c>
      <c r="AC53" s="425"/>
      <c r="AD53" s="417">
        <v>5</v>
      </c>
      <c r="AE53" s="409" t="e">
        <f t="shared" si="21"/>
        <v>#N/A</v>
      </c>
      <c r="AF53" s="409" t="e">
        <f t="shared" si="21"/>
        <v>#REF!</v>
      </c>
      <c r="AG53" s="409" t="e">
        <f t="shared" si="21"/>
        <v>#N/A</v>
      </c>
      <c r="AH53" s="409" t="e">
        <f t="shared" si="21"/>
        <v>#N/A</v>
      </c>
      <c r="AI53" s="409" t="e">
        <f t="shared" si="21"/>
        <v>#REF!</v>
      </c>
      <c r="AJ53" s="409" t="e">
        <f t="shared" si="21"/>
        <v>#N/A</v>
      </c>
      <c r="AK53" s="425"/>
      <c r="AL53" s="415">
        <v>6</v>
      </c>
      <c r="AM53" s="409" t="e">
        <f t="shared" si="20"/>
        <v>#N/A</v>
      </c>
      <c r="AN53" s="409" t="e">
        <f t="shared" si="20"/>
        <v>#REF!</v>
      </c>
      <c r="AO53" s="409" t="e">
        <f t="shared" si="20"/>
        <v>#N/A</v>
      </c>
      <c r="AP53" s="409" t="e">
        <f t="shared" si="20"/>
        <v>#N/A</v>
      </c>
      <c r="AQ53" s="409" t="e">
        <f t="shared" si="20"/>
        <v>#REF!</v>
      </c>
      <c r="AR53" s="409" t="e">
        <f t="shared" si="20"/>
        <v>#N/A</v>
      </c>
      <c r="AS53" s="423" t="s">
        <v>373</v>
      </c>
      <c r="AT53" s="415">
        <v>1</v>
      </c>
      <c r="AU53" s="409" t="e">
        <f t="shared" ref="AU53:AZ58" si="27">O61</f>
        <v>#N/A</v>
      </c>
      <c r="AV53" s="409" t="e">
        <f t="shared" si="27"/>
        <v>#N/A</v>
      </c>
      <c r="AW53" s="409" t="e">
        <f t="shared" si="27"/>
        <v>#REF!</v>
      </c>
      <c r="AX53" s="409" t="e">
        <f t="shared" si="27"/>
        <v>#N/A</v>
      </c>
      <c r="AY53" s="409" t="e">
        <f t="shared" si="27"/>
        <v>#N/A</v>
      </c>
      <c r="AZ53" s="409" t="e">
        <f t="shared" si="27"/>
        <v>#REF!</v>
      </c>
      <c r="BA53" s="415"/>
      <c r="BB53" s="415">
        <v>3</v>
      </c>
      <c r="BC53" s="409" t="e">
        <f t="shared" si="26"/>
        <v>#N/A</v>
      </c>
      <c r="BD53" s="409" t="e">
        <f t="shared" si="26"/>
        <v>#N/A</v>
      </c>
      <c r="BE53" s="409" t="e">
        <f t="shared" si="26"/>
        <v>#REF!</v>
      </c>
      <c r="BF53" s="409" t="e">
        <f t="shared" si="26"/>
        <v>#N/A</v>
      </c>
      <c r="BG53" s="409" t="e">
        <f t="shared" si="26"/>
        <v>#N/A</v>
      </c>
      <c r="BH53" s="409" t="e">
        <f t="shared" si="26"/>
        <v>#REF!</v>
      </c>
      <c r="BI53" s="415"/>
      <c r="BJ53" s="415"/>
      <c r="BK53" s="427" t="e">
        <f>NA()</f>
        <v>#N/A</v>
      </c>
      <c r="BL53" s="427" t="e">
        <f>NA()</f>
        <v>#N/A</v>
      </c>
      <c r="BM53" s="427" t="e">
        <f>NA()</f>
        <v>#N/A</v>
      </c>
      <c r="BN53" s="427" t="e">
        <f>NA()</f>
        <v>#N/A</v>
      </c>
      <c r="BO53" s="427" t="e">
        <f>NA()</f>
        <v>#N/A</v>
      </c>
      <c r="BP53" s="427" t="e">
        <f>NA()</f>
        <v>#N/A</v>
      </c>
      <c r="BQ53" s="415"/>
      <c r="BR53" s="415"/>
      <c r="BS53" s="427" t="e">
        <f>NA()</f>
        <v>#N/A</v>
      </c>
      <c r="BT53" s="427" t="e">
        <f>NA()</f>
        <v>#N/A</v>
      </c>
      <c r="BU53" s="427" t="e">
        <f>NA()</f>
        <v>#N/A</v>
      </c>
      <c r="BV53" s="427" t="e">
        <f>NA()</f>
        <v>#N/A</v>
      </c>
      <c r="BW53" s="427" t="e">
        <f>NA()</f>
        <v>#N/A</v>
      </c>
      <c r="BX53" s="427" t="e">
        <f>NA()</f>
        <v>#N/A</v>
      </c>
      <c r="BY53" s="415"/>
      <c r="BZ53" s="415"/>
      <c r="CA53" s="427" t="e">
        <f>NA()</f>
        <v>#N/A</v>
      </c>
      <c r="CB53" s="427" t="e">
        <f>NA()</f>
        <v>#N/A</v>
      </c>
      <c r="CC53" s="427" t="e">
        <f>NA()</f>
        <v>#N/A</v>
      </c>
      <c r="CD53" s="427" t="e">
        <f>NA()</f>
        <v>#N/A</v>
      </c>
      <c r="CE53" s="427" t="e">
        <f>NA()</f>
        <v>#N/A</v>
      </c>
      <c r="CF53" s="427" t="e">
        <f>NA()</f>
        <v>#N/A</v>
      </c>
    </row>
    <row r="54" spans="1:84">
      <c r="A54" s="426"/>
      <c r="E54" s="415"/>
      <c r="F54" s="417">
        <v>4</v>
      </c>
      <c r="G54" s="421" t="e">
        <f>IF(#REF!="","",#REF!)</f>
        <v>#REF!</v>
      </c>
      <c r="H54" s="421" t="e">
        <f>IF(#REF!="","",#REF!)</f>
        <v>#REF!</v>
      </c>
      <c r="I54" s="421" t="e">
        <f>IF(#REF!="","",#REF!)</f>
        <v>#REF!</v>
      </c>
      <c r="K54" s="424" t="e">
        <f t="shared" si="11"/>
        <v>#REF!</v>
      </c>
      <c r="L54" s="424" t="e">
        <f t="shared" si="12"/>
        <v>#REF!</v>
      </c>
      <c r="M54" s="425"/>
      <c r="N54" s="417">
        <v>4</v>
      </c>
      <c r="O54" s="409" t="e">
        <f>NA()</f>
        <v>#N/A</v>
      </c>
      <c r="P54" s="409" t="e">
        <f t="shared" si="24"/>
        <v>#REF!</v>
      </c>
      <c r="Q54" s="409" t="e">
        <f>NA()</f>
        <v>#N/A</v>
      </c>
      <c r="R54" s="409" t="e">
        <f>NA()</f>
        <v>#N/A</v>
      </c>
      <c r="S54" s="409" t="e">
        <f t="shared" si="25"/>
        <v>#REF!</v>
      </c>
      <c r="T54" s="409" t="e">
        <f>NA()</f>
        <v>#N/A</v>
      </c>
      <c r="U54" s="425"/>
      <c r="V54" s="417">
        <v>5</v>
      </c>
      <c r="W54" s="409" t="e">
        <f t="shared" si="23"/>
        <v>#N/A</v>
      </c>
      <c r="X54" s="409" t="e">
        <f t="shared" si="23"/>
        <v>#REF!</v>
      </c>
      <c r="Y54" s="409" t="e">
        <f t="shared" si="23"/>
        <v>#N/A</v>
      </c>
      <c r="Z54" s="409" t="e">
        <f t="shared" si="23"/>
        <v>#N/A</v>
      </c>
      <c r="AA54" s="409" t="e">
        <f t="shared" si="23"/>
        <v>#REF!</v>
      </c>
      <c r="AB54" s="409" t="e">
        <f t="shared" si="23"/>
        <v>#N/A</v>
      </c>
      <c r="AC54" s="425"/>
      <c r="AD54" s="417">
        <v>6</v>
      </c>
      <c r="AE54" s="409" t="e">
        <f t="shared" si="21"/>
        <v>#N/A</v>
      </c>
      <c r="AF54" s="409" t="e">
        <f t="shared" si="21"/>
        <v>#REF!</v>
      </c>
      <c r="AG54" s="409" t="e">
        <f t="shared" si="21"/>
        <v>#N/A</v>
      </c>
      <c r="AH54" s="409" t="e">
        <f t="shared" si="21"/>
        <v>#N/A</v>
      </c>
      <c r="AI54" s="409" t="e">
        <f t="shared" si="21"/>
        <v>#REF!</v>
      </c>
      <c r="AJ54" s="409" t="e">
        <f t="shared" si="21"/>
        <v>#N/A</v>
      </c>
      <c r="AK54" s="425"/>
      <c r="AL54" s="415">
        <v>7</v>
      </c>
      <c r="AM54" s="409" t="e">
        <f t="shared" si="20"/>
        <v>#N/A</v>
      </c>
      <c r="AN54" s="409" t="e">
        <f t="shared" si="20"/>
        <v>#REF!</v>
      </c>
      <c r="AO54" s="409" t="e">
        <f t="shared" si="20"/>
        <v>#N/A</v>
      </c>
      <c r="AP54" s="409" t="e">
        <f t="shared" si="20"/>
        <v>#N/A</v>
      </c>
      <c r="AQ54" s="409" t="e">
        <f t="shared" si="20"/>
        <v>#REF!</v>
      </c>
      <c r="AR54" s="409" t="e">
        <f t="shared" si="20"/>
        <v>#N/A</v>
      </c>
      <c r="AS54" s="425"/>
      <c r="AT54" s="415">
        <v>2</v>
      </c>
      <c r="AU54" s="409" t="e">
        <f t="shared" si="27"/>
        <v>#N/A</v>
      </c>
      <c r="AV54" s="409" t="e">
        <f t="shared" si="27"/>
        <v>#N/A</v>
      </c>
      <c r="AW54" s="409" t="e">
        <f t="shared" si="27"/>
        <v>#REF!</v>
      </c>
      <c r="AX54" s="409" t="e">
        <f t="shared" si="27"/>
        <v>#N/A</v>
      </c>
      <c r="AY54" s="409" t="e">
        <f t="shared" si="27"/>
        <v>#N/A</v>
      </c>
      <c r="AZ54" s="409" t="e">
        <f t="shared" si="27"/>
        <v>#REF!</v>
      </c>
      <c r="BA54" s="415"/>
      <c r="BB54" s="415">
        <v>4</v>
      </c>
      <c r="BC54" s="409" t="e">
        <f t="shared" si="26"/>
        <v>#N/A</v>
      </c>
      <c r="BD54" s="409" t="e">
        <f t="shared" si="26"/>
        <v>#N/A</v>
      </c>
      <c r="BE54" s="409" t="e">
        <f t="shared" si="26"/>
        <v>#REF!</v>
      </c>
      <c r="BF54" s="409" t="e">
        <f t="shared" si="26"/>
        <v>#N/A</v>
      </c>
      <c r="BG54" s="409" t="e">
        <f t="shared" si="26"/>
        <v>#N/A</v>
      </c>
      <c r="BH54" s="409" t="e">
        <f t="shared" si="26"/>
        <v>#REF!</v>
      </c>
      <c r="BI54" s="415"/>
      <c r="BJ54" s="415"/>
      <c r="BK54" s="427" t="e">
        <f>NA()</f>
        <v>#N/A</v>
      </c>
      <c r="BL54" s="427" t="e">
        <f>NA()</f>
        <v>#N/A</v>
      </c>
      <c r="BM54" s="427" t="e">
        <f>NA()</f>
        <v>#N/A</v>
      </c>
      <c r="BN54" s="427" t="e">
        <f>NA()</f>
        <v>#N/A</v>
      </c>
      <c r="BO54" s="427" t="e">
        <f>NA()</f>
        <v>#N/A</v>
      </c>
      <c r="BP54" s="427" t="e">
        <f>NA()</f>
        <v>#N/A</v>
      </c>
      <c r="BQ54" s="415"/>
      <c r="BR54" s="415"/>
      <c r="BS54" s="427" t="e">
        <f>NA()</f>
        <v>#N/A</v>
      </c>
      <c r="BT54" s="427" t="e">
        <f>NA()</f>
        <v>#N/A</v>
      </c>
      <c r="BU54" s="427" t="e">
        <f>NA()</f>
        <v>#N/A</v>
      </c>
      <c r="BV54" s="427" t="e">
        <f>NA()</f>
        <v>#N/A</v>
      </c>
      <c r="BW54" s="427" t="e">
        <f>NA()</f>
        <v>#N/A</v>
      </c>
      <c r="BX54" s="427" t="e">
        <f>NA()</f>
        <v>#N/A</v>
      </c>
      <c r="BY54" s="415"/>
      <c r="BZ54" s="415"/>
      <c r="CA54" s="427" t="e">
        <f>NA()</f>
        <v>#N/A</v>
      </c>
      <c r="CB54" s="427" t="e">
        <f>NA()</f>
        <v>#N/A</v>
      </c>
      <c r="CC54" s="427" t="e">
        <f>NA()</f>
        <v>#N/A</v>
      </c>
      <c r="CD54" s="427" t="e">
        <f>NA()</f>
        <v>#N/A</v>
      </c>
      <c r="CE54" s="427" t="e">
        <f>NA()</f>
        <v>#N/A</v>
      </c>
      <c r="CF54" s="427" t="e">
        <f>NA()</f>
        <v>#N/A</v>
      </c>
    </row>
    <row r="55" spans="1:84">
      <c r="A55" s="426"/>
      <c r="E55" s="415"/>
      <c r="F55" s="417">
        <v>5</v>
      </c>
      <c r="G55" s="421" t="e">
        <f>IF(#REF!="","",#REF!)</f>
        <v>#REF!</v>
      </c>
      <c r="H55" s="421" t="e">
        <f>IF(#REF!="","",#REF!)</f>
        <v>#REF!</v>
      </c>
      <c r="I55" s="421" t="e">
        <f>IF(#REF!="","",#REF!)</f>
        <v>#REF!</v>
      </c>
      <c r="K55" s="424" t="e">
        <f t="shared" si="11"/>
        <v>#REF!</v>
      </c>
      <c r="L55" s="424" t="e">
        <f t="shared" si="12"/>
        <v>#REF!</v>
      </c>
      <c r="M55" s="425"/>
      <c r="N55" s="417">
        <v>5</v>
      </c>
      <c r="O55" s="409" t="e">
        <f>NA()</f>
        <v>#N/A</v>
      </c>
      <c r="P55" s="409" t="e">
        <f t="shared" si="24"/>
        <v>#REF!</v>
      </c>
      <c r="Q55" s="409" t="e">
        <f>NA()</f>
        <v>#N/A</v>
      </c>
      <c r="R55" s="409" t="e">
        <f>NA()</f>
        <v>#N/A</v>
      </c>
      <c r="S55" s="409" t="e">
        <f t="shared" si="25"/>
        <v>#REF!</v>
      </c>
      <c r="T55" s="409" t="e">
        <f>NA()</f>
        <v>#N/A</v>
      </c>
      <c r="U55" s="425"/>
      <c r="V55" s="417">
        <v>6</v>
      </c>
      <c r="W55" s="409" t="e">
        <f t="shared" si="23"/>
        <v>#N/A</v>
      </c>
      <c r="X55" s="409" t="e">
        <f t="shared" si="23"/>
        <v>#REF!</v>
      </c>
      <c r="Y55" s="409" t="e">
        <f t="shared" si="23"/>
        <v>#N/A</v>
      </c>
      <c r="Z55" s="409" t="e">
        <f t="shared" si="23"/>
        <v>#N/A</v>
      </c>
      <c r="AA55" s="409" t="e">
        <f t="shared" si="23"/>
        <v>#REF!</v>
      </c>
      <c r="AB55" s="409" t="e">
        <f t="shared" si="23"/>
        <v>#N/A</v>
      </c>
      <c r="AC55" s="425"/>
      <c r="AD55" s="417">
        <v>7</v>
      </c>
      <c r="AE55" s="409" t="e">
        <f t="shared" si="21"/>
        <v>#N/A</v>
      </c>
      <c r="AF55" s="409" t="e">
        <f t="shared" si="21"/>
        <v>#REF!</v>
      </c>
      <c r="AG55" s="409" t="e">
        <f t="shared" si="21"/>
        <v>#N/A</v>
      </c>
      <c r="AH55" s="409" t="e">
        <f t="shared" si="21"/>
        <v>#N/A</v>
      </c>
      <c r="AI55" s="409" t="e">
        <f t="shared" si="21"/>
        <v>#REF!</v>
      </c>
      <c r="AJ55" s="409" t="e">
        <f t="shared" si="21"/>
        <v>#N/A</v>
      </c>
      <c r="AK55" s="423" t="s">
        <v>373</v>
      </c>
      <c r="AL55" s="415">
        <v>1</v>
      </c>
      <c r="AM55" s="409" t="e">
        <f t="shared" ref="AM55:AR61" si="28">O61</f>
        <v>#N/A</v>
      </c>
      <c r="AN55" s="409" t="e">
        <f t="shared" si="28"/>
        <v>#N/A</v>
      </c>
      <c r="AO55" s="409" t="e">
        <f t="shared" si="28"/>
        <v>#REF!</v>
      </c>
      <c r="AP55" s="409" t="e">
        <f t="shared" si="28"/>
        <v>#N/A</v>
      </c>
      <c r="AQ55" s="409" t="e">
        <f t="shared" si="28"/>
        <v>#N/A</v>
      </c>
      <c r="AR55" s="409" t="e">
        <f t="shared" si="28"/>
        <v>#REF!</v>
      </c>
      <c r="AS55" s="415"/>
      <c r="AT55" s="415">
        <v>3</v>
      </c>
      <c r="AU55" s="409" t="e">
        <f t="shared" si="27"/>
        <v>#N/A</v>
      </c>
      <c r="AV55" s="409" t="e">
        <f t="shared" si="27"/>
        <v>#N/A</v>
      </c>
      <c r="AW55" s="409" t="e">
        <f t="shared" si="27"/>
        <v>#REF!</v>
      </c>
      <c r="AX55" s="409" t="e">
        <f t="shared" si="27"/>
        <v>#N/A</v>
      </c>
      <c r="AY55" s="409" t="e">
        <f t="shared" si="27"/>
        <v>#N/A</v>
      </c>
      <c r="AZ55" s="409" t="e">
        <f t="shared" si="27"/>
        <v>#REF!</v>
      </c>
      <c r="BA55" s="415"/>
      <c r="BB55" s="415">
        <v>5</v>
      </c>
      <c r="BC55" s="409" t="e">
        <f t="shared" si="26"/>
        <v>#N/A</v>
      </c>
      <c r="BD55" s="409" t="e">
        <f t="shared" si="26"/>
        <v>#N/A</v>
      </c>
      <c r="BE55" s="409" t="e">
        <f t="shared" si="26"/>
        <v>#REF!</v>
      </c>
      <c r="BF55" s="409" t="e">
        <f t="shared" si="26"/>
        <v>#N/A</v>
      </c>
      <c r="BG55" s="409" t="e">
        <f t="shared" si="26"/>
        <v>#N/A</v>
      </c>
      <c r="BH55" s="409" t="e">
        <f t="shared" si="26"/>
        <v>#REF!</v>
      </c>
      <c r="BI55" s="415"/>
      <c r="BJ55" s="415"/>
      <c r="BK55" s="427" t="e">
        <f>NA()</f>
        <v>#N/A</v>
      </c>
      <c r="BL55" s="427" t="e">
        <f>NA()</f>
        <v>#N/A</v>
      </c>
      <c r="BM55" s="427" t="e">
        <f>NA()</f>
        <v>#N/A</v>
      </c>
      <c r="BN55" s="427" t="e">
        <f>NA()</f>
        <v>#N/A</v>
      </c>
      <c r="BO55" s="427" t="e">
        <f>NA()</f>
        <v>#N/A</v>
      </c>
      <c r="BP55" s="427" t="e">
        <f>NA()</f>
        <v>#N/A</v>
      </c>
      <c r="BQ55" s="415"/>
      <c r="BR55" s="415"/>
      <c r="BS55" s="427" t="e">
        <f>NA()</f>
        <v>#N/A</v>
      </c>
      <c r="BT55" s="427" t="e">
        <f>NA()</f>
        <v>#N/A</v>
      </c>
      <c r="BU55" s="427" t="e">
        <f>NA()</f>
        <v>#N/A</v>
      </c>
      <c r="BV55" s="427" t="e">
        <f>NA()</f>
        <v>#N/A</v>
      </c>
      <c r="BW55" s="427" t="e">
        <f>NA()</f>
        <v>#N/A</v>
      </c>
      <c r="BX55" s="427" t="e">
        <f>NA()</f>
        <v>#N/A</v>
      </c>
      <c r="BY55" s="415"/>
      <c r="BZ55" s="415"/>
      <c r="CA55" s="427" t="e">
        <f>NA()</f>
        <v>#N/A</v>
      </c>
      <c r="CB55" s="427" t="e">
        <f>NA()</f>
        <v>#N/A</v>
      </c>
      <c r="CC55" s="427" t="e">
        <f>NA()</f>
        <v>#N/A</v>
      </c>
      <c r="CD55" s="427" t="e">
        <f>NA()</f>
        <v>#N/A</v>
      </c>
      <c r="CE55" s="427" t="e">
        <f>NA()</f>
        <v>#N/A</v>
      </c>
      <c r="CF55" s="427" t="e">
        <f>NA()</f>
        <v>#N/A</v>
      </c>
    </row>
    <row r="56" spans="1:84">
      <c r="A56" s="426"/>
      <c r="E56" s="415"/>
      <c r="F56" s="417">
        <v>6</v>
      </c>
      <c r="G56" s="421" t="e">
        <f>IF(#REF!="","",#REF!)</f>
        <v>#REF!</v>
      </c>
      <c r="H56" s="421" t="e">
        <f>IF(#REF!="","",#REF!)</f>
        <v>#REF!</v>
      </c>
      <c r="I56" s="421" t="e">
        <f>IF(#REF!="","",#REF!)</f>
        <v>#REF!</v>
      </c>
      <c r="K56" s="424" t="e">
        <f t="shared" si="11"/>
        <v>#REF!</v>
      </c>
      <c r="L56" s="424" t="e">
        <f t="shared" si="12"/>
        <v>#REF!</v>
      </c>
      <c r="M56" s="425"/>
      <c r="N56" s="417">
        <v>6</v>
      </c>
      <c r="O56" s="409" t="e">
        <f>NA()</f>
        <v>#N/A</v>
      </c>
      <c r="P56" s="409" t="e">
        <f t="shared" si="24"/>
        <v>#REF!</v>
      </c>
      <c r="Q56" s="409" t="e">
        <f>NA()</f>
        <v>#N/A</v>
      </c>
      <c r="R56" s="409" t="e">
        <f>NA()</f>
        <v>#N/A</v>
      </c>
      <c r="S56" s="409" t="e">
        <f t="shared" si="25"/>
        <v>#REF!</v>
      </c>
      <c r="T56" s="409" t="e">
        <f>NA()</f>
        <v>#N/A</v>
      </c>
      <c r="U56" s="425"/>
      <c r="V56" s="417">
        <v>7</v>
      </c>
      <c r="W56" s="409" t="e">
        <f t="shared" si="23"/>
        <v>#N/A</v>
      </c>
      <c r="X56" s="409" t="e">
        <f t="shared" si="23"/>
        <v>#REF!</v>
      </c>
      <c r="Y56" s="409" t="e">
        <f t="shared" si="23"/>
        <v>#N/A</v>
      </c>
      <c r="Z56" s="409" t="e">
        <f t="shared" si="23"/>
        <v>#N/A</v>
      </c>
      <c r="AA56" s="409" t="e">
        <f t="shared" si="23"/>
        <v>#REF!</v>
      </c>
      <c r="AB56" s="409" t="e">
        <f t="shared" si="23"/>
        <v>#N/A</v>
      </c>
      <c r="AC56" s="425"/>
      <c r="AD56" s="417">
        <v>8</v>
      </c>
      <c r="AE56" s="409" t="e">
        <f t="shared" si="21"/>
        <v>#N/A</v>
      </c>
      <c r="AF56" s="409" t="e">
        <f t="shared" si="21"/>
        <v>#REF!</v>
      </c>
      <c r="AG56" s="409" t="e">
        <f t="shared" si="21"/>
        <v>#N/A</v>
      </c>
      <c r="AH56" s="409" t="e">
        <f t="shared" si="21"/>
        <v>#N/A</v>
      </c>
      <c r="AI56" s="409" t="e">
        <f t="shared" si="21"/>
        <v>#REF!</v>
      </c>
      <c r="AJ56" s="409" t="e">
        <f t="shared" si="21"/>
        <v>#N/A</v>
      </c>
      <c r="AK56" s="425"/>
      <c r="AL56" s="415">
        <v>2</v>
      </c>
      <c r="AM56" s="409" t="e">
        <f t="shared" si="28"/>
        <v>#N/A</v>
      </c>
      <c r="AN56" s="409" t="e">
        <f t="shared" si="28"/>
        <v>#N/A</v>
      </c>
      <c r="AO56" s="409" t="e">
        <f t="shared" si="28"/>
        <v>#REF!</v>
      </c>
      <c r="AP56" s="409" t="e">
        <f t="shared" si="28"/>
        <v>#N/A</v>
      </c>
      <c r="AQ56" s="409" t="e">
        <f t="shared" si="28"/>
        <v>#N/A</v>
      </c>
      <c r="AR56" s="409" t="e">
        <f t="shared" si="28"/>
        <v>#REF!</v>
      </c>
      <c r="AS56" s="415"/>
      <c r="AT56" s="415">
        <v>4</v>
      </c>
      <c r="AU56" s="409" t="e">
        <f t="shared" si="27"/>
        <v>#N/A</v>
      </c>
      <c r="AV56" s="409" t="e">
        <f t="shared" si="27"/>
        <v>#N/A</v>
      </c>
      <c r="AW56" s="409" t="e">
        <f t="shared" si="27"/>
        <v>#REF!</v>
      </c>
      <c r="AX56" s="409" t="e">
        <f t="shared" si="27"/>
        <v>#N/A</v>
      </c>
      <c r="AY56" s="409" t="e">
        <f t="shared" si="27"/>
        <v>#N/A</v>
      </c>
      <c r="AZ56" s="409" t="e">
        <f t="shared" si="27"/>
        <v>#REF!</v>
      </c>
      <c r="BA56" s="415"/>
      <c r="BB56" s="415"/>
      <c r="BC56" s="427" t="e">
        <f>NA()</f>
        <v>#N/A</v>
      </c>
      <c r="BD56" s="427" t="e">
        <f>NA()</f>
        <v>#N/A</v>
      </c>
      <c r="BE56" s="427" t="e">
        <f>NA()</f>
        <v>#N/A</v>
      </c>
      <c r="BF56" s="427" t="e">
        <f>NA()</f>
        <v>#N/A</v>
      </c>
      <c r="BG56" s="427" t="e">
        <f>NA()</f>
        <v>#N/A</v>
      </c>
      <c r="BH56" s="427" t="e">
        <f>NA()</f>
        <v>#N/A</v>
      </c>
      <c r="BI56" s="415"/>
      <c r="BJ56" s="415"/>
      <c r="BK56" s="427" t="e">
        <f>NA()</f>
        <v>#N/A</v>
      </c>
      <c r="BL56" s="427" t="e">
        <f>NA()</f>
        <v>#N/A</v>
      </c>
      <c r="BM56" s="427" t="e">
        <f>NA()</f>
        <v>#N/A</v>
      </c>
      <c r="BN56" s="427" t="e">
        <f>NA()</f>
        <v>#N/A</v>
      </c>
      <c r="BO56" s="427" t="e">
        <f>NA()</f>
        <v>#N/A</v>
      </c>
      <c r="BP56" s="427" t="e">
        <f>NA()</f>
        <v>#N/A</v>
      </c>
      <c r="BQ56" s="415"/>
      <c r="BR56" s="415"/>
      <c r="BS56" s="427" t="e">
        <f>NA()</f>
        <v>#N/A</v>
      </c>
      <c r="BT56" s="427" t="e">
        <f>NA()</f>
        <v>#N/A</v>
      </c>
      <c r="BU56" s="427" t="e">
        <f>NA()</f>
        <v>#N/A</v>
      </c>
      <c r="BV56" s="427" t="e">
        <f>NA()</f>
        <v>#N/A</v>
      </c>
      <c r="BW56" s="427" t="e">
        <f>NA()</f>
        <v>#N/A</v>
      </c>
      <c r="BX56" s="427" t="e">
        <f>NA()</f>
        <v>#N/A</v>
      </c>
      <c r="BY56" s="415"/>
      <c r="BZ56" s="415"/>
      <c r="CA56" s="427" t="e">
        <f>NA()</f>
        <v>#N/A</v>
      </c>
      <c r="CB56" s="427" t="e">
        <f>NA()</f>
        <v>#N/A</v>
      </c>
      <c r="CC56" s="427" t="e">
        <f>NA()</f>
        <v>#N/A</v>
      </c>
      <c r="CD56" s="427" t="e">
        <f>NA()</f>
        <v>#N/A</v>
      </c>
      <c r="CE56" s="427" t="e">
        <f>NA()</f>
        <v>#N/A</v>
      </c>
      <c r="CF56" s="427" t="e">
        <f>NA()</f>
        <v>#N/A</v>
      </c>
    </row>
    <row r="57" spans="1:84">
      <c r="A57" s="426"/>
      <c r="E57" s="415"/>
      <c r="F57" s="417">
        <v>7</v>
      </c>
      <c r="G57" s="421" t="e">
        <f>IF(#REF!="","",#REF!)</f>
        <v>#REF!</v>
      </c>
      <c r="H57" s="421" t="e">
        <f>IF(#REF!="","",#REF!)</f>
        <v>#REF!</v>
      </c>
      <c r="I57" s="421" t="e">
        <f>IF(#REF!="","",#REF!)</f>
        <v>#REF!</v>
      </c>
      <c r="K57" s="424" t="e">
        <f t="shared" si="11"/>
        <v>#REF!</v>
      </c>
      <c r="L57" s="424" t="e">
        <f t="shared" si="12"/>
        <v>#REF!</v>
      </c>
      <c r="M57" s="425"/>
      <c r="N57" s="417">
        <v>7</v>
      </c>
      <c r="O57" s="409" t="e">
        <f>NA()</f>
        <v>#N/A</v>
      </c>
      <c r="P57" s="409" t="e">
        <f t="shared" si="24"/>
        <v>#REF!</v>
      </c>
      <c r="Q57" s="409" t="e">
        <f>NA()</f>
        <v>#N/A</v>
      </c>
      <c r="R57" s="409" t="e">
        <f>NA()</f>
        <v>#N/A</v>
      </c>
      <c r="S57" s="409" t="e">
        <f t="shared" si="25"/>
        <v>#REF!</v>
      </c>
      <c r="T57" s="409" t="e">
        <f>NA()</f>
        <v>#N/A</v>
      </c>
      <c r="U57" s="425"/>
      <c r="V57" s="417">
        <v>8</v>
      </c>
      <c r="W57" s="409" t="e">
        <f t="shared" si="23"/>
        <v>#N/A</v>
      </c>
      <c r="X57" s="409" t="e">
        <f t="shared" si="23"/>
        <v>#REF!</v>
      </c>
      <c r="Y57" s="409" t="e">
        <f t="shared" si="23"/>
        <v>#N/A</v>
      </c>
      <c r="Z57" s="409" t="e">
        <f t="shared" si="23"/>
        <v>#N/A</v>
      </c>
      <c r="AA57" s="409" t="e">
        <f t="shared" si="23"/>
        <v>#REF!</v>
      </c>
      <c r="AB57" s="409" t="e">
        <f t="shared" si="23"/>
        <v>#N/A</v>
      </c>
      <c r="AC57" s="423" t="s">
        <v>373</v>
      </c>
      <c r="AD57" s="417">
        <v>1</v>
      </c>
      <c r="AE57" s="409" t="e">
        <f t="shared" ref="AE57:AJ64" si="29">O61</f>
        <v>#N/A</v>
      </c>
      <c r="AF57" s="409" t="e">
        <f t="shared" si="29"/>
        <v>#N/A</v>
      </c>
      <c r="AG57" s="409" t="e">
        <f t="shared" si="29"/>
        <v>#REF!</v>
      </c>
      <c r="AH57" s="409" t="e">
        <f t="shared" si="29"/>
        <v>#N/A</v>
      </c>
      <c r="AI57" s="409" t="e">
        <f t="shared" si="29"/>
        <v>#N/A</v>
      </c>
      <c r="AJ57" s="409" t="e">
        <f t="shared" si="29"/>
        <v>#REF!</v>
      </c>
      <c r="AK57" s="415"/>
      <c r="AL57" s="415">
        <v>3</v>
      </c>
      <c r="AM57" s="409" t="e">
        <f t="shared" si="28"/>
        <v>#N/A</v>
      </c>
      <c r="AN57" s="409" t="e">
        <f t="shared" si="28"/>
        <v>#N/A</v>
      </c>
      <c r="AO57" s="409" t="e">
        <f t="shared" si="28"/>
        <v>#REF!</v>
      </c>
      <c r="AP57" s="409" t="e">
        <f t="shared" si="28"/>
        <v>#N/A</v>
      </c>
      <c r="AQ57" s="409" t="e">
        <f t="shared" si="28"/>
        <v>#N/A</v>
      </c>
      <c r="AR57" s="409" t="e">
        <f t="shared" si="28"/>
        <v>#REF!</v>
      </c>
      <c r="AS57" s="415"/>
      <c r="AT57" s="415">
        <v>5</v>
      </c>
      <c r="AU57" s="409" t="e">
        <f t="shared" si="27"/>
        <v>#N/A</v>
      </c>
      <c r="AV57" s="409" t="e">
        <f t="shared" si="27"/>
        <v>#N/A</v>
      </c>
      <c r="AW57" s="409" t="e">
        <f t="shared" si="27"/>
        <v>#REF!</v>
      </c>
      <c r="AX57" s="409" t="e">
        <f t="shared" si="27"/>
        <v>#N/A</v>
      </c>
      <c r="AY57" s="409" t="e">
        <f t="shared" si="27"/>
        <v>#N/A</v>
      </c>
      <c r="AZ57" s="409" t="e">
        <f t="shared" si="27"/>
        <v>#REF!</v>
      </c>
      <c r="BA57" s="415"/>
      <c r="BB57" s="415"/>
      <c r="BC57" s="427" t="e">
        <f>NA()</f>
        <v>#N/A</v>
      </c>
      <c r="BD57" s="427" t="e">
        <f>NA()</f>
        <v>#N/A</v>
      </c>
      <c r="BE57" s="427" t="e">
        <f>NA()</f>
        <v>#N/A</v>
      </c>
      <c r="BF57" s="427" t="e">
        <f>NA()</f>
        <v>#N/A</v>
      </c>
      <c r="BG57" s="427" t="e">
        <f>NA()</f>
        <v>#N/A</v>
      </c>
      <c r="BH57" s="427" t="e">
        <f>NA()</f>
        <v>#N/A</v>
      </c>
      <c r="BI57" s="415"/>
      <c r="BJ57" s="415"/>
      <c r="BK57" s="427" t="e">
        <f>NA()</f>
        <v>#N/A</v>
      </c>
      <c r="BL57" s="427" t="e">
        <f>NA()</f>
        <v>#N/A</v>
      </c>
      <c r="BM57" s="427" t="e">
        <f>NA()</f>
        <v>#N/A</v>
      </c>
      <c r="BN57" s="427" t="e">
        <f>NA()</f>
        <v>#N/A</v>
      </c>
      <c r="BO57" s="427" t="e">
        <f>NA()</f>
        <v>#N/A</v>
      </c>
      <c r="BP57" s="427" t="e">
        <f>NA()</f>
        <v>#N/A</v>
      </c>
      <c r="BQ57" s="415"/>
      <c r="BR57" s="415"/>
      <c r="BS57" s="427" t="e">
        <f>NA()</f>
        <v>#N/A</v>
      </c>
      <c r="BT57" s="427" t="e">
        <f>NA()</f>
        <v>#N/A</v>
      </c>
      <c r="BU57" s="427" t="e">
        <f>NA()</f>
        <v>#N/A</v>
      </c>
      <c r="BV57" s="427" t="e">
        <f>NA()</f>
        <v>#N/A</v>
      </c>
      <c r="BW57" s="427" t="e">
        <f>NA()</f>
        <v>#N/A</v>
      </c>
      <c r="BX57" s="427" t="e">
        <f>NA()</f>
        <v>#N/A</v>
      </c>
      <c r="BY57" s="415"/>
      <c r="BZ57" s="415"/>
      <c r="CA57" s="427" t="e">
        <f>NA()</f>
        <v>#N/A</v>
      </c>
      <c r="CB57" s="427" t="e">
        <f>NA()</f>
        <v>#N/A</v>
      </c>
      <c r="CC57" s="427" t="e">
        <f>NA()</f>
        <v>#N/A</v>
      </c>
      <c r="CD57" s="427" t="e">
        <f>NA()</f>
        <v>#N/A</v>
      </c>
      <c r="CE57" s="427" t="e">
        <f>NA()</f>
        <v>#N/A</v>
      </c>
      <c r="CF57" s="427" t="e">
        <f>NA()</f>
        <v>#N/A</v>
      </c>
    </row>
    <row r="58" spans="1:84">
      <c r="A58" s="426"/>
      <c r="E58" s="415"/>
      <c r="F58" s="417">
        <v>8</v>
      </c>
      <c r="G58" s="421" t="e">
        <f>IF(#REF!="","",#REF!)</f>
        <v>#REF!</v>
      </c>
      <c r="H58" s="421" t="e">
        <f>IF(#REF!="","",#REF!)</f>
        <v>#REF!</v>
      </c>
      <c r="I58" s="421" t="e">
        <f>IF(#REF!="","",#REF!)</f>
        <v>#REF!</v>
      </c>
      <c r="K58" s="424" t="e">
        <f t="shared" si="11"/>
        <v>#REF!</v>
      </c>
      <c r="L58" s="424" t="e">
        <f t="shared" si="12"/>
        <v>#REF!</v>
      </c>
      <c r="M58" s="425"/>
      <c r="N58" s="417">
        <v>8</v>
      </c>
      <c r="O58" s="409" t="e">
        <f>NA()</f>
        <v>#N/A</v>
      </c>
      <c r="P58" s="409" t="e">
        <f t="shared" si="24"/>
        <v>#REF!</v>
      </c>
      <c r="Q58" s="409" t="e">
        <f>NA()</f>
        <v>#N/A</v>
      </c>
      <c r="R58" s="409" t="e">
        <f>NA()</f>
        <v>#N/A</v>
      </c>
      <c r="S58" s="409" t="e">
        <f t="shared" si="25"/>
        <v>#REF!</v>
      </c>
      <c r="T58" s="409" t="e">
        <f>NA()</f>
        <v>#N/A</v>
      </c>
      <c r="U58" s="425"/>
      <c r="V58" s="417">
        <v>9</v>
      </c>
      <c r="W58" s="409" t="e">
        <f t="shared" si="23"/>
        <v>#N/A</v>
      </c>
      <c r="X58" s="409" t="e">
        <f t="shared" si="23"/>
        <v>#REF!</v>
      </c>
      <c r="Y58" s="409" t="e">
        <f t="shared" si="23"/>
        <v>#N/A</v>
      </c>
      <c r="Z58" s="409" t="e">
        <f t="shared" si="23"/>
        <v>#N/A</v>
      </c>
      <c r="AA58" s="409" t="e">
        <f t="shared" si="23"/>
        <v>#REF!</v>
      </c>
      <c r="AB58" s="409" t="e">
        <f t="shared" si="23"/>
        <v>#N/A</v>
      </c>
      <c r="AC58" s="425"/>
      <c r="AD58" s="417">
        <v>2</v>
      </c>
      <c r="AE58" s="409" t="e">
        <f t="shared" si="29"/>
        <v>#N/A</v>
      </c>
      <c r="AF58" s="409" t="e">
        <f t="shared" si="29"/>
        <v>#N/A</v>
      </c>
      <c r="AG58" s="409" t="e">
        <f t="shared" si="29"/>
        <v>#REF!</v>
      </c>
      <c r="AH58" s="409" t="e">
        <f t="shared" si="29"/>
        <v>#N/A</v>
      </c>
      <c r="AI58" s="409" t="e">
        <f t="shared" si="29"/>
        <v>#N/A</v>
      </c>
      <c r="AJ58" s="409" t="e">
        <f t="shared" si="29"/>
        <v>#REF!</v>
      </c>
      <c r="AK58" s="415"/>
      <c r="AL58" s="415">
        <v>4</v>
      </c>
      <c r="AM58" s="409" t="e">
        <f t="shared" si="28"/>
        <v>#N/A</v>
      </c>
      <c r="AN58" s="409" t="e">
        <f t="shared" si="28"/>
        <v>#N/A</v>
      </c>
      <c r="AO58" s="409" t="e">
        <f t="shared" si="28"/>
        <v>#REF!</v>
      </c>
      <c r="AP58" s="409" t="e">
        <f t="shared" si="28"/>
        <v>#N/A</v>
      </c>
      <c r="AQ58" s="409" t="e">
        <f t="shared" si="28"/>
        <v>#N/A</v>
      </c>
      <c r="AR58" s="409" t="e">
        <f t="shared" si="28"/>
        <v>#REF!</v>
      </c>
      <c r="AS58" s="415"/>
      <c r="AT58" s="415">
        <v>6</v>
      </c>
      <c r="AU58" s="409" t="e">
        <f t="shared" si="27"/>
        <v>#N/A</v>
      </c>
      <c r="AV58" s="409" t="e">
        <f t="shared" si="27"/>
        <v>#N/A</v>
      </c>
      <c r="AW58" s="409" t="e">
        <f t="shared" si="27"/>
        <v>#REF!</v>
      </c>
      <c r="AX58" s="409" t="e">
        <f t="shared" si="27"/>
        <v>#N/A</v>
      </c>
      <c r="AY58" s="409" t="e">
        <f t="shared" si="27"/>
        <v>#N/A</v>
      </c>
      <c r="AZ58" s="409" t="e">
        <f t="shared" si="27"/>
        <v>#REF!</v>
      </c>
      <c r="BA58" s="415"/>
      <c r="BB58" s="415"/>
      <c r="BC58" s="427" t="e">
        <f>NA()</f>
        <v>#N/A</v>
      </c>
      <c r="BD58" s="427" t="e">
        <f>NA()</f>
        <v>#N/A</v>
      </c>
      <c r="BE58" s="427" t="e">
        <f>NA()</f>
        <v>#N/A</v>
      </c>
      <c r="BF58" s="427" t="e">
        <f>NA()</f>
        <v>#N/A</v>
      </c>
      <c r="BG58" s="427" t="e">
        <f>NA()</f>
        <v>#N/A</v>
      </c>
      <c r="BH58" s="427" t="e">
        <f>NA()</f>
        <v>#N/A</v>
      </c>
      <c r="BI58" s="415"/>
      <c r="BJ58" s="415"/>
      <c r="BK58" s="427" t="e">
        <f>NA()</f>
        <v>#N/A</v>
      </c>
      <c r="BL58" s="427" t="e">
        <f>NA()</f>
        <v>#N/A</v>
      </c>
      <c r="BM58" s="427" t="e">
        <f>NA()</f>
        <v>#N/A</v>
      </c>
      <c r="BN58" s="427" t="e">
        <f>NA()</f>
        <v>#N/A</v>
      </c>
      <c r="BO58" s="427" t="e">
        <f>NA()</f>
        <v>#N/A</v>
      </c>
      <c r="BP58" s="427" t="e">
        <f>NA()</f>
        <v>#N/A</v>
      </c>
      <c r="BQ58" s="415"/>
      <c r="BR58" s="415"/>
      <c r="BS58" s="427" t="e">
        <f>NA()</f>
        <v>#N/A</v>
      </c>
      <c r="BT58" s="427" t="e">
        <f>NA()</f>
        <v>#N/A</v>
      </c>
      <c r="BU58" s="427" t="e">
        <f>NA()</f>
        <v>#N/A</v>
      </c>
      <c r="BV58" s="427" t="e">
        <f>NA()</f>
        <v>#N/A</v>
      </c>
      <c r="BW58" s="427" t="e">
        <f>NA()</f>
        <v>#N/A</v>
      </c>
      <c r="BX58" s="427" t="e">
        <f>NA()</f>
        <v>#N/A</v>
      </c>
      <c r="BY58" s="415"/>
      <c r="BZ58" s="415"/>
      <c r="CA58" s="427" t="e">
        <f>NA()</f>
        <v>#N/A</v>
      </c>
      <c r="CB58" s="427" t="e">
        <f>NA()</f>
        <v>#N/A</v>
      </c>
      <c r="CC58" s="427" t="e">
        <f>NA()</f>
        <v>#N/A</v>
      </c>
      <c r="CD58" s="427" t="e">
        <f>NA()</f>
        <v>#N/A</v>
      </c>
      <c r="CE58" s="427" t="e">
        <f>NA()</f>
        <v>#N/A</v>
      </c>
      <c r="CF58" s="427" t="e">
        <f>NA()</f>
        <v>#N/A</v>
      </c>
    </row>
    <row r="59" spans="1:84">
      <c r="A59" s="426"/>
      <c r="E59" s="415"/>
      <c r="F59" s="417">
        <v>9</v>
      </c>
      <c r="G59" s="421" t="e">
        <f>IF(#REF!="","",#REF!)</f>
        <v>#REF!</v>
      </c>
      <c r="H59" s="421" t="e">
        <f>IF(#REF!="","",#REF!)</f>
        <v>#REF!</v>
      </c>
      <c r="I59" s="421" t="e">
        <f>IF(#REF!="","",#REF!)</f>
        <v>#REF!</v>
      </c>
      <c r="K59" s="424" t="e">
        <f t="shared" si="11"/>
        <v>#REF!</v>
      </c>
      <c r="L59" s="424" t="e">
        <f t="shared" si="12"/>
        <v>#REF!</v>
      </c>
      <c r="M59" s="425"/>
      <c r="N59" s="417">
        <v>9</v>
      </c>
      <c r="O59" s="409" t="e">
        <f>NA()</f>
        <v>#N/A</v>
      </c>
      <c r="P59" s="409" t="e">
        <f t="shared" si="24"/>
        <v>#REF!</v>
      </c>
      <c r="Q59" s="409" t="e">
        <f>NA()</f>
        <v>#N/A</v>
      </c>
      <c r="R59" s="409" t="e">
        <f>NA()</f>
        <v>#N/A</v>
      </c>
      <c r="S59" s="409" t="e">
        <f t="shared" si="25"/>
        <v>#REF!</v>
      </c>
      <c r="T59" s="409" t="e">
        <f>NA()</f>
        <v>#N/A</v>
      </c>
      <c r="U59" s="423" t="s">
        <v>373</v>
      </c>
      <c r="V59" s="417">
        <v>1</v>
      </c>
      <c r="W59" s="409" t="e">
        <f t="shared" ref="W59:AB67" si="30">O61</f>
        <v>#N/A</v>
      </c>
      <c r="X59" s="409" t="e">
        <f t="shared" si="30"/>
        <v>#N/A</v>
      </c>
      <c r="Y59" s="409" t="e">
        <f t="shared" si="30"/>
        <v>#REF!</v>
      </c>
      <c r="Z59" s="409" t="e">
        <f t="shared" si="30"/>
        <v>#N/A</v>
      </c>
      <c r="AA59" s="409" t="e">
        <f t="shared" si="30"/>
        <v>#N/A</v>
      </c>
      <c r="AB59" s="409" t="e">
        <f t="shared" si="30"/>
        <v>#REF!</v>
      </c>
      <c r="AC59" s="415"/>
      <c r="AD59" s="417">
        <v>3</v>
      </c>
      <c r="AE59" s="409" t="e">
        <f t="shared" si="29"/>
        <v>#N/A</v>
      </c>
      <c r="AF59" s="409" t="e">
        <f t="shared" si="29"/>
        <v>#N/A</v>
      </c>
      <c r="AG59" s="409" t="e">
        <f t="shared" si="29"/>
        <v>#REF!</v>
      </c>
      <c r="AH59" s="409" t="e">
        <f t="shared" si="29"/>
        <v>#N/A</v>
      </c>
      <c r="AI59" s="409" t="e">
        <f t="shared" si="29"/>
        <v>#N/A</v>
      </c>
      <c r="AJ59" s="409" t="e">
        <f t="shared" si="29"/>
        <v>#REF!</v>
      </c>
      <c r="AK59" s="415"/>
      <c r="AL59" s="415">
        <v>5</v>
      </c>
      <c r="AM59" s="409" t="e">
        <f t="shared" si="28"/>
        <v>#N/A</v>
      </c>
      <c r="AN59" s="409" t="e">
        <f t="shared" si="28"/>
        <v>#N/A</v>
      </c>
      <c r="AO59" s="409" t="e">
        <f t="shared" si="28"/>
        <v>#REF!</v>
      </c>
      <c r="AP59" s="409" t="e">
        <f t="shared" si="28"/>
        <v>#N/A</v>
      </c>
      <c r="AQ59" s="409" t="e">
        <f t="shared" si="28"/>
        <v>#N/A</v>
      </c>
      <c r="AR59" s="409" t="e">
        <f t="shared" si="28"/>
        <v>#REF!</v>
      </c>
      <c r="AS59" s="415"/>
      <c r="AT59" s="415"/>
      <c r="AU59" s="427" t="e">
        <f>NA()</f>
        <v>#N/A</v>
      </c>
      <c r="AV59" s="427" t="e">
        <f>NA()</f>
        <v>#N/A</v>
      </c>
      <c r="AW59" s="427" t="e">
        <f>NA()</f>
        <v>#N/A</v>
      </c>
      <c r="AX59" s="427" t="e">
        <f>NA()</f>
        <v>#N/A</v>
      </c>
      <c r="AY59" s="427" t="e">
        <f>NA()</f>
        <v>#N/A</v>
      </c>
      <c r="AZ59" s="427" t="e">
        <f>NA()</f>
        <v>#N/A</v>
      </c>
      <c r="BA59" s="415"/>
      <c r="BB59" s="415"/>
      <c r="BC59" s="427" t="e">
        <f>NA()</f>
        <v>#N/A</v>
      </c>
      <c r="BD59" s="427" t="e">
        <f>NA()</f>
        <v>#N/A</v>
      </c>
      <c r="BE59" s="427" t="e">
        <f>NA()</f>
        <v>#N/A</v>
      </c>
      <c r="BF59" s="427" t="e">
        <f>NA()</f>
        <v>#N/A</v>
      </c>
      <c r="BG59" s="427" t="e">
        <f>NA()</f>
        <v>#N/A</v>
      </c>
      <c r="BH59" s="427" t="e">
        <f>NA()</f>
        <v>#N/A</v>
      </c>
      <c r="BI59" s="415"/>
      <c r="BJ59" s="415"/>
      <c r="BK59" s="427" t="e">
        <f>NA()</f>
        <v>#N/A</v>
      </c>
      <c r="BL59" s="427" t="e">
        <f>NA()</f>
        <v>#N/A</v>
      </c>
      <c r="BM59" s="427" t="e">
        <f>NA()</f>
        <v>#N/A</v>
      </c>
      <c r="BN59" s="427" t="e">
        <f>NA()</f>
        <v>#N/A</v>
      </c>
      <c r="BO59" s="427" t="e">
        <f>NA()</f>
        <v>#N/A</v>
      </c>
      <c r="BP59" s="427" t="e">
        <f>NA()</f>
        <v>#N/A</v>
      </c>
      <c r="BQ59" s="415"/>
      <c r="BR59" s="415"/>
      <c r="BS59" s="427" t="e">
        <f>NA()</f>
        <v>#N/A</v>
      </c>
      <c r="BT59" s="427" t="e">
        <f>NA()</f>
        <v>#N/A</v>
      </c>
      <c r="BU59" s="427" t="e">
        <f>NA()</f>
        <v>#N/A</v>
      </c>
      <c r="BV59" s="427" t="e">
        <f>NA()</f>
        <v>#N/A</v>
      </c>
      <c r="BW59" s="427" t="e">
        <f>NA()</f>
        <v>#N/A</v>
      </c>
      <c r="BX59" s="427" t="e">
        <f>NA()</f>
        <v>#N/A</v>
      </c>
      <c r="BY59" s="415"/>
      <c r="BZ59" s="415"/>
      <c r="CA59" s="427" t="e">
        <f>NA()</f>
        <v>#N/A</v>
      </c>
      <c r="CB59" s="427" t="e">
        <f>NA()</f>
        <v>#N/A</v>
      </c>
      <c r="CC59" s="427" t="e">
        <f>NA()</f>
        <v>#N/A</v>
      </c>
      <c r="CD59" s="427" t="e">
        <f>NA()</f>
        <v>#N/A</v>
      </c>
      <c r="CE59" s="427" t="e">
        <f>NA()</f>
        <v>#N/A</v>
      </c>
      <c r="CF59" s="427" t="e">
        <f>NA()</f>
        <v>#N/A</v>
      </c>
    </row>
    <row r="60" spans="1:84">
      <c r="A60" s="426"/>
      <c r="E60" s="415"/>
      <c r="F60" s="417">
        <v>10</v>
      </c>
      <c r="G60" s="421" t="e">
        <f>IF(#REF!="","",#REF!)</f>
        <v>#REF!</v>
      </c>
      <c r="H60" s="421" t="e">
        <f>IF(#REF!="","",#REF!)</f>
        <v>#REF!</v>
      </c>
      <c r="I60" s="421" t="e">
        <f>IF(#REF!="","",#REF!)</f>
        <v>#REF!</v>
      </c>
      <c r="K60" s="428" t="e">
        <f t="shared" si="11"/>
        <v>#REF!</v>
      </c>
      <c r="L60" s="428" t="e">
        <f t="shared" si="12"/>
        <v>#REF!</v>
      </c>
      <c r="M60" s="425"/>
      <c r="N60" s="417">
        <v>10</v>
      </c>
      <c r="O60" s="409" t="e">
        <f>NA()</f>
        <v>#N/A</v>
      </c>
      <c r="P60" s="409" t="e">
        <f t="shared" si="24"/>
        <v>#REF!</v>
      </c>
      <c r="Q60" s="409" t="e">
        <f>NA()</f>
        <v>#N/A</v>
      </c>
      <c r="R60" s="409" t="e">
        <f>NA()</f>
        <v>#N/A</v>
      </c>
      <c r="S60" s="409" t="e">
        <f t="shared" si="25"/>
        <v>#REF!</v>
      </c>
      <c r="T60" s="409" t="e">
        <f>NA()</f>
        <v>#N/A</v>
      </c>
      <c r="U60" s="425"/>
      <c r="V60" s="417">
        <v>2</v>
      </c>
      <c r="W60" s="409" t="e">
        <f t="shared" si="30"/>
        <v>#N/A</v>
      </c>
      <c r="X60" s="409" t="e">
        <f t="shared" si="30"/>
        <v>#N/A</v>
      </c>
      <c r="Y60" s="409" t="e">
        <f t="shared" si="30"/>
        <v>#REF!</v>
      </c>
      <c r="Z60" s="409" t="e">
        <f t="shared" si="30"/>
        <v>#N/A</v>
      </c>
      <c r="AA60" s="409" t="e">
        <f t="shared" si="30"/>
        <v>#N/A</v>
      </c>
      <c r="AB60" s="409" t="e">
        <f t="shared" si="30"/>
        <v>#REF!</v>
      </c>
      <c r="AC60" s="415"/>
      <c r="AD60" s="417">
        <v>4</v>
      </c>
      <c r="AE60" s="409" t="e">
        <f t="shared" si="29"/>
        <v>#N/A</v>
      </c>
      <c r="AF60" s="409" t="e">
        <f t="shared" si="29"/>
        <v>#N/A</v>
      </c>
      <c r="AG60" s="409" t="e">
        <f t="shared" si="29"/>
        <v>#REF!</v>
      </c>
      <c r="AH60" s="409" t="e">
        <f t="shared" si="29"/>
        <v>#N/A</v>
      </c>
      <c r="AI60" s="409" t="e">
        <f t="shared" si="29"/>
        <v>#N/A</v>
      </c>
      <c r="AJ60" s="409" t="e">
        <f t="shared" si="29"/>
        <v>#REF!</v>
      </c>
      <c r="AK60" s="415"/>
      <c r="AL60" s="415">
        <v>6</v>
      </c>
      <c r="AM60" s="409" t="e">
        <f t="shared" si="28"/>
        <v>#N/A</v>
      </c>
      <c r="AN60" s="409" t="e">
        <f t="shared" si="28"/>
        <v>#N/A</v>
      </c>
      <c r="AO60" s="409" t="e">
        <f t="shared" si="28"/>
        <v>#REF!</v>
      </c>
      <c r="AP60" s="409" t="e">
        <f t="shared" si="28"/>
        <v>#N/A</v>
      </c>
      <c r="AQ60" s="409" t="e">
        <f t="shared" si="28"/>
        <v>#N/A</v>
      </c>
      <c r="AR60" s="409" t="e">
        <f t="shared" si="28"/>
        <v>#REF!</v>
      </c>
      <c r="AS60" s="415"/>
      <c r="AT60" s="415"/>
      <c r="AU60" s="427" t="e">
        <f>NA()</f>
        <v>#N/A</v>
      </c>
      <c r="AV60" s="427" t="e">
        <f>NA()</f>
        <v>#N/A</v>
      </c>
      <c r="AW60" s="427" t="e">
        <f>NA()</f>
        <v>#N/A</v>
      </c>
      <c r="AX60" s="427" t="e">
        <f>NA()</f>
        <v>#N/A</v>
      </c>
      <c r="AY60" s="427" t="e">
        <f>NA()</f>
        <v>#N/A</v>
      </c>
      <c r="AZ60" s="427" t="e">
        <f>NA()</f>
        <v>#N/A</v>
      </c>
      <c r="BA60" s="415"/>
      <c r="BB60" s="415"/>
      <c r="BC60" s="427" t="e">
        <f>NA()</f>
        <v>#N/A</v>
      </c>
      <c r="BD60" s="427" t="e">
        <f>NA()</f>
        <v>#N/A</v>
      </c>
      <c r="BE60" s="427" t="e">
        <f>NA()</f>
        <v>#N/A</v>
      </c>
      <c r="BF60" s="427" t="e">
        <f>NA()</f>
        <v>#N/A</v>
      </c>
      <c r="BG60" s="427" t="e">
        <f>NA()</f>
        <v>#N/A</v>
      </c>
      <c r="BH60" s="427" t="e">
        <f>NA()</f>
        <v>#N/A</v>
      </c>
      <c r="BI60" s="415"/>
      <c r="BJ60" s="415"/>
      <c r="BK60" s="427" t="e">
        <f>NA()</f>
        <v>#N/A</v>
      </c>
      <c r="BL60" s="427" t="e">
        <f>NA()</f>
        <v>#N/A</v>
      </c>
      <c r="BM60" s="427" t="e">
        <f>NA()</f>
        <v>#N/A</v>
      </c>
      <c r="BN60" s="427" t="e">
        <f>NA()</f>
        <v>#N/A</v>
      </c>
      <c r="BO60" s="427" t="e">
        <f>NA()</f>
        <v>#N/A</v>
      </c>
      <c r="BP60" s="427" t="e">
        <f>NA()</f>
        <v>#N/A</v>
      </c>
      <c r="BQ60" s="415"/>
      <c r="BR60" s="415"/>
      <c r="BS60" s="427" t="e">
        <f>NA()</f>
        <v>#N/A</v>
      </c>
      <c r="BT60" s="427" t="e">
        <f>NA()</f>
        <v>#N/A</v>
      </c>
      <c r="BU60" s="427" t="e">
        <f>NA()</f>
        <v>#N/A</v>
      </c>
      <c r="BV60" s="427" t="e">
        <f>NA()</f>
        <v>#N/A</v>
      </c>
      <c r="BW60" s="427" t="e">
        <f>NA()</f>
        <v>#N/A</v>
      </c>
      <c r="BX60" s="427" t="e">
        <f>NA()</f>
        <v>#N/A</v>
      </c>
      <c r="BY60" s="415"/>
      <c r="BZ60" s="415"/>
      <c r="CA60" s="427" t="e">
        <f>NA()</f>
        <v>#N/A</v>
      </c>
      <c r="CB60" s="427" t="e">
        <f>NA()</f>
        <v>#N/A</v>
      </c>
      <c r="CC60" s="427" t="e">
        <f>NA()</f>
        <v>#N/A</v>
      </c>
      <c r="CD60" s="427" t="e">
        <f>NA()</f>
        <v>#N/A</v>
      </c>
      <c r="CE60" s="427" t="e">
        <f>NA()</f>
        <v>#N/A</v>
      </c>
      <c r="CF60" s="427" t="e">
        <f>NA()</f>
        <v>#N/A</v>
      </c>
    </row>
    <row r="61" spans="1:84">
      <c r="A61" s="426"/>
      <c r="E61" s="420" t="s">
        <v>373</v>
      </c>
      <c r="F61" s="417">
        <v>1</v>
      </c>
      <c r="G61" s="421" t="e">
        <f>IF(#REF!="","",#REF!)</f>
        <v>#REF!</v>
      </c>
      <c r="H61" s="421" t="e">
        <f>IF(#REF!="","",#REF!)</f>
        <v>#REF!</v>
      </c>
      <c r="I61" s="421" t="e">
        <f>IF(#REF!="","",#REF!)</f>
        <v>#REF!</v>
      </c>
      <c r="K61" s="422" t="e">
        <f t="shared" si="11"/>
        <v>#REF!</v>
      </c>
      <c r="L61" s="422" t="e">
        <f t="shared" si="12"/>
        <v>#REF!</v>
      </c>
      <c r="M61" s="423" t="s">
        <v>373</v>
      </c>
      <c r="N61" s="417">
        <v>1</v>
      </c>
      <c r="O61" s="409" t="e">
        <f>NA()</f>
        <v>#N/A</v>
      </c>
      <c r="P61" s="409" t="e">
        <f>NA()</f>
        <v>#N/A</v>
      </c>
      <c r="Q61" s="409" t="e">
        <f t="shared" ref="Q61:Q70" si="31">IF(G61="",NA(),K61)</f>
        <v>#REF!</v>
      </c>
      <c r="R61" s="409" t="e">
        <f>NA()</f>
        <v>#N/A</v>
      </c>
      <c r="S61" s="409" t="e">
        <f>NA()</f>
        <v>#N/A</v>
      </c>
      <c r="T61" s="409" t="e">
        <f t="shared" ref="T61:T70" si="32">IF(G61="",NA(),L61)</f>
        <v>#REF!</v>
      </c>
      <c r="U61" s="415"/>
      <c r="V61" s="417">
        <v>3</v>
      </c>
      <c r="W61" s="409" t="e">
        <f t="shared" si="30"/>
        <v>#N/A</v>
      </c>
      <c r="X61" s="409" t="e">
        <f t="shared" si="30"/>
        <v>#N/A</v>
      </c>
      <c r="Y61" s="409" t="e">
        <f t="shared" si="30"/>
        <v>#REF!</v>
      </c>
      <c r="Z61" s="409" t="e">
        <f t="shared" si="30"/>
        <v>#N/A</v>
      </c>
      <c r="AA61" s="409" t="e">
        <f t="shared" si="30"/>
        <v>#N/A</v>
      </c>
      <c r="AB61" s="409" t="e">
        <f t="shared" si="30"/>
        <v>#REF!</v>
      </c>
      <c r="AC61" s="415"/>
      <c r="AD61" s="417">
        <v>5</v>
      </c>
      <c r="AE61" s="409" t="e">
        <f t="shared" si="29"/>
        <v>#N/A</v>
      </c>
      <c r="AF61" s="409" t="e">
        <f t="shared" si="29"/>
        <v>#N/A</v>
      </c>
      <c r="AG61" s="409" t="e">
        <f t="shared" si="29"/>
        <v>#REF!</v>
      </c>
      <c r="AH61" s="409" t="e">
        <f t="shared" si="29"/>
        <v>#N/A</v>
      </c>
      <c r="AI61" s="409" t="e">
        <f t="shared" si="29"/>
        <v>#N/A</v>
      </c>
      <c r="AJ61" s="409" t="e">
        <f t="shared" si="29"/>
        <v>#REF!</v>
      </c>
      <c r="AK61" s="415"/>
      <c r="AL61" s="415">
        <v>7</v>
      </c>
      <c r="AM61" s="409" t="e">
        <f t="shared" si="28"/>
        <v>#N/A</v>
      </c>
      <c r="AN61" s="409" t="e">
        <f t="shared" si="28"/>
        <v>#N/A</v>
      </c>
      <c r="AO61" s="409" t="e">
        <f t="shared" si="28"/>
        <v>#REF!</v>
      </c>
      <c r="AP61" s="409" t="e">
        <f t="shared" si="28"/>
        <v>#N/A</v>
      </c>
      <c r="AQ61" s="409" t="e">
        <f t="shared" si="28"/>
        <v>#N/A</v>
      </c>
      <c r="AR61" s="409" t="e">
        <f t="shared" si="28"/>
        <v>#REF!</v>
      </c>
      <c r="AS61" s="415"/>
      <c r="AT61" s="415"/>
      <c r="AU61" s="427" t="e">
        <f>NA()</f>
        <v>#N/A</v>
      </c>
      <c r="AV61" s="427" t="e">
        <f>NA()</f>
        <v>#N/A</v>
      </c>
      <c r="AW61" s="427" t="e">
        <f>NA()</f>
        <v>#N/A</v>
      </c>
      <c r="AX61" s="427" t="e">
        <f>NA()</f>
        <v>#N/A</v>
      </c>
      <c r="AY61" s="427" t="e">
        <f>NA()</f>
        <v>#N/A</v>
      </c>
      <c r="AZ61" s="427" t="e">
        <f>NA()</f>
        <v>#N/A</v>
      </c>
      <c r="BA61" s="415"/>
      <c r="BB61" s="415"/>
      <c r="BC61" s="427" t="e">
        <f>NA()</f>
        <v>#N/A</v>
      </c>
      <c r="BD61" s="427" t="e">
        <f>NA()</f>
        <v>#N/A</v>
      </c>
      <c r="BE61" s="427" t="e">
        <f>NA()</f>
        <v>#N/A</v>
      </c>
      <c r="BF61" s="427" t="e">
        <f>NA()</f>
        <v>#N/A</v>
      </c>
      <c r="BG61" s="427" t="e">
        <f>NA()</f>
        <v>#N/A</v>
      </c>
      <c r="BH61" s="427" t="e">
        <f>NA()</f>
        <v>#N/A</v>
      </c>
      <c r="BI61" s="415"/>
      <c r="BJ61" s="415"/>
      <c r="BK61" s="427" t="e">
        <f>NA()</f>
        <v>#N/A</v>
      </c>
      <c r="BL61" s="427" t="e">
        <f>NA()</f>
        <v>#N/A</v>
      </c>
      <c r="BM61" s="427" t="e">
        <f>NA()</f>
        <v>#N/A</v>
      </c>
      <c r="BN61" s="427" t="e">
        <f>NA()</f>
        <v>#N/A</v>
      </c>
      <c r="BO61" s="427" t="e">
        <f>NA()</f>
        <v>#N/A</v>
      </c>
      <c r="BP61" s="427" t="e">
        <f>NA()</f>
        <v>#N/A</v>
      </c>
      <c r="BQ61" s="415"/>
      <c r="BR61" s="415"/>
      <c r="BS61" s="427" t="e">
        <f>NA()</f>
        <v>#N/A</v>
      </c>
      <c r="BT61" s="427" t="e">
        <f>NA()</f>
        <v>#N/A</v>
      </c>
      <c r="BU61" s="427" t="e">
        <f>NA()</f>
        <v>#N/A</v>
      </c>
      <c r="BV61" s="427" t="e">
        <f>NA()</f>
        <v>#N/A</v>
      </c>
      <c r="BW61" s="427" t="e">
        <f>NA()</f>
        <v>#N/A</v>
      </c>
      <c r="BX61" s="427" t="e">
        <f>NA()</f>
        <v>#N/A</v>
      </c>
      <c r="BY61" s="415"/>
      <c r="BZ61" s="415"/>
      <c r="CA61" s="427" t="e">
        <f>NA()</f>
        <v>#N/A</v>
      </c>
      <c r="CB61" s="427" t="e">
        <f>NA()</f>
        <v>#N/A</v>
      </c>
      <c r="CC61" s="427" t="e">
        <f>NA()</f>
        <v>#N/A</v>
      </c>
      <c r="CD61" s="427" t="e">
        <f>NA()</f>
        <v>#N/A</v>
      </c>
      <c r="CE61" s="427" t="e">
        <f>NA()</f>
        <v>#N/A</v>
      </c>
      <c r="CF61" s="427" t="e">
        <f>NA()</f>
        <v>#N/A</v>
      </c>
    </row>
    <row r="62" spans="1:84">
      <c r="A62" s="426"/>
      <c r="E62" s="415"/>
      <c r="F62" s="417">
        <v>2</v>
      </c>
      <c r="G62" s="421" t="e">
        <f>IF(#REF!="","",#REF!)</f>
        <v>#REF!</v>
      </c>
      <c r="H62" s="421" t="e">
        <f>IF(#REF!="","",#REF!)</f>
        <v>#REF!</v>
      </c>
      <c r="I62" s="421" t="e">
        <f>IF(#REF!="","",#REF!)</f>
        <v>#REF!</v>
      </c>
      <c r="K62" s="424" t="e">
        <f t="shared" si="11"/>
        <v>#REF!</v>
      </c>
      <c r="L62" s="424" t="e">
        <f t="shared" si="12"/>
        <v>#REF!</v>
      </c>
      <c r="M62" s="425"/>
      <c r="N62" s="417">
        <v>2</v>
      </c>
      <c r="O62" s="409" t="e">
        <f>NA()</f>
        <v>#N/A</v>
      </c>
      <c r="P62" s="409" t="e">
        <f>NA()</f>
        <v>#N/A</v>
      </c>
      <c r="Q62" s="409" t="e">
        <f t="shared" si="31"/>
        <v>#REF!</v>
      </c>
      <c r="R62" s="409" t="e">
        <f>NA()</f>
        <v>#N/A</v>
      </c>
      <c r="S62" s="409" t="e">
        <f>NA()</f>
        <v>#N/A</v>
      </c>
      <c r="T62" s="409" t="e">
        <f t="shared" si="32"/>
        <v>#REF!</v>
      </c>
      <c r="U62" s="425"/>
      <c r="V62" s="417">
        <v>4</v>
      </c>
      <c r="W62" s="409" t="e">
        <f t="shared" si="30"/>
        <v>#N/A</v>
      </c>
      <c r="X62" s="409" t="e">
        <f t="shared" si="30"/>
        <v>#N/A</v>
      </c>
      <c r="Y62" s="409" t="e">
        <f t="shared" si="30"/>
        <v>#REF!</v>
      </c>
      <c r="Z62" s="409" t="e">
        <f t="shared" si="30"/>
        <v>#N/A</v>
      </c>
      <c r="AA62" s="409" t="e">
        <f t="shared" si="30"/>
        <v>#N/A</v>
      </c>
      <c r="AB62" s="409" t="e">
        <f t="shared" si="30"/>
        <v>#REF!</v>
      </c>
      <c r="AC62" s="415"/>
      <c r="AD62" s="417">
        <v>6</v>
      </c>
      <c r="AE62" s="409" t="e">
        <f t="shared" si="29"/>
        <v>#N/A</v>
      </c>
      <c r="AF62" s="409" t="e">
        <f t="shared" si="29"/>
        <v>#N/A</v>
      </c>
      <c r="AG62" s="409" t="e">
        <f t="shared" si="29"/>
        <v>#REF!</v>
      </c>
      <c r="AH62" s="409" t="e">
        <f t="shared" si="29"/>
        <v>#N/A</v>
      </c>
      <c r="AI62" s="409" t="e">
        <f t="shared" si="29"/>
        <v>#N/A</v>
      </c>
      <c r="AJ62" s="409" t="e">
        <f t="shared" si="29"/>
        <v>#REF!</v>
      </c>
      <c r="AK62" s="415"/>
      <c r="AL62" s="415"/>
      <c r="AM62" s="427" t="e">
        <f>NA()</f>
        <v>#N/A</v>
      </c>
      <c r="AN62" s="427" t="e">
        <f>NA()</f>
        <v>#N/A</v>
      </c>
      <c r="AO62" s="427" t="e">
        <f>NA()</f>
        <v>#N/A</v>
      </c>
      <c r="AP62" s="427" t="e">
        <f>NA()</f>
        <v>#N/A</v>
      </c>
      <c r="AQ62" s="427" t="e">
        <f>NA()</f>
        <v>#N/A</v>
      </c>
      <c r="AR62" s="427" t="e">
        <f>NA()</f>
        <v>#N/A</v>
      </c>
      <c r="AS62" s="415"/>
      <c r="AT62" s="415"/>
      <c r="AU62" s="427" t="e">
        <f>NA()</f>
        <v>#N/A</v>
      </c>
      <c r="AV62" s="427" t="e">
        <f>NA()</f>
        <v>#N/A</v>
      </c>
      <c r="AW62" s="427" t="e">
        <f>NA()</f>
        <v>#N/A</v>
      </c>
      <c r="AX62" s="427" t="e">
        <f>NA()</f>
        <v>#N/A</v>
      </c>
      <c r="AY62" s="427" t="e">
        <f>NA()</f>
        <v>#N/A</v>
      </c>
      <c r="AZ62" s="427" t="e">
        <f>NA()</f>
        <v>#N/A</v>
      </c>
      <c r="BA62" s="415"/>
      <c r="BB62" s="415"/>
      <c r="BC62" s="427" t="e">
        <f>NA()</f>
        <v>#N/A</v>
      </c>
      <c r="BD62" s="427" t="e">
        <f>NA()</f>
        <v>#N/A</v>
      </c>
      <c r="BE62" s="427" t="e">
        <f>NA()</f>
        <v>#N/A</v>
      </c>
      <c r="BF62" s="427" t="e">
        <f>NA()</f>
        <v>#N/A</v>
      </c>
      <c r="BG62" s="427" t="e">
        <f>NA()</f>
        <v>#N/A</v>
      </c>
      <c r="BH62" s="427" t="e">
        <f>NA()</f>
        <v>#N/A</v>
      </c>
      <c r="BI62" s="415"/>
      <c r="BJ62" s="415"/>
      <c r="BK62" s="427" t="e">
        <f>NA()</f>
        <v>#N/A</v>
      </c>
      <c r="BL62" s="427" t="e">
        <f>NA()</f>
        <v>#N/A</v>
      </c>
      <c r="BM62" s="427" t="e">
        <f>NA()</f>
        <v>#N/A</v>
      </c>
      <c r="BN62" s="427" t="e">
        <f>NA()</f>
        <v>#N/A</v>
      </c>
      <c r="BO62" s="427" t="e">
        <f>NA()</f>
        <v>#N/A</v>
      </c>
      <c r="BP62" s="427" t="e">
        <f>NA()</f>
        <v>#N/A</v>
      </c>
      <c r="BQ62" s="415"/>
      <c r="BR62" s="415"/>
      <c r="BS62" s="427" t="e">
        <f>NA()</f>
        <v>#N/A</v>
      </c>
      <c r="BT62" s="427" t="e">
        <f>NA()</f>
        <v>#N/A</v>
      </c>
      <c r="BU62" s="427" t="e">
        <f>NA()</f>
        <v>#N/A</v>
      </c>
      <c r="BV62" s="427" t="e">
        <f>NA()</f>
        <v>#N/A</v>
      </c>
      <c r="BW62" s="427" t="e">
        <f>NA()</f>
        <v>#N/A</v>
      </c>
      <c r="BX62" s="427" t="e">
        <f>NA()</f>
        <v>#N/A</v>
      </c>
      <c r="BY62" s="415"/>
      <c r="BZ62" s="415"/>
      <c r="CA62" s="427" t="e">
        <f>NA()</f>
        <v>#N/A</v>
      </c>
      <c r="CB62" s="427" t="e">
        <f>NA()</f>
        <v>#N/A</v>
      </c>
      <c r="CC62" s="427" t="e">
        <f>NA()</f>
        <v>#N/A</v>
      </c>
      <c r="CD62" s="427" t="e">
        <f>NA()</f>
        <v>#N/A</v>
      </c>
      <c r="CE62" s="427" t="e">
        <f>NA()</f>
        <v>#N/A</v>
      </c>
      <c r="CF62" s="427" t="e">
        <f>NA()</f>
        <v>#N/A</v>
      </c>
    </row>
    <row r="63" spans="1:84">
      <c r="A63" s="426"/>
      <c r="E63" s="415"/>
      <c r="F63" s="417">
        <v>3</v>
      </c>
      <c r="G63" s="421" t="e">
        <f>IF(#REF!="","",#REF!)</f>
        <v>#REF!</v>
      </c>
      <c r="H63" s="421" t="e">
        <f>IF(#REF!="","",#REF!)</f>
        <v>#REF!</v>
      </c>
      <c r="I63" s="421" t="e">
        <f>IF(#REF!="","",#REF!)</f>
        <v>#REF!</v>
      </c>
      <c r="K63" s="424" t="e">
        <f t="shared" si="11"/>
        <v>#REF!</v>
      </c>
      <c r="L63" s="424" t="e">
        <f t="shared" si="12"/>
        <v>#REF!</v>
      </c>
      <c r="M63" s="425"/>
      <c r="N63" s="417">
        <v>3</v>
      </c>
      <c r="O63" s="409" t="e">
        <f>NA()</f>
        <v>#N/A</v>
      </c>
      <c r="P63" s="409" t="e">
        <f>NA()</f>
        <v>#N/A</v>
      </c>
      <c r="Q63" s="409" t="e">
        <f t="shared" si="31"/>
        <v>#REF!</v>
      </c>
      <c r="R63" s="409" t="e">
        <f>NA()</f>
        <v>#N/A</v>
      </c>
      <c r="S63" s="409" t="e">
        <f>NA()</f>
        <v>#N/A</v>
      </c>
      <c r="T63" s="409" t="e">
        <f t="shared" si="32"/>
        <v>#REF!</v>
      </c>
      <c r="U63" s="425"/>
      <c r="V63" s="417">
        <v>5</v>
      </c>
      <c r="W63" s="409" t="e">
        <f t="shared" si="30"/>
        <v>#N/A</v>
      </c>
      <c r="X63" s="409" t="e">
        <f t="shared" si="30"/>
        <v>#N/A</v>
      </c>
      <c r="Y63" s="409" t="e">
        <f t="shared" si="30"/>
        <v>#REF!</v>
      </c>
      <c r="Z63" s="409" t="e">
        <f t="shared" si="30"/>
        <v>#N/A</v>
      </c>
      <c r="AA63" s="409" t="e">
        <f t="shared" si="30"/>
        <v>#N/A</v>
      </c>
      <c r="AB63" s="409" t="e">
        <f t="shared" si="30"/>
        <v>#REF!</v>
      </c>
      <c r="AC63" s="415"/>
      <c r="AD63" s="417">
        <v>7</v>
      </c>
      <c r="AE63" s="409" t="e">
        <f t="shared" si="29"/>
        <v>#N/A</v>
      </c>
      <c r="AF63" s="409" t="e">
        <f t="shared" si="29"/>
        <v>#N/A</v>
      </c>
      <c r="AG63" s="409" t="e">
        <f t="shared" si="29"/>
        <v>#REF!</v>
      </c>
      <c r="AH63" s="409" t="e">
        <f t="shared" si="29"/>
        <v>#N/A</v>
      </c>
      <c r="AI63" s="409" t="e">
        <f t="shared" si="29"/>
        <v>#N/A</v>
      </c>
      <c r="AJ63" s="409" t="e">
        <f t="shared" si="29"/>
        <v>#REF!</v>
      </c>
      <c r="AK63" s="415"/>
      <c r="AL63" s="415"/>
      <c r="AM63" s="427" t="e">
        <f>NA()</f>
        <v>#N/A</v>
      </c>
      <c r="AN63" s="427" t="e">
        <f>NA()</f>
        <v>#N/A</v>
      </c>
      <c r="AO63" s="427" t="e">
        <f>NA()</f>
        <v>#N/A</v>
      </c>
      <c r="AP63" s="427" t="e">
        <f>NA()</f>
        <v>#N/A</v>
      </c>
      <c r="AQ63" s="427" t="e">
        <f>NA()</f>
        <v>#N/A</v>
      </c>
      <c r="AR63" s="427" t="e">
        <f>NA()</f>
        <v>#N/A</v>
      </c>
      <c r="AS63" s="415"/>
      <c r="AT63" s="415"/>
      <c r="AU63" s="427" t="e">
        <f>NA()</f>
        <v>#N/A</v>
      </c>
      <c r="AV63" s="427" t="e">
        <f>NA()</f>
        <v>#N/A</v>
      </c>
      <c r="AW63" s="427" t="e">
        <f>NA()</f>
        <v>#N/A</v>
      </c>
      <c r="AX63" s="427" t="e">
        <f>NA()</f>
        <v>#N/A</v>
      </c>
      <c r="AY63" s="427" t="e">
        <f>NA()</f>
        <v>#N/A</v>
      </c>
      <c r="AZ63" s="427" t="e">
        <f>NA()</f>
        <v>#N/A</v>
      </c>
      <c r="BA63" s="415"/>
      <c r="BB63" s="415"/>
      <c r="BC63" s="427" t="e">
        <f>NA()</f>
        <v>#N/A</v>
      </c>
      <c r="BD63" s="427" t="e">
        <f>NA()</f>
        <v>#N/A</v>
      </c>
      <c r="BE63" s="427" t="e">
        <f>NA()</f>
        <v>#N/A</v>
      </c>
      <c r="BF63" s="427" t="e">
        <f>NA()</f>
        <v>#N/A</v>
      </c>
      <c r="BG63" s="427" t="e">
        <f>NA()</f>
        <v>#N/A</v>
      </c>
      <c r="BH63" s="427" t="e">
        <f>NA()</f>
        <v>#N/A</v>
      </c>
      <c r="BI63" s="415"/>
      <c r="BJ63" s="415"/>
      <c r="BK63" s="427" t="e">
        <f>NA()</f>
        <v>#N/A</v>
      </c>
      <c r="BL63" s="427" t="e">
        <f>NA()</f>
        <v>#N/A</v>
      </c>
      <c r="BM63" s="427" t="e">
        <f>NA()</f>
        <v>#N/A</v>
      </c>
      <c r="BN63" s="427" t="e">
        <f>NA()</f>
        <v>#N/A</v>
      </c>
      <c r="BO63" s="427" t="e">
        <f>NA()</f>
        <v>#N/A</v>
      </c>
      <c r="BP63" s="427" t="e">
        <f>NA()</f>
        <v>#N/A</v>
      </c>
      <c r="BQ63" s="415"/>
      <c r="BR63" s="415"/>
      <c r="BS63" s="427" t="e">
        <f>NA()</f>
        <v>#N/A</v>
      </c>
      <c r="BT63" s="427" t="e">
        <f>NA()</f>
        <v>#N/A</v>
      </c>
      <c r="BU63" s="427" t="e">
        <f>NA()</f>
        <v>#N/A</v>
      </c>
      <c r="BV63" s="427" t="e">
        <f>NA()</f>
        <v>#N/A</v>
      </c>
      <c r="BW63" s="427" t="e">
        <f>NA()</f>
        <v>#N/A</v>
      </c>
      <c r="BX63" s="427" t="e">
        <f>NA()</f>
        <v>#N/A</v>
      </c>
      <c r="BY63" s="415"/>
      <c r="BZ63" s="415"/>
      <c r="CA63" s="427" t="e">
        <f>NA()</f>
        <v>#N/A</v>
      </c>
      <c r="CB63" s="427" t="e">
        <f>NA()</f>
        <v>#N/A</v>
      </c>
      <c r="CC63" s="427" t="e">
        <f>NA()</f>
        <v>#N/A</v>
      </c>
      <c r="CD63" s="427" t="e">
        <f>NA()</f>
        <v>#N/A</v>
      </c>
      <c r="CE63" s="427" t="e">
        <f>NA()</f>
        <v>#N/A</v>
      </c>
      <c r="CF63" s="427" t="e">
        <f>NA()</f>
        <v>#N/A</v>
      </c>
    </row>
    <row r="64" spans="1:84">
      <c r="A64" s="426"/>
      <c r="E64" s="415"/>
      <c r="F64" s="417">
        <v>4</v>
      </c>
      <c r="G64" s="421" t="e">
        <f>IF(#REF!="","",#REF!)</f>
        <v>#REF!</v>
      </c>
      <c r="H64" s="421" t="e">
        <f>IF(#REF!="","",#REF!)</f>
        <v>#REF!</v>
      </c>
      <c r="I64" s="421" t="e">
        <f>IF(#REF!="","",#REF!)</f>
        <v>#REF!</v>
      </c>
      <c r="K64" s="424" t="e">
        <f t="shared" si="11"/>
        <v>#REF!</v>
      </c>
      <c r="L64" s="424" t="e">
        <f t="shared" si="12"/>
        <v>#REF!</v>
      </c>
      <c r="M64" s="425"/>
      <c r="N64" s="417">
        <v>4</v>
      </c>
      <c r="O64" s="409" t="e">
        <f>NA()</f>
        <v>#N/A</v>
      </c>
      <c r="P64" s="409" t="e">
        <f>NA()</f>
        <v>#N/A</v>
      </c>
      <c r="Q64" s="409" t="e">
        <f t="shared" si="31"/>
        <v>#REF!</v>
      </c>
      <c r="R64" s="409" t="e">
        <f>NA()</f>
        <v>#N/A</v>
      </c>
      <c r="S64" s="409" t="e">
        <f>NA()</f>
        <v>#N/A</v>
      </c>
      <c r="T64" s="409" t="e">
        <f t="shared" si="32"/>
        <v>#REF!</v>
      </c>
      <c r="U64" s="425"/>
      <c r="V64" s="417">
        <v>6</v>
      </c>
      <c r="W64" s="409" t="e">
        <f t="shared" si="30"/>
        <v>#N/A</v>
      </c>
      <c r="X64" s="409" t="e">
        <f t="shared" si="30"/>
        <v>#N/A</v>
      </c>
      <c r="Y64" s="409" t="e">
        <f t="shared" si="30"/>
        <v>#REF!</v>
      </c>
      <c r="Z64" s="409" t="e">
        <f t="shared" si="30"/>
        <v>#N/A</v>
      </c>
      <c r="AA64" s="409" t="e">
        <f t="shared" si="30"/>
        <v>#N/A</v>
      </c>
      <c r="AB64" s="409" t="e">
        <f t="shared" si="30"/>
        <v>#REF!</v>
      </c>
      <c r="AC64" s="415"/>
      <c r="AD64" s="417">
        <v>8</v>
      </c>
      <c r="AE64" s="409" t="e">
        <f t="shared" si="29"/>
        <v>#N/A</v>
      </c>
      <c r="AF64" s="409" t="e">
        <f t="shared" si="29"/>
        <v>#N/A</v>
      </c>
      <c r="AG64" s="409" t="e">
        <f t="shared" si="29"/>
        <v>#REF!</v>
      </c>
      <c r="AH64" s="409" t="e">
        <f t="shared" si="29"/>
        <v>#N/A</v>
      </c>
      <c r="AI64" s="409" t="e">
        <f t="shared" si="29"/>
        <v>#N/A</v>
      </c>
      <c r="AJ64" s="409" t="e">
        <f t="shared" si="29"/>
        <v>#REF!</v>
      </c>
      <c r="AK64" s="415"/>
      <c r="AL64" s="415"/>
      <c r="AM64" s="427" t="e">
        <f>NA()</f>
        <v>#N/A</v>
      </c>
      <c r="AN64" s="427" t="e">
        <f>NA()</f>
        <v>#N/A</v>
      </c>
      <c r="AO64" s="427" t="e">
        <f>NA()</f>
        <v>#N/A</v>
      </c>
      <c r="AP64" s="427" t="e">
        <f>NA()</f>
        <v>#N/A</v>
      </c>
      <c r="AQ64" s="427" t="e">
        <f>NA()</f>
        <v>#N/A</v>
      </c>
      <c r="AR64" s="427" t="e">
        <f>NA()</f>
        <v>#N/A</v>
      </c>
      <c r="AS64" s="415"/>
      <c r="AT64" s="415"/>
      <c r="AU64" s="427" t="e">
        <f>NA()</f>
        <v>#N/A</v>
      </c>
      <c r="AV64" s="427" t="e">
        <f>NA()</f>
        <v>#N/A</v>
      </c>
      <c r="AW64" s="427" t="e">
        <f>NA()</f>
        <v>#N/A</v>
      </c>
      <c r="AX64" s="427" t="e">
        <f>NA()</f>
        <v>#N/A</v>
      </c>
      <c r="AY64" s="427" t="e">
        <f>NA()</f>
        <v>#N/A</v>
      </c>
      <c r="AZ64" s="427" t="e">
        <f>NA()</f>
        <v>#N/A</v>
      </c>
      <c r="BA64" s="415"/>
      <c r="BB64" s="415"/>
      <c r="BC64" s="427" t="e">
        <f>NA()</f>
        <v>#N/A</v>
      </c>
      <c r="BD64" s="427" t="e">
        <f>NA()</f>
        <v>#N/A</v>
      </c>
      <c r="BE64" s="427" t="e">
        <f>NA()</f>
        <v>#N/A</v>
      </c>
      <c r="BF64" s="427" t="e">
        <f>NA()</f>
        <v>#N/A</v>
      </c>
      <c r="BG64" s="427" t="e">
        <f>NA()</f>
        <v>#N/A</v>
      </c>
      <c r="BH64" s="427" t="e">
        <f>NA()</f>
        <v>#N/A</v>
      </c>
      <c r="BI64" s="415"/>
      <c r="BJ64" s="415"/>
      <c r="BK64" s="427" t="e">
        <f>NA()</f>
        <v>#N/A</v>
      </c>
      <c r="BL64" s="427" t="e">
        <f>NA()</f>
        <v>#N/A</v>
      </c>
      <c r="BM64" s="427" t="e">
        <f>NA()</f>
        <v>#N/A</v>
      </c>
      <c r="BN64" s="427" t="e">
        <f>NA()</f>
        <v>#N/A</v>
      </c>
      <c r="BO64" s="427" t="e">
        <f>NA()</f>
        <v>#N/A</v>
      </c>
      <c r="BP64" s="427" t="e">
        <f>NA()</f>
        <v>#N/A</v>
      </c>
      <c r="BQ64" s="415"/>
      <c r="BR64" s="415"/>
      <c r="BS64" s="427" t="e">
        <f>NA()</f>
        <v>#N/A</v>
      </c>
      <c r="BT64" s="427" t="e">
        <f>NA()</f>
        <v>#N/A</v>
      </c>
      <c r="BU64" s="427" t="e">
        <f>NA()</f>
        <v>#N/A</v>
      </c>
      <c r="BV64" s="427" t="e">
        <f>NA()</f>
        <v>#N/A</v>
      </c>
      <c r="BW64" s="427" t="e">
        <f>NA()</f>
        <v>#N/A</v>
      </c>
      <c r="BX64" s="427" t="e">
        <f>NA()</f>
        <v>#N/A</v>
      </c>
      <c r="BY64" s="415"/>
      <c r="BZ64" s="415"/>
      <c r="CA64" s="427" t="e">
        <f>NA()</f>
        <v>#N/A</v>
      </c>
      <c r="CB64" s="427" t="e">
        <f>NA()</f>
        <v>#N/A</v>
      </c>
      <c r="CC64" s="427" t="e">
        <f>NA()</f>
        <v>#N/A</v>
      </c>
      <c r="CD64" s="427" t="e">
        <f>NA()</f>
        <v>#N/A</v>
      </c>
      <c r="CE64" s="427" t="e">
        <f>NA()</f>
        <v>#N/A</v>
      </c>
      <c r="CF64" s="427" t="e">
        <f>NA()</f>
        <v>#N/A</v>
      </c>
    </row>
    <row r="65" spans="1:84">
      <c r="A65" s="426"/>
      <c r="E65" s="415"/>
      <c r="F65" s="417">
        <v>5</v>
      </c>
      <c r="G65" s="421" t="e">
        <f>IF(#REF!="","",#REF!)</f>
        <v>#REF!</v>
      </c>
      <c r="H65" s="421" t="e">
        <f>IF(#REF!="","",#REF!)</f>
        <v>#REF!</v>
      </c>
      <c r="I65" s="421" t="e">
        <f>IF(#REF!="","",#REF!)</f>
        <v>#REF!</v>
      </c>
      <c r="K65" s="424" t="e">
        <f t="shared" si="11"/>
        <v>#REF!</v>
      </c>
      <c r="L65" s="424" t="e">
        <f t="shared" si="12"/>
        <v>#REF!</v>
      </c>
      <c r="M65" s="425"/>
      <c r="N65" s="417">
        <v>5</v>
      </c>
      <c r="O65" s="409" t="e">
        <f>NA()</f>
        <v>#N/A</v>
      </c>
      <c r="P65" s="409" t="e">
        <f>NA()</f>
        <v>#N/A</v>
      </c>
      <c r="Q65" s="409" t="e">
        <f t="shared" si="31"/>
        <v>#REF!</v>
      </c>
      <c r="R65" s="409" t="e">
        <f>NA()</f>
        <v>#N/A</v>
      </c>
      <c r="S65" s="409" t="e">
        <f>NA()</f>
        <v>#N/A</v>
      </c>
      <c r="T65" s="409" t="e">
        <f t="shared" si="32"/>
        <v>#REF!</v>
      </c>
      <c r="U65" s="425"/>
      <c r="V65" s="417">
        <v>7</v>
      </c>
      <c r="W65" s="409" t="e">
        <f t="shared" si="30"/>
        <v>#N/A</v>
      </c>
      <c r="X65" s="409" t="e">
        <f t="shared" si="30"/>
        <v>#N/A</v>
      </c>
      <c r="Y65" s="409" t="e">
        <f t="shared" si="30"/>
        <v>#REF!</v>
      </c>
      <c r="Z65" s="409" t="e">
        <f t="shared" si="30"/>
        <v>#N/A</v>
      </c>
      <c r="AA65" s="409" t="e">
        <f t="shared" si="30"/>
        <v>#N/A</v>
      </c>
      <c r="AB65" s="409" t="e">
        <f t="shared" si="30"/>
        <v>#REF!</v>
      </c>
      <c r="AC65" s="415"/>
      <c r="AD65" s="415"/>
      <c r="AE65" s="427" t="e">
        <f>NA()</f>
        <v>#N/A</v>
      </c>
      <c r="AF65" s="427" t="e">
        <f>NA()</f>
        <v>#N/A</v>
      </c>
      <c r="AG65" s="427" t="e">
        <f>NA()</f>
        <v>#N/A</v>
      </c>
      <c r="AH65" s="427" t="e">
        <f>NA()</f>
        <v>#N/A</v>
      </c>
      <c r="AI65" s="427" t="e">
        <f>NA()</f>
        <v>#N/A</v>
      </c>
      <c r="AJ65" s="427" t="e">
        <f>NA()</f>
        <v>#N/A</v>
      </c>
      <c r="AK65" s="415"/>
      <c r="AL65" s="415"/>
      <c r="AM65" s="427" t="e">
        <f>NA()</f>
        <v>#N/A</v>
      </c>
      <c r="AN65" s="427" t="e">
        <f>NA()</f>
        <v>#N/A</v>
      </c>
      <c r="AO65" s="427" t="e">
        <f>NA()</f>
        <v>#N/A</v>
      </c>
      <c r="AP65" s="427" t="e">
        <f>NA()</f>
        <v>#N/A</v>
      </c>
      <c r="AQ65" s="427" t="e">
        <f>NA()</f>
        <v>#N/A</v>
      </c>
      <c r="AR65" s="427" t="e">
        <f>NA()</f>
        <v>#N/A</v>
      </c>
      <c r="AS65" s="415"/>
      <c r="AT65" s="415"/>
      <c r="AU65" s="427" t="e">
        <f>NA()</f>
        <v>#N/A</v>
      </c>
      <c r="AV65" s="427" t="e">
        <f>NA()</f>
        <v>#N/A</v>
      </c>
      <c r="AW65" s="427" t="e">
        <f>NA()</f>
        <v>#N/A</v>
      </c>
      <c r="AX65" s="427" t="e">
        <f>NA()</f>
        <v>#N/A</v>
      </c>
      <c r="AY65" s="427" t="e">
        <f>NA()</f>
        <v>#N/A</v>
      </c>
      <c r="AZ65" s="427" t="e">
        <f>NA()</f>
        <v>#N/A</v>
      </c>
      <c r="BA65" s="415"/>
      <c r="BB65" s="415"/>
      <c r="BC65" s="427" t="e">
        <f>NA()</f>
        <v>#N/A</v>
      </c>
      <c r="BD65" s="427" t="e">
        <f>NA()</f>
        <v>#N/A</v>
      </c>
      <c r="BE65" s="427" t="e">
        <f>NA()</f>
        <v>#N/A</v>
      </c>
      <c r="BF65" s="427" t="e">
        <f>NA()</f>
        <v>#N/A</v>
      </c>
      <c r="BG65" s="427" t="e">
        <f>NA()</f>
        <v>#N/A</v>
      </c>
      <c r="BH65" s="427" t="e">
        <f>NA()</f>
        <v>#N/A</v>
      </c>
      <c r="BI65" s="415"/>
      <c r="BJ65" s="415"/>
      <c r="BK65" s="427" t="e">
        <f>NA()</f>
        <v>#N/A</v>
      </c>
      <c r="BL65" s="427" t="e">
        <f>NA()</f>
        <v>#N/A</v>
      </c>
      <c r="BM65" s="427" t="e">
        <f>NA()</f>
        <v>#N/A</v>
      </c>
      <c r="BN65" s="427" t="e">
        <f>NA()</f>
        <v>#N/A</v>
      </c>
      <c r="BO65" s="427" t="e">
        <f>NA()</f>
        <v>#N/A</v>
      </c>
      <c r="BP65" s="427" t="e">
        <f>NA()</f>
        <v>#N/A</v>
      </c>
      <c r="BQ65" s="415"/>
      <c r="BR65" s="415"/>
      <c r="BS65" s="427" t="e">
        <f>NA()</f>
        <v>#N/A</v>
      </c>
      <c r="BT65" s="427" t="e">
        <f>NA()</f>
        <v>#N/A</v>
      </c>
      <c r="BU65" s="427" t="e">
        <f>NA()</f>
        <v>#N/A</v>
      </c>
      <c r="BV65" s="427" t="e">
        <f>NA()</f>
        <v>#N/A</v>
      </c>
      <c r="BW65" s="427" t="e">
        <f>NA()</f>
        <v>#N/A</v>
      </c>
      <c r="BX65" s="427" t="e">
        <f>NA()</f>
        <v>#N/A</v>
      </c>
      <c r="BY65" s="415"/>
      <c r="BZ65" s="415"/>
      <c r="CA65" s="427" t="e">
        <f>NA()</f>
        <v>#N/A</v>
      </c>
      <c r="CB65" s="427" t="e">
        <f>NA()</f>
        <v>#N/A</v>
      </c>
      <c r="CC65" s="427" t="e">
        <f>NA()</f>
        <v>#N/A</v>
      </c>
      <c r="CD65" s="427" t="e">
        <f>NA()</f>
        <v>#N/A</v>
      </c>
      <c r="CE65" s="427" t="e">
        <f>NA()</f>
        <v>#N/A</v>
      </c>
      <c r="CF65" s="427" t="e">
        <f>NA()</f>
        <v>#N/A</v>
      </c>
    </row>
    <row r="66" spans="1:84">
      <c r="A66" s="426"/>
      <c r="E66" s="415"/>
      <c r="F66" s="417">
        <v>6</v>
      </c>
      <c r="G66" s="421" t="e">
        <f>IF(#REF!="","",#REF!)</f>
        <v>#REF!</v>
      </c>
      <c r="H66" s="421" t="e">
        <f>IF(#REF!="","",#REF!)</f>
        <v>#REF!</v>
      </c>
      <c r="I66" s="421" t="e">
        <f>IF(#REF!="","",#REF!)</f>
        <v>#REF!</v>
      </c>
      <c r="K66" s="424" t="e">
        <f t="shared" si="11"/>
        <v>#REF!</v>
      </c>
      <c r="L66" s="424" t="e">
        <f t="shared" si="12"/>
        <v>#REF!</v>
      </c>
      <c r="M66" s="425"/>
      <c r="N66" s="417">
        <v>6</v>
      </c>
      <c r="O66" s="409" t="e">
        <f>NA()</f>
        <v>#N/A</v>
      </c>
      <c r="P66" s="409" t="e">
        <f>NA()</f>
        <v>#N/A</v>
      </c>
      <c r="Q66" s="409" t="e">
        <f t="shared" si="31"/>
        <v>#REF!</v>
      </c>
      <c r="R66" s="409" t="e">
        <f>NA()</f>
        <v>#N/A</v>
      </c>
      <c r="S66" s="409" t="e">
        <f>NA()</f>
        <v>#N/A</v>
      </c>
      <c r="T66" s="409" t="e">
        <f t="shared" si="32"/>
        <v>#REF!</v>
      </c>
      <c r="U66" s="425"/>
      <c r="V66" s="417">
        <v>8</v>
      </c>
      <c r="W66" s="409" t="e">
        <f t="shared" si="30"/>
        <v>#N/A</v>
      </c>
      <c r="X66" s="409" t="e">
        <f t="shared" si="30"/>
        <v>#N/A</v>
      </c>
      <c r="Y66" s="409" t="e">
        <f t="shared" si="30"/>
        <v>#REF!</v>
      </c>
      <c r="Z66" s="409" t="e">
        <f t="shared" si="30"/>
        <v>#N/A</v>
      </c>
      <c r="AA66" s="409" t="e">
        <f t="shared" si="30"/>
        <v>#N/A</v>
      </c>
      <c r="AB66" s="409" t="e">
        <f t="shared" si="30"/>
        <v>#REF!</v>
      </c>
      <c r="AC66" s="415"/>
      <c r="AD66" s="415"/>
      <c r="AE66" s="427" t="e">
        <f>NA()</f>
        <v>#N/A</v>
      </c>
      <c r="AF66" s="427" t="e">
        <f>NA()</f>
        <v>#N/A</v>
      </c>
      <c r="AG66" s="427" t="e">
        <f>NA()</f>
        <v>#N/A</v>
      </c>
      <c r="AH66" s="427" t="e">
        <f>NA()</f>
        <v>#N/A</v>
      </c>
      <c r="AI66" s="427" t="e">
        <f>NA()</f>
        <v>#N/A</v>
      </c>
      <c r="AJ66" s="427" t="e">
        <f>NA()</f>
        <v>#N/A</v>
      </c>
      <c r="AK66" s="415"/>
      <c r="AL66" s="415"/>
      <c r="AM66" s="427" t="e">
        <f>NA()</f>
        <v>#N/A</v>
      </c>
      <c r="AN66" s="427" t="e">
        <f>NA()</f>
        <v>#N/A</v>
      </c>
      <c r="AO66" s="427" t="e">
        <f>NA()</f>
        <v>#N/A</v>
      </c>
      <c r="AP66" s="427" t="e">
        <f>NA()</f>
        <v>#N/A</v>
      </c>
      <c r="AQ66" s="427" t="e">
        <f>NA()</f>
        <v>#N/A</v>
      </c>
      <c r="AR66" s="427" t="e">
        <f>NA()</f>
        <v>#N/A</v>
      </c>
      <c r="AS66" s="415"/>
      <c r="AT66" s="415"/>
      <c r="AU66" s="427" t="e">
        <f>NA()</f>
        <v>#N/A</v>
      </c>
      <c r="AV66" s="427" t="e">
        <f>NA()</f>
        <v>#N/A</v>
      </c>
      <c r="AW66" s="427" t="e">
        <f>NA()</f>
        <v>#N/A</v>
      </c>
      <c r="AX66" s="427" t="e">
        <f>NA()</f>
        <v>#N/A</v>
      </c>
      <c r="AY66" s="427" t="e">
        <f>NA()</f>
        <v>#N/A</v>
      </c>
      <c r="AZ66" s="427" t="e">
        <f>NA()</f>
        <v>#N/A</v>
      </c>
      <c r="BA66" s="415"/>
      <c r="BB66" s="415"/>
      <c r="BC66" s="427" t="e">
        <f>NA()</f>
        <v>#N/A</v>
      </c>
      <c r="BD66" s="427" t="e">
        <f>NA()</f>
        <v>#N/A</v>
      </c>
      <c r="BE66" s="427" t="e">
        <f>NA()</f>
        <v>#N/A</v>
      </c>
      <c r="BF66" s="427" t="e">
        <f>NA()</f>
        <v>#N/A</v>
      </c>
      <c r="BG66" s="427" t="e">
        <f>NA()</f>
        <v>#N/A</v>
      </c>
      <c r="BH66" s="427" t="e">
        <f>NA()</f>
        <v>#N/A</v>
      </c>
      <c r="BI66" s="415"/>
      <c r="BJ66" s="415"/>
      <c r="BK66" s="427" t="e">
        <f>NA()</f>
        <v>#N/A</v>
      </c>
      <c r="BL66" s="427" t="e">
        <f>NA()</f>
        <v>#N/A</v>
      </c>
      <c r="BM66" s="427" t="e">
        <f>NA()</f>
        <v>#N/A</v>
      </c>
      <c r="BN66" s="427" t="e">
        <f>NA()</f>
        <v>#N/A</v>
      </c>
      <c r="BO66" s="427" t="e">
        <f>NA()</f>
        <v>#N/A</v>
      </c>
      <c r="BP66" s="427" t="e">
        <f>NA()</f>
        <v>#N/A</v>
      </c>
      <c r="BQ66" s="415"/>
      <c r="BR66" s="415"/>
      <c r="BS66" s="427" t="e">
        <f>NA()</f>
        <v>#N/A</v>
      </c>
      <c r="BT66" s="427" t="e">
        <f>NA()</f>
        <v>#N/A</v>
      </c>
      <c r="BU66" s="427" t="e">
        <f>NA()</f>
        <v>#N/A</v>
      </c>
      <c r="BV66" s="427" t="e">
        <f>NA()</f>
        <v>#N/A</v>
      </c>
      <c r="BW66" s="427" t="e">
        <f>NA()</f>
        <v>#N/A</v>
      </c>
      <c r="BX66" s="427" t="e">
        <f>NA()</f>
        <v>#N/A</v>
      </c>
      <c r="BY66" s="415"/>
      <c r="BZ66" s="415"/>
      <c r="CA66" s="427" t="e">
        <f>NA()</f>
        <v>#N/A</v>
      </c>
      <c r="CB66" s="427" t="e">
        <f>NA()</f>
        <v>#N/A</v>
      </c>
      <c r="CC66" s="427" t="e">
        <f>NA()</f>
        <v>#N/A</v>
      </c>
      <c r="CD66" s="427" t="e">
        <f>NA()</f>
        <v>#N/A</v>
      </c>
      <c r="CE66" s="427" t="e">
        <f>NA()</f>
        <v>#N/A</v>
      </c>
      <c r="CF66" s="427" t="e">
        <f>NA()</f>
        <v>#N/A</v>
      </c>
    </row>
    <row r="67" spans="1:84">
      <c r="A67" s="426"/>
      <c r="E67" s="415"/>
      <c r="F67" s="417">
        <v>7</v>
      </c>
      <c r="G67" s="421" t="e">
        <f>IF(#REF!="","",#REF!)</f>
        <v>#REF!</v>
      </c>
      <c r="H67" s="421" t="e">
        <f>IF(#REF!="","",#REF!)</f>
        <v>#REF!</v>
      </c>
      <c r="I67" s="421" t="e">
        <f>IF(#REF!="","",#REF!)</f>
        <v>#REF!</v>
      </c>
      <c r="K67" s="424" t="e">
        <f t="shared" si="11"/>
        <v>#REF!</v>
      </c>
      <c r="L67" s="424" t="e">
        <f t="shared" si="12"/>
        <v>#REF!</v>
      </c>
      <c r="M67" s="425"/>
      <c r="N67" s="417">
        <v>7</v>
      </c>
      <c r="O67" s="409" t="e">
        <f>NA()</f>
        <v>#N/A</v>
      </c>
      <c r="P67" s="409" t="e">
        <f>NA()</f>
        <v>#N/A</v>
      </c>
      <c r="Q67" s="409" t="e">
        <f t="shared" si="31"/>
        <v>#REF!</v>
      </c>
      <c r="R67" s="409" t="e">
        <f>NA()</f>
        <v>#N/A</v>
      </c>
      <c r="S67" s="409" t="e">
        <f>NA()</f>
        <v>#N/A</v>
      </c>
      <c r="T67" s="409" t="e">
        <f t="shared" si="32"/>
        <v>#REF!</v>
      </c>
      <c r="U67" s="425"/>
      <c r="V67" s="417">
        <v>9</v>
      </c>
      <c r="W67" s="409" t="e">
        <f t="shared" si="30"/>
        <v>#N/A</v>
      </c>
      <c r="X67" s="409" t="e">
        <f t="shared" si="30"/>
        <v>#N/A</v>
      </c>
      <c r="Y67" s="409" t="e">
        <f t="shared" si="30"/>
        <v>#REF!</v>
      </c>
      <c r="Z67" s="409" t="e">
        <f t="shared" si="30"/>
        <v>#N/A</v>
      </c>
      <c r="AA67" s="409" t="e">
        <f t="shared" si="30"/>
        <v>#N/A</v>
      </c>
      <c r="AB67" s="409" t="e">
        <f t="shared" si="30"/>
        <v>#REF!</v>
      </c>
      <c r="AC67" s="415"/>
      <c r="AD67" s="415"/>
      <c r="AE67" s="427" t="e">
        <f>NA()</f>
        <v>#N/A</v>
      </c>
      <c r="AF67" s="427" t="e">
        <f>NA()</f>
        <v>#N/A</v>
      </c>
      <c r="AG67" s="427" t="e">
        <f>NA()</f>
        <v>#N/A</v>
      </c>
      <c r="AH67" s="427" t="e">
        <f>NA()</f>
        <v>#N/A</v>
      </c>
      <c r="AI67" s="427" t="e">
        <f>NA()</f>
        <v>#N/A</v>
      </c>
      <c r="AJ67" s="427" t="e">
        <f>NA()</f>
        <v>#N/A</v>
      </c>
      <c r="AK67" s="415"/>
      <c r="AL67" s="415"/>
      <c r="AM67" s="427" t="e">
        <f>NA()</f>
        <v>#N/A</v>
      </c>
      <c r="AN67" s="427" t="e">
        <f>NA()</f>
        <v>#N/A</v>
      </c>
      <c r="AO67" s="427" t="e">
        <f>NA()</f>
        <v>#N/A</v>
      </c>
      <c r="AP67" s="427" t="e">
        <f>NA()</f>
        <v>#N/A</v>
      </c>
      <c r="AQ67" s="427" t="e">
        <f>NA()</f>
        <v>#N/A</v>
      </c>
      <c r="AR67" s="427" t="e">
        <f>NA()</f>
        <v>#N/A</v>
      </c>
      <c r="AS67" s="415"/>
      <c r="AT67" s="415"/>
      <c r="AU67" s="427" t="e">
        <f>NA()</f>
        <v>#N/A</v>
      </c>
      <c r="AV67" s="427" t="e">
        <f>NA()</f>
        <v>#N/A</v>
      </c>
      <c r="AW67" s="427" t="e">
        <f>NA()</f>
        <v>#N/A</v>
      </c>
      <c r="AX67" s="427" t="e">
        <f>NA()</f>
        <v>#N/A</v>
      </c>
      <c r="AY67" s="427" t="e">
        <f>NA()</f>
        <v>#N/A</v>
      </c>
      <c r="AZ67" s="427" t="e">
        <f>NA()</f>
        <v>#N/A</v>
      </c>
      <c r="BA67" s="415"/>
      <c r="BB67" s="415"/>
      <c r="BC67" s="427" t="e">
        <f>NA()</f>
        <v>#N/A</v>
      </c>
      <c r="BD67" s="427" t="e">
        <f>NA()</f>
        <v>#N/A</v>
      </c>
      <c r="BE67" s="427" t="e">
        <f>NA()</f>
        <v>#N/A</v>
      </c>
      <c r="BF67" s="427" t="e">
        <f>NA()</f>
        <v>#N/A</v>
      </c>
      <c r="BG67" s="427" t="e">
        <f>NA()</f>
        <v>#N/A</v>
      </c>
      <c r="BH67" s="427" t="e">
        <f>NA()</f>
        <v>#N/A</v>
      </c>
      <c r="BI67" s="415"/>
      <c r="BJ67" s="415"/>
      <c r="BK67" s="427" t="e">
        <f>NA()</f>
        <v>#N/A</v>
      </c>
      <c r="BL67" s="427" t="e">
        <f>NA()</f>
        <v>#N/A</v>
      </c>
      <c r="BM67" s="427" t="e">
        <f>NA()</f>
        <v>#N/A</v>
      </c>
      <c r="BN67" s="427" t="e">
        <f>NA()</f>
        <v>#N/A</v>
      </c>
      <c r="BO67" s="427" t="e">
        <f>NA()</f>
        <v>#N/A</v>
      </c>
      <c r="BP67" s="427" t="e">
        <f>NA()</f>
        <v>#N/A</v>
      </c>
      <c r="BQ67" s="415"/>
      <c r="BR67" s="415"/>
      <c r="BS67" s="427" t="e">
        <f>NA()</f>
        <v>#N/A</v>
      </c>
      <c r="BT67" s="427" t="e">
        <f>NA()</f>
        <v>#N/A</v>
      </c>
      <c r="BU67" s="427" t="e">
        <f>NA()</f>
        <v>#N/A</v>
      </c>
      <c r="BV67" s="427" t="e">
        <f>NA()</f>
        <v>#N/A</v>
      </c>
      <c r="BW67" s="427" t="e">
        <f>NA()</f>
        <v>#N/A</v>
      </c>
      <c r="BX67" s="427" t="e">
        <f>NA()</f>
        <v>#N/A</v>
      </c>
      <c r="BY67" s="415"/>
      <c r="BZ67" s="415"/>
      <c r="CA67" s="427" t="e">
        <f>NA()</f>
        <v>#N/A</v>
      </c>
      <c r="CB67" s="427" t="e">
        <f>NA()</f>
        <v>#N/A</v>
      </c>
      <c r="CC67" s="427" t="e">
        <f>NA()</f>
        <v>#N/A</v>
      </c>
      <c r="CD67" s="427" t="e">
        <f>NA()</f>
        <v>#N/A</v>
      </c>
      <c r="CE67" s="427" t="e">
        <f>NA()</f>
        <v>#N/A</v>
      </c>
      <c r="CF67" s="427" t="e">
        <f>NA()</f>
        <v>#N/A</v>
      </c>
    </row>
    <row r="68" spans="1:84">
      <c r="A68" s="426"/>
      <c r="E68" s="415"/>
      <c r="F68" s="417">
        <v>8</v>
      </c>
      <c r="G68" s="421" t="e">
        <f>IF(#REF!="","",#REF!)</f>
        <v>#REF!</v>
      </c>
      <c r="H68" s="421" t="e">
        <f>IF(#REF!="","",#REF!)</f>
        <v>#REF!</v>
      </c>
      <c r="I68" s="421" t="e">
        <f>IF(#REF!="","",#REF!)</f>
        <v>#REF!</v>
      </c>
      <c r="K68" s="424" t="e">
        <f t="shared" si="11"/>
        <v>#REF!</v>
      </c>
      <c r="L68" s="424" t="e">
        <f t="shared" si="12"/>
        <v>#REF!</v>
      </c>
      <c r="M68" s="425"/>
      <c r="N68" s="417">
        <v>8</v>
      </c>
      <c r="O68" s="409" t="e">
        <f>NA()</f>
        <v>#N/A</v>
      </c>
      <c r="P68" s="409" t="e">
        <f>NA()</f>
        <v>#N/A</v>
      </c>
      <c r="Q68" s="409" t="e">
        <f t="shared" si="31"/>
        <v>#REF!</v>
      </c>
      <c r="R68" s="409" t="e">
        <f>NA()</f>
        <v>#N/A</v>
      </c>
      <c r="S68" s="409" t="e">
        <f>NA()</f>
        <v>#N/A</v>
      </c>
      <c r="T68" s="409" t="e">
        <f t="shared" si="32"/>
        <v>#REF!</v>
      </c>
      <c r="U68" s="425"/>
      <c r="V68" s="415"/>
      <c r="W68" s="427" t="e">
        <f>NA()</f>
        <v>#N/A</v>
      </c>
      <c r="X68" s="427" t="e">
        <f>NA()</f>
        <v>#N/A</v>
      </c>
      <c r="Y68" s="427" t="e">
        <f>NA()</f>
        <v>#N/A</v>
      </c>
      <c r="Z68" s="427" t="e">
        <f>NA()</f>
        <v>#N/A</v>
      </c>
      <c r="AA68" s="427" t="e">
        <f>NA()</f>
        <v>#N/A</v>
      </c>
      <c r="AB68" s="427" t="e">
        <f>NA()</f>
        <v>#N/A</v>
      </c>
      <c r="AC68" s="415"/>
      <c r="AD68" s="415"/>
      <c r="AE68" s="427" t="e">
        <f>NA()</f>
        <v>#N/A</v>
      </c>
      <c r="AF68" s="427" t="e">
        <f>NA()</f>
        <v>#N/A</v>
      </c>
      <c r="AG68" s="427" t="e">
        <f>NA()</f>
        <v>#N/A</v>
      </c>
      <c r="AH68" s="427" t="e">
        <f>NA()</f>
        <v>#N/A</v>
      </c>
      <c r="AI68" s="427" t="e">
        <f>NA()</f>
        <v>#N/A</v>
      </c>
      <c r="AJ68" s="427" t="e">
        <f>NA()</f>
        <v>#N/A</v>
      </c>
      <c r="AK68" s="415"/>
      <c r="AL68" s="415"/>
      <c r="AM68" s="427" t="e">
        <f>NA()</f>
        <v>#N/A</v>
      </c>
      <c r="AN68" s="427" t="e">
        <f>NA()</f>
        <v>#N/A</v>
      </c>
      <c r="AO68" s="427" t="e">
        <f>NA()</f>
        <v>#N/A</v>
      </c>
      <c r="AP68" s="427" t="e">
        <f>NA()</f>
        <v>#N/A</v>
      </c>
      <c r="AQ68" s="427" t="e">
        <f>NA()</f>
        <v>#N/A</v>
      </c>
      <c r="AR68" s="427" t="e">
        <f>NA()</f>
        <v>#N/A</v>
      </c>
      <c r="AS68" s="415"/>
      <c r="AT68" s="415"/>
      <c r="AU68" s="427" t="e">
        <f>NA()</f>
        <v>#N/A</v>
      </c>
      <c r="AV68" s="427" t="e">
        <f>NA()</f>
        <v>#N/A</v>
      </c>
      <c r="AW68" s="427" t="e">
        <f>NA()</f>
        <v>#N/A</v>
      </c>
      <c r="AX68" s="427" t="e">
        <f>NA()</f>
        <v>#N/A</v>
      </c>
      <c r="AY68" s="427" t="e">
        <f>NA()</f>
        <v>#N/A</v>
      </c>
      <c r="AZ68" s="427" t="e">
        <f>NA()</f>
        <v>#N/A</v>
      </c>
      <c r="BA68" s="415"/>
      <c r="BB68" s="415"/>
      <c r="BC68" s="427" t="e">
        <f>NA()</f>
        <v>#N/A</v>
      </c>
      <c r="BD68" s="427" t="e">
        <f>NA()</f>
        <v>#N/A</v>
      </c>
      <c r="BE68" s="427" t="e">
        <f>NA()</f>
        <v>#N/A</v>
      </c>
      <c r="BF68" s="427" t="e">
        <f>NA()</f>
        <v>#N/A</v>
      </c>
      <c r="BG68" s="427" t="e">
        <f>NA()</f>
        <v>#N/A</v>
      </c>
      <c r="BH68" s="427" t="e">
        <f>NA()</f>
        <v>#N/A</v>
      </c>
      <c r="BI68" s="415"/>
      <c r="BJ68" s="415"/>
      <c r="BK68" s="427" t="e">
        <f>NA()</f>
        <v>#N/A</v>
      </c>
      <c r="BL68" s="427" t="e">
        <f>NA()</f>
        <v>#N/A</v>
      </c>
      <c r="BM68" s="427" t="e">
        <f>NA()</f>
        <v>#N/A</v>
      </c>
      <c r="BN68" s="427" t="e">
        <f>NA()</f>
        <v>#N/A</v>
      </c>
      <c r="BO68" s="427" t="e">
        <f>NA()</f>
        <v>#N/A</v>
      </c>
      <c r="BP68" s="427" t="e">
        <f>NA()</f>
        <v>#N/A</v>
      </c>
      <c r="BQ68" s="415"/>
      <c r="BR68" s="415"/>
      <c r="BS68" s="427" t="e">
        <f>NA()</f>
        <v>#N/A</v>
      </c>
      <c r="BT68" s="427" t="e">
        <f>NA()</f>
        <v>#N/A</v>
      </c>
      <c r="BU68" s="427" t="e">
        <f>NA()</f>
        <v>#N/A</v>
      </c>
      <c r="BV68" s="427" t="e">
        <f>NA()</f>
        <v>#N/A</v>
      </c>
      <c r="BW68" s="427" t="e">
        <f>NA()</f>
        <v>#N/A</v>
      </c>
      <c r="BX68" s="427" t="e">
        <f>NA()</f>
        <v>#N/A</v>
      </c>
      <c r="BY68" s="415"/>
      <c r="BZ68" s="415"/>
      <c r="CA68" s="427" t="e">
        <f>NA()</f>
        <v>#N/A</v>
      </c>
      <c r="CB68" s="427" t="e">
        <f>NA()</f>
        <v>#N/A</v>
      </c>
      <c r="CC68" s="427" t="e">
        <f>NA()</f>
        <v>#N/A</v>
      </c>
      <c r="CD68" s="427" t="e">
        <f>NA()</f>
        <v>#N/A</v>
      </c>
      <c r="CE68" s="427" t="e">
        <f>NA()</f>
        <v>#N/A</v>
      </c>
      <c r="CF68" s="427" t="e">
        <f>NA()</f>
        <v>#N/A</v>
      </c>
    </row>
    <row r="69" spans="1:84">
      <c r="A69" s="426"/>
      <c r="E69" s="415"/>
      <c r="F69" s="417">
        <v>9</v>
      </c>
      <c r="G69" s="421" t="e">
        <f>IF(#REF!="","",#REF!)</f>
        <v>#REF!</v>
      </c>
      <c r="H69" s="421" t="e">
        <f>IF(#REF!="","",#REF!)</f>
        <v>#REF!</v>
      </c>
      <c r="I69" s="421" t="e">
        <f>IF(#REF!="","",#REF!)</f>
        <v>#REF!</v>
      </c>
      <c r="K69" s="424" t="e">
        <f t="shared" si="11"/>
        <v>#REF!</v>
      </c>
      <c r="L69" s="424" t="e">
        <f t="shared" si="12"/>
        <v>#REF!</v>
      </c>
      <c r="M69" s="425"/>
      <c r="N69" s="417">
        <v>9</v>
      </c>
      <c r="O69" s="409" t="e">
        <f>NA()</f>
        <v>#N/A</v>
      </c>
      <c r="P69" s="409" t="e">
        <f>NA()</f>
        <v>#N/A</v>
      </c>
      <c r="Q69" s="409" t="e">
        <f t="shared" si="31"/>
        <v>#REF!</v>
      </c>
      <c r="R69" s="409" t="e">
        <f>NA()</f>
        <v>#N/A</v>
      </c>
      <c r="S69" s="409" t="e">
        <f>NA()</f>
        <v>#N/A</v>
      </c>
      <c r="T69" s="409" t="e">
        <f t="shared" si="32"/>
        <v>#REF!</v>
      </c>
      <c r="U69" s="425"/>
      <c r="V69" s="415"/>
      <c r="W69" s="427" t="e">
        <f>NA()</f>
        <v>#N/A</v>
      </c>
      <c r="X69" s="427" t="e">
        <f>NA()</f>
        <v>#N/A</v>
      </c>
      <c r="Y69" s="427" t="e">
        <f>NA()</f>
        <v>#N/A</v>
      </c>
      <c r="Z69" s="427" t="e">
        <f>NA()</f>
        <v>#N/A</v>
      </c>
      <c r="AA69" s="427" t="e">
        <f>NA()</f>
        <v>#N/A</v>
      </c>
      <c r="AB69" s="427" t="e">
        <f>NA()</f>
        <v>#N/A</v>
      </c>
      <c r="AC69" s="415"/>
      <c r="AD69" s="415"/>
      <c r="AE69" s="427" t="e">
        <f>NA()</f>
        <v>#N/A</v>
      </c>
      <c r="AF69" s="427" t="e">
        <f>NA()</f>
        <v>#N/A</v>
      </c>
      <c r="AG69" s="427" t="e">
        <f>NA()</f>
        <v>#N/A</v>
      </c>
      <c r="AH69" s="427" t="e">
        <f>NA()</f>
        <v>#N/A</v>
      </c>
      <c r="AI69" s="427" t="e">
        <f>NA()</f>
        <v>#N/A</v>
      </c>
      <c r="AJ69" s="427" t="e">
        <f>NA()</f>
        <v>#N/A</v>
      </c>
      <c r="AK69" s="415"/>
      <c r="AL69" s="415"/>
      <c r="AM69" s="427" t="e">
        <f>NA()</f>
        <v>#N/A</v>
      </c>
      <c r="AN69" s="427" t="e">
        <f>NA()</f>
        <v>#N/A</v>
      </c>
      <c r="AO69" s="427" t="e">
        <f>NA()</f>
        <v>#N/A</v>
      </c>
      <c r="AP69" s="427" t="e">
        <f>NA()</f>
        <v>#N/A</v>
      </c>
      <c r="AQ69" s="427" t="e">
        <f>NA()</f>
        <v>#N/A</v>
      </c>
      <c r="AR69" s="427" t="e">
        <f>NA()</f>
        <v>#N/A</v>
      </c>
      <c r="AS69" s="415"/>
      <c r="AT69" s="415"/>
      <c r="AU69" s="427" t="e">
        <f>NA()</f>
        <v>#N/A</v>
      </c>
      <c r="AV69" s="427" t="e">
        <f>NA()</f>
        <v>#N/A</v>
      </c>
      <c r="AW69" s="427" t="e">
        <f>NA()</f>
        <v>#N/A</v>
      </c>
      <c r="AX69" s="427" t="e">
        <f>NA()</f>
        <v>#N/A</v>
      </c>
      <c r="AY69" s="427" t="e">
        <f>NA()</f>
        <v>#N/A</v>
      </c>
      <c r="AZ69" s="427" t="e">
        <f>NA()</f>
        <v>#N/A</v>
      </c>
      <c r="BA69" s="415"/>
      <c r="BB69" s="415"/>
      <c r="BC69" s="427" t="e">
        <f>NA()</f>
        <v>#N/A</v>
      </c>
      <c r="BD69" s="427" t="e">
        <f>NA()</f>
        <v>#N/A</v>
      </c>
      <c r="BE69" s="427" t="e">
        <f>NA()</f>
        <v>#N/A</v>
      </c>
      <c r="BF69" s="427" t="e">
        <f>NA()</f>
        <v>#N/A</v>
      </c>
      <c r="BG69" s="427" t="e">
        <f>NA()</f>
        <v>#N/A</v>
      </c>
      <c r="BH69" s="427" t="e">
        <f>NA()</f>
        <v>#N/A</v>
      </c>
      <c r="BI69" s="415"/>
      <c r="BJ69" s="415"/>
      <c r="BK69" s="427" t="e">
        <f>NA()</f>
        <v>#N/A</v>
      </c>
      <c r="BL69" s="427" t="e">
        <f>NA()</f>
        <v>#N/A</v>
      </c>
      <c r="BM69" s="427" t="e">
        <f>NA()</f>
        <v>#N/A</v>
      </c>
      <c r="BN69" s="427" t="e">
        <f>NA()</f>
        <v>#N/A</v>
      </c>
      <c r="BO69" s="427" t="e">
        <f>NA()</f>
        <v>#N/A</v>
      </c>
      <c r="BP69" s="427" t="e">
        <f>NA()</f>
        <v>#N/A</v>
      </c>
      <c r="BQ69" s="415"/>
      <c r="BR69" s="415"/>
      <c r="BS69" s="427" t="e">
        <f>NA()</f>
        <v>#N/A</v>
      </c>
      <c r="BT69" s="427" t="e">
        <f>NA()</f>
        <v>#N/A</v>
      </c>
      <c r="BU69" s="427" t="e">
        <f>NA()</f>
        <v>#N/A</v>
      </c>
      <c r="BV69" s="427" t="e">
        <f>NA()</f>
        <v>#N/A</v>
      </c>
      <c r="BW69" s="427" t="e">
        <f>NA()</f>
        <v>#N/A</v>
      </c>
      <c r="BX69" s="427" t="e">
        <f>NA()</f>
        <v>#N/A</v>
      </c>
      <c r="BY69" s="415"/>
      <c r="BZ69" s="415"/>
      <c r="CA69" s="427" t="e">
        <f>NA()</f>
        <v>#N/A</v>
      </c>
      <c r="CB69" s="427" t="e">
        <f>NA()</f>
        <v>#N/A</v>
      </c>
      <c r="CC69" s="427" t="e">
        <f>NA()</f>
        <v>#N/A</v>
      </c>
      <c r="CD69" s="427" t="e">
        <f>NA()</f>
        <v>#N/A</v>
      </c>
      <c r="CE69" s="427" t="e">
        <f>NA()</f>
        <v>#N/A</v>
      </c>
      <c r="CF69" s="427" t="e">
        <f>NA()</f>
        <v>#N/A</v>
      </c>
    </row>
    <row r="70" spans="1:84">
      <c r="A70" s="426"/>
      <c r="E70" s="415"/>
      <c r="F70" s="417">
        <v>10</v>
      </c>
      <c r="G70" s="421" t="e">
        <f>IF(#REF!="","",#REF!)</f>
        <v>#REF!</v>
      </c>
      <c r="H70" s="421" t="e">
        <f>IF(#REF!="","",#REF!)</f>
        <v>#REF!</v>
      </c>
      <c r="I70" s="421" t="e">
        <f>IF(#REF!="","",#REF!)</f>
        <v>#REF!</v>
      </c>
      <c r="K70" s="428" t="e">
        <f t="shared" si="11"/>
        <v>#REF!</v>
      </c>
      <c r="L70" s="428" t="e">
        <f t="shared" si="12"/>
        <v>#REF!</v>
      </c>
      <c r="M70" s="425"/>
      <c r="N70" s="417">
        <v>10</v>
      </c>
      <c r="O70" s="409" t="e">
        <f>NA()</f>
        <v>#N/A</v>
      </c>
      <c r="P70" s="409" t="e">
        <f>NA()</f>
        <v>#N/A</v>
      </c>
      <c r="Q70" s="409" t="e">
        <f t="shared" si="31"/>
        <v>#REF!</v>
      </c>
      <c r="R70" s="409" t="e">
        <f>NA()</f>
        <v>#N/A</v>
      </c>
      <c r="S70" s="409" t="e">
        <f>NA()</f>
        <v>#N/A</v>
      </c>
      <c r="T70" s="409" t="e">
        <f t="shared" si="32"/>
        <v>#REF!</v>
      </c>
      <c r="U70" s="425"/>
      <c r="V70" s="415"/>
      <c r="W70" s="427" t="e">
        <f>NA()</f>
        <v>#N/A</v>
      </c>
      <c r="X70" s="427" t="e">
        <f>NA()</f>
        <v>#N/A</v>
      </c>
      <c r="Y70" s="427" t="e">
        <f>NA()</f>
        <v>#N/A</v>
      </c>
      <c r="Z70" s="427" t="e">
        <f>NA()</f>
        <v>#N/A</v>
      </c>
      <c r="AA70" s="427" t="e">
        <f>NA()</f>
        <v>#N/A</v>
      </c>
      <c r="AB70" s="427" t="e">
        <f>NA()</f>
        <v>#N/A</v>
      </c>
      <c r="AC70" s="415"/>
      <c r="AD70" s="415"/>
      <c r="AE70" s="427" t="e">
        <f>NA()</f>
        <v>#N/A</v>
      </c>
      <c r="AF70" s="427" t="e">
        <f>NA()</f>
        <v>#N/A</v>
      </c>
      <c r="AG70" s="427" t="e">
        <f>NA()</f>
        <v>#N/A</v>
      </c>
      <c r="AH70" s="427" t="e">
        <f>NA()</f>
        <v>#N/A</v>
      </c>
      <c r="AI70" s="427" t="e">
        <f>NA()</f>
        <v>#N/A</v>
      </c>
      <c r="AJ70" s="427" t="e">
        <f>NA()</f>
        <v>#N/A</v>
      </c>
      <c r="AK70" s="415"/>
      <c r="AL70" s="415"/>
      <c r="AM70" s="427" t="e">
        <f>NA()</f>
        <v>#N/A</v>
      </c>
      <c r="AN70" s="427" t="e">
        <f>NA()</f>
        <v>#N/A</v>
      </c>
      <c r="AO70" s="427" t="e">
        <f>NA()</f>
        <v>#N/A</v>
      </c>
      <c r="AP70" s="427" t="e">
        <f>NA()</f>
        <v>#N/A</v>
      </c>
      <c r="AQ70" s="427" t="e">
        <f>NA()</f>
        <v>#N/A</v>
      </c>
      <c r="AR70" s="427" t="e">
        <f>NA()</f>
        <v>#N/A</v>
      </c>
      <c r="AS70" s="415"/>
      <c r="AT70" s="415"/>
      <c r="AU70" s="427" t="e">
        <f>NA()</f>
        <v>#N/A</v>
      </c>
      <c r="AV70" s="427" t="e">
        <f>NA()</f>
        <v>#N/A</v>
      </c>
      <c r="AW70" s="427" t="e">
        <f>NA()</f>
        <v>#N/A</v>
      </c>
      <c r="AX70" s="427" t="e">
        <f>NA()</f>
        <v>#N/A</v>
      </c>
      <c r="AY70" s="427" t="e">
        <f>NA()</f>
        <v>#N/A</v>
      </c>
      <c r="AZ70" s="427" t="e">
        <f>NA()</f>
        <v>#N/A</v>
      </c>
      <c r="BA70" s="415"/>
      <c r="BB70" s="415"/>
      <c r="BC70" s="427" t="e">
        <f>NA()</f>
        <v>#N/A</v>
      </c>
      <c r="BD70" s="427" t="e">
        <f>NA()</f>
        <v>#N/A</v>
      </c>
      <c r="BE70" s="427" t="e">
        <f>NA()</f>
        <v>#N/A</v>
      </c>
      <c r="BF70" s="427" t="e">
        <f>NA()</f>
        <v>#N/A</v>
      </c>
      <c r="BG70" s="427" t="e">
        <f>NA()</f>
        <v>#N/A</v>
      </c>
      <c r="BH70" s="427" t="e">
        <f>NA()</f>
        <v>#N/A</v>
      </c>
      <c r="BI70" s="415"/>
      <c r="BJ70" s="415"/>
      <c r="BK70" s="427" t="e">
        <f>NA()</f>
        <v>#N/A</v>
      </c>
      <c r="BL70" s="427" t="e">
        <f>NA()</f>
        <v>#N/A</v>
      </c>
      <c r="BM70" s="427" t="e">
        <f>NA()</f>
        <v>#N/A</v>
      </c>
      <c r="BN70" s="427" t="e">
        <f>NA()</f>
        <v>#N/A</v>
      </c>
      <c r="BO70" s="427" t="e">
        <f>NA()</f>
        <v>#N/A</v>
      </c>
      <c r="BP70" s="427" t="e">
        <f>NA()</f>
        <v>#N/A</v>
      </c>
      <c r="BQ70" s="415"/>
      <c r="BR70" s="415"/>
      <c r="BS70" s="427" t="e">
        <f>NA()</f>
        <v>#N/A</v>
      </c>
      <c r="BT70" s="427" t="e">
        <f>NA()</f>
        <v>#N/A</v>
      </c>
      <c r="BU70" s="427" t="e">
        <f>NA()</f>
        <v>#N/A</v>
      </c>
      <c r="BV70" s="427" t="e">
        <f>NA()</f>
        <v>#N/A</v>
      </c>
      <c r="BW70" s="427" t="e">
        <f>NA()</f>
        <v>#N/A</v>
      </c>
      <c r="BX70" s="427" t="e">
        <f>NA()</f>
        <v>#N/A</v>
      </c>
      <c r="BY70" s="415"/>
      <c r="BZ70" s="415"/>
      <c r="CA70" s="427" t="e">
        <f>NA()</f>
        <v>#N/A</v>
      </c>
      <c r="CB70" s="427" t="e">
        <f>NA()</f>
        <v>#N/A</v>
      </c>
      <c r="CC70" s="427" t="e">
        <f>NA()</f>
        <v>#N/A</v>
      </c>
      <c r="CD70" s="427" t="e">
        <f>NA()</f>
        <v>#N/A</v>
      </c>
      <c r="CE70" s="427" t="e">
        <f>NA()</f>
        <v>#N/A</v>
      </c>
      <c r="CF70" s="427" t="e">
        <f>NA()</f>
        <v>#N/A</v>
      </c>
    </row>
    <row r="71" spans="1:84">
      <c r="A71" s="426"/>
      <c r="K71" s="424" t="e">
        <f>AVERAGE(K41:K70)</f>
        <v>#REF!</v>
      </c>
      <c r="L71" s="424" t="e">
        <f>AVERAGE(L41:L70)</f>
        <v>#REF!</v>
      </c>
      <c r="O71" s="422" t="e">
        <f>IF($AC$112=$O$38,O38,IF($AC$112=$W$38,W38,IF($AC$112=$AE$38,AE38,IF($AC$112=$AM$38,AM38,IF($AC$112=$AU$38,AU38,"")))))</f>
        <v>#REF!</v>
      </c>
      <c r="W71" s="409" t="e">
        <f>IF($AC$112=$BC$38,BC38,IF($AC$112=$BK$38,BK38,IF($AC$112=$BS$38,BS38,IF($AC$112=$CA$38,CA38,""))))</f>
        <v>#REF!</v>
      </c>
      <c r="AR71" t="s">
        <v>374</v>
      </c>
      <c r="AS71" t="s">
        <v>375</v>
      </c>
      <c r="AT71" t="s">
        <v>376</v>
      </c>
      <c r="AU71" t="s">
        <v>377</v>
      </c>
      <c r="AV71" t="s">
        <v>378</v>
      </c>
      <c r="AW71" t="s">
        <v>379</v>
      </c>
      <c r="AX71" t="s">
        <v>380</v>
      </c>
      <c r="AY71" t="s">
        <v>381</v>
      </c>
      <c r="AZ71" t="s">
        <v>382</v>
      </c>
      <c r="BA71" t="s">
        <v>383</v>
      </c>
      <c r="BB71" t="s">
        <v>384</v>
      </c>
      <c r="BC71" t="s">
        <v>385</v>
      </c>
      <c r="BD71" t="s">
        <v>386</v>
      </c>
      <c r="BE71" t="s">
        <v>387</v>
      </c>
      <c r="BF71" t="s">
        <v>388</v>
      </c>
      <c r="BG71" t="s">
        <v>389</v>
      </c>
      <c r="BH71" t="s">
        <v>390</v>
      </c>
      <c r="BI71" t="s">
        <v>391</v>
      </c>
      <c r="BJ71" t="s">
        <v>392</v>
      </c>
      <c r="BK71" t="s">
        <v>393</v>
      </c>
      <c r="BL71" t="s">
        <v>394</v>
      </c>
      <c r="BM71" t="s">
        <v>395</v>
      </c>
      <c r="BN71" t="s">
        <v>396</v>
      </c>
      <c r="BO71" t="s">
        <v>397</v>
      </c>
      <c r="BP71" t="s">
        <v>398</v>
      </c>
      <c r="BQ71" t="s">
        <v>399</v>
      </c>
      <c r="BR71" t="s">
        <v>400</v>
      </c>
      <c r="BS71" t="s">
        <v>401</v>
      </c>
      <c r="BT71" t="s">
        <v>402</v>
      </c>
      <c r="BU71" t="s">
        <v>403</v>
      </c>
      <c r="BV71" t="s">
        <v>404</v>
      </c>
      <c r="BW71" t="s">
        <v>405</v>
      </c>
    </row>
    <row r="72" spans="1:84">
      <c r="A72" s="426"/>
      <c r="N72" s="20"/>
      <c r="O72" s="1231" t="s">
        <v>406</v>
      </c>
      <c r="P72" s="1231"/>
      <c r="Q72" s="1231"/>
      <c r="R72" s="1231"/>
      <c r="S72" s="1231"/>
      <c r="T72" s="1231"/>
      <c r="W72" s="1231" t="s">
        <v>407</v>
      </c>
      <c r="X72" s="1231"/>
      <c r="Y72" s="1231"/>
      <c r="Z72" s="1231"/>
      <c r="AA72" s="1231"/>
      <c r="AB72" s="1231"/>
      <c r="AD72" s="429"/>
      <c r="AF72" t="s">
        <v>192</v>
      </c>
      <c r="AI72" t="s">
        <v>196</v>
      </c>
      <c r="AL72" t="s">
        <v>199</v>
      </c>
      <c r="AR72" s="430" t="s">
        <v>408</v>
      </c>
      <c r="AS72" s="379" t="e">
        <f>IF(G41="",NA(),G41)</f>
        <v>#REF!</v>
      </c>
      <c r="AT72" s="379" t="e">
        <f>IF(H41="",NA(),H41)</f>
        <v>#REF!</v>
      </c>
      <c r="AU72" s="379" t="e">
        <f>IF(I41="",NA(),I41)</f>
        <v>#REF!</v>
      </c>
      <c r="AV72" s="379" t="e">
        <f>IF(G42="",NA(),G42)</f>
        <v>#REF!</v>
      </c>
      <c r="AW72" s="379" t="e">
        <f>IF(H42="",NA(),H42)</f>
        <v>#REF!</v>
      </c>
      <c r="AX72" s="379" t="e">
        <f>IF(I42="",NA(),I42)</f>
        <v>#REF!</v>
      </c>
      <c r="AY72" s="379" t="e">
        <f>IF(G43="",NA(),G43)</f>
        <v>#REF!</v>
      </c>
      <c r="AZ72" s="379" t="e">
        <f>IF(H43="",NA(),H43)</f>
        <v>#REF!</v>
      </c>
      <c r="BA72" s="379" t="e">
        <f>IF(I43="",NA(),I43)</f>
        <v>#REF!</v>
      </c>
      <c r="BB72" s="379" t="e">
        <f>IF(G44="",NA(),G44)</f>
        <v>#REF!</v>
      </c>
      <c r="BC72" s="379" t="e">
        <f>IF(H44="",NA(),H44)</f>
        <v>#REF!</v>
      </c>
      <c r="BD72" s="379" t="e">
        <f>IF(I44="",NA(),I44)</f>
        <v>#REF!</v>
      </c>
      <c r="BE72" s="379" t="e">
        <f>IF(G45="",NA(),G45)</f>
        <v>#REF!</v>
      </c>
      <c r="BF72" s="379" t="e">
        <f>IF(H45="",NA(),H45)</f>
        <v>#REF!</v>
      </c>
      <c r="BG72" s="379" t="e">
        <f>IF(I45="",NA(),I45)</f>
        <v>#REF!</v>
      </c>
      <c r="BH72" s="379" t="e">
        <f>IF(G46="",NA(),G46)</f>
        <v>#REF!</v>
      </c>
      <c r="BI72" s="379" t="e">
        <f>IF(H46="",NA(),H46)</f>
        <v>#REF!</v>
      </c>
      <c r="BJ72" s="379" t="e">
        <f>IF(I46="",NA(),I46)</f>
        <v>#REF!</v>
      </c>
      <c r="BK72" s="379" t="e">
        <f>IF(G47="",NA(),G47)</f>
        <v>#REF!</v>
      </c>
      <c r="BL72" s="379" t="e">
        <f>IF(H47="",NA(),H47)</f>
        <v>#REF!</v>
      </c>
      <c r="BM72" s="379" t="e">
        <f>IF(I47="",NA(),I47)</f>
        <v>#REF!</v>
      </c>
      <c r="BN72" s="379" t="e">
        <f>IF(G48="",NA(),G48)</f>
        <v>#REF!</v>
      </c>
      <c r="BO72" s="379" t="e">
        <f>IF(H48="",NA(),H48)</f>
        <v>#REF!</v>
      </c>
      <c r="BP72" s="379" t="e">
        <f>IF(I48="",NA(),I48)</f>
        <v>#REF!</v>
      </c>
      <c r="BQ72" s="379" t="e">
        <f>IF(G49="",NA(),G49)</f>
        <v>#REF!</v>
      </c>
      <c r="BR72" s="379" t="e">
        <f>IF(H49="",NA(),H49)</f>
        <v>#REF!</v>
      </c>
      <c r="BS72" s="379" t="e">
        <f>IF(I49="",NA(),I49)</f>
        <v>#REF!</v>
      </c>
      <c r="BT72" s="379" t="e">
        <f>IF(G50="",NA(),G50)</f>
        <v>#REF!</v>
      </c>
      <c r="BU72" s="379" t="e">
        <f>IF(H50="",NA(),H50)</f>
        <v>#REF!</v>
      </c>
      <c r="BV72" s="379" t="e">
        <f>IF(I50="",NA(),I50)</f>
        <v>#REF!</v>
      </c>
      <c r="BW72" s="431" t="e">
        <f>AVERAGE(AS72:BV72)</f>
        <v>#REF!</v>
      </c>
    </row>
    <row r="73" spans="1:84">
      <c r="A73" s="426"/>
      <c r="N73" s="20"/>
      <c r="O73" s="1231" t="s">
        <v>191</v>
      </c>
      <c r="P73" s="1231"/>
      <c r="Q73" s="1231"/>
      <c r="R73" s="1231" t="s">
        <v>194</v>
      </c>
      <c r="S73" s="1231"/>
      <c r="T73" s="1231"/>
      <c r="W73" s="1231" t="s">
        <v>191</v>
      </c>
      <c r="X73" s="1231"/>
      <c r="Y73" s="1231"/>
      <c r="Z73" s="1231" t="s">
        <v>194</v>
      </c>
      <c r="AA73" s="1231"/>
      <c r="AB73" s="1231"/>
      <c r="AD73" s="429"/>
      <c r="AF73">
        <v>1</v>
      </c>
      <c r="AG73">
        <v>2</v>
      </c>
      <c r="AH73">
        <v>3</v>
      </c>
      <c r="AI73">
        <v>1</v>
      </c>
      <c r="AJ73">
        <v>2</v>
      </c>
      <c r="AK73">
        <v>3</v>
      </c>
      <c r="AL73">
        <v>1</v>
      </c>
      <c r="AM73">
        <v>2</v>
      </c>
      <c r="AN73">
        <v>3</v>
      </c>
      <c r="AO73" t="s">
        <v>408</v>
      </c>
      <c r="AP73" t="s">
        <v>409</v>
      </c>
      <c r="AQ73" t="s">
        <v>410</v>
      </c>
      <c r="AR73" s="430" t="s">
        <v>409</v>
      </c>
      <c r="AS73" s="379" t="e">
        <f>IF(G51="",NA(),G51)</f>
        <v>#REF!</v>
      </c>
      <c r="AT73" s="379" t="e">
        <f>IF(H51="",NA(),H51)</f>
        <v>#REF!</v>
      </c>
      <c r="AU73" s="379" t="e">
        <f>IF(I51="",NA(),I51)</f>
        <v>#REF!</v>
      </c>
      <c r="AV73" s="379" t="e">
        <f>IF(G52="",NA(),G52)</f>
        <v>#REF!</v>
      </c>
      <c r="AW73" s="379" t="e">
        <f>IF(H52="",NA(),H52)</f>
        <v>#REF!</v>
      </c>
      <c r="AX73" s="379" t="e">
        <f>IF(I52="",NA(),I52)</f>
        <v>#REF!</v>
      </c>
      <c r="AY73" s="379" t="e">
        <f>IF(G53="",NA(),G53)</f>
        <v>#REF!</v>
      </c>
      <c r="AZ73" s="379" t="e">
        <f>IF(H53="",NA(),H53)</f>
        <v>#REF!</v>
      </c>
      <c r="BA73" s="379" t="e">
        <f>IF(I53="",NA(),I53)</f>
        <v>#REF!</v>
      </c>
      <c r="BB73" s="379" t="e">
        <f>IF(G54="",NA(),G54)</f>
        <v>#REF!</v>
      </c>
      <c r="BC73" s="379" t="e">
        <f>IF(H54="",NA(),H54)</f>
        <v>#REF!</v>
      </c>
      <c r="BD73" s="379" t="e">
        <f>IF(I54="",NA(),I54)</f>
        <v>#REF!</v>
      </c>
      <c r="BE73" s="379" t="e">
        <f>IF(G55="",NA(),G55)</f>
        <v>#REF!</v>
      </c>
      <c r="BF73" s="379" t="e">
        <f>IF(H55="",NA(),H55)</f>
        <v>#REF!</v>
      </c>
      <c r="BG73" s="379" t="e">
        <f>IF(I55="",NA(),I55)</f>
        <v>#REF!</v>
      </c>
      <c r="BH73" s="379" t="e">
        <f>IF(G56="",NA(),G56)</f>
        <v>#REF!</v>
      </c>
      <c r="BI73" s="379" t="e">
        <f>IF(H56="",NA(),H56)</f>
        <v>#REF!</v>
      </c>
      <c r="BJ73" s="379" t="e">
        <f>IF(I56="",NA(),I56)</f>
        <v>#REF!</v>
      </c>
      <c r="BK73" s="379" t="e">
        <f>IF(G57="",NA(),G57)</f>
        <v>#REF!</v>
      </c>
      <c r="BL73" s="379" t="e">
        <f>IF(H57="",NA(),H57)</f>
        <v>#REF!</v>
      </c>
      <c r="BM73" s="379" t="e">
        <f>IF(I57="",NA(),I57)</f>
        <v>#REF!</v>
      </c>
      <c r="BN73" s="379" t="e">
        <f>IF(G58="",NA(),G58)</f>
        <v>#REF!</v>
      </c>
      <c r="BO73" s="379" t="e">
        <f>IF(H58="",NA(),H58)</f>
        <v>#REF!</v>
      </c>
      <c r="BP73" s="379" t="e">
        <f>IF(I58="",NA(),I58)</f>
        <v>#REF!</v>
      </c>
      <c r="BQ73" s="379" t="e">
        <f>IF(G59="",NA(),G59)</f>
        <v>#REF!</v>
      </c>
      <c r="BR73" s="379" t="e">
        <f>IF(H59="",NA(),H59)</f>
        <v>#REF!</v>
      </c>
      <c r="BS73" s="379" t="e">
        <f>IF(I59="",NA(),I59)</f>
        <v>#REF!</v>
      </c>
      <c r="BT73" s="379" t="e">
        <f>IF(G60="",NA(),G60)</f>
        <v>#REF!</v>
      </c>
      <c r="BU73" s="379" t="e">
        <f>IF(H60="",NA(),H60)</f>
        <v>#REF!</v>
      </c>
      <c r="BV73" s="379" t="e">
        <f>IF(I60="",NA(),I60)</f>
        <v>#REF!</v>
      </c>
      <c r="BW73" s="431" t="e">
        <f>AVERAGE(AS73:BV73)</f>
        <v>#REF!</v>
      </c>
    </row>
    <row r="74" spans="1:84">
      <c r="A74" s="426"/>
      <c r="E74" s="20"/>
      <c r="F74" s="432"/>
      <c r="G74" s="419"/>
      <c r="H74" s="419"/>
      <c r="I74" s="419"/>
      <c r="N74" s="415" t="e">
        <f t="shared" ref="N74:N103" si="33">IF($AC$111=$O$38,N41,IF($AC$111=$W$38,V41,IF($AC$111=$AE$38,AD41,IF($AC$111=$AM$38,AL41,IF($AC$111=$AU$38,AT41,"")))))</f>
        <v>#REF!</v>
      </c>
      <c r="O74" s="409" t="e">
        <f t="shared" ref="O74:T89" si="34">IF($AC$112=$O$38,O41,IF($AC$112=$W$38,W41,IF($AC$112=$AE$38,AE41,IF($AC$112=$AM$38,AM41,IF($AC$112=$AU$38,AU41,"")))))</f>
        <v>#REF!</v>
      </c>
      <c r="P74" s="409" t="e">
        <f t="shared" si="34"/>
        <v>#REF!</v>
      </c>
      <c r="Q74" s="409" t="e">
        <f t="shared" si="34"/>
        <v>#REF!</v>
      </c>
      <c r="R74" s="409" t="e">
        <f t="shared" si="34"/>
        <v>#REF!</v>
      </c>
      <c r="S74" s="409" t="e">
        <f t="shared" si="34"/>
        <v>#REF!</v>
      </c>
      <c r="T74" s="409" t="e">
        <f t="shared" si="34"/>
        <v>#REF!</v>
      </c>
      <c r="V74" s="409" t="e">
        <f t="shared" ref="V74:AB103" si="35">IF($AC$112=$BC$38,BB41,IF($AC$112=$BK$38,BJ41,IF($AC$112=$BS$38,BR41,IF($AC$112=$CA$38,BZ41,""))))</f>
        <v>#REF!</v>
      </c>
      <c r="W74" s="409" t="e">
        <f t="shared" si="35"/>
        <v>#REF!</v>
      </c>
      <c r="X74" s="409" t="e">
        <f t="shared" si="35"/>
        <v>#REF!</v>
      </c>
      <c r="Y74" s="409" t="e">
        <f t="shared" si="35"/>
        <v>#REF!</v>
      </c>
      <c r="Z74" s="409" t="e">
        <f t="shared" si="35"/>
        <v>#REF!</v>
      </c>
      <c r="AA74" s="409" t="e">
        <f t="shared" si="35"/>
        <v>#REF!</v>
      </c>
      <c r="AB74" s="409" t="e">
        <f t="shared" si="35"/>
        <v>#REF!</v>
      </c>
      <c r="AD74" s="429"/>
      <c r="AE74" s="430" t="e">
        <f t="shared" ref="AE74:AE83" si="36">IF(G41="",NA(),F41)</f>
        <v>#REF!</v>
      </c>
      <c r="AF74" s="376" t="e">
        <f t="shared" ref="AF74:AH83" si="37">IF(G41="",NA(),G41)</f>
        <v>#REF!</v>
      </c>
      <c r="AG74" s="433" t="e">
        <f t="shared" si="37"/>
        <v>#REF!</v>
      </c>
      <c r="AH74" s="378" t="e">
        <f t="shared" si="37"/>
        <v>#REF!</v>
      </c>
      <c r="AI74" s="433" t="e">
        <f t="shared" ref="AI74:AK83" si="38">IF(G51="",NA(),G51)</f>
        <v>#REF!</v>
      </c>
      <c r="AJ74" s="433" t="e">
        <f t="shared" si="38"/>
        <v>#REF!</v>
      </c>
      <c r="AK74" s="433" t="e">
        <f t="shared" si="38"/>
        <v>#REF!</v>
      </c>
      <c r="AL74" s="376" t="e">
        <f t="shared" ref="AL74:AN83" si="39">IF(G61="",NA(),G61)</f>
        <v>#REF!</v>
      </c>
      <c r="AM74" s="433" t="e">
        <f t="shared" si="39"/>
        <v>#REF!</v>
      </c>
      <c r="AN74" s="433" t="e">
        <f t="shared" si="39"/>
        <v>#REF!</v>
      </c>
      <c r="AO74" s="403" t="e">
        <f>IF(#REF!=3,AVERAGE(G41:I41,G51:I51,G61:I61),IF(#REF!=2,AVERAGE(G41:I41,G51:I51),AVERAGE(G41:I41)))</f>
        <v>#REF!</v>
      </c>
      <c r="AP74" s="403"/>
      <c r="AQ74" s="403"/>
      <c r="AR74" s="430" t="s">
        <v>410</v>
      </c>
      <c r="AS74" s="379" t="e">
        <f>IF(G61="",NA(),G61)</f>
        <v>#REF!</v>
      </c>
      <c r="AT74" s="379" t="e">
        <f>IF(H61="",NA(),H61)</f>
        <v>#REF!</v>
      </c>
      <c r="AU74" s="379" t="e">
        <f>IF(I61="",NA(),I61)</f>
        <v>#REF!</v>
      </c>
      <c r="AV74" s="379" t="e">
        <f>IF(G62="",NA(),G62)</f>
        <v>#REF!</v>
      </c>
      <c r="AW74" s="379" t="e">
        <f>IF(H62="",NA(),H62)</f>
        <v>#REF!</v>
      </c>
      <c r="AX74" s="379" t="e">
        <f>IF(I62="",NA(),I62)</f>
        <v>#REF!</v>
      </c>
      <c r="AY74" s="379" t="e">
        <f>IF(G63="",NA(),G63)</f>
        <v>#REF!</v>
      </c>
      <c r="AZ74" s="379" t="e">
        <f>IF(H63="",NA(),H63)</f>
        <v>#REF!</v>
      </c>
      <c r="BA74" s="379" t="e">
        <f>IF(I63="",NA(),I63)</f>
        <v>#REF!</v>
      </c>
      <c r="BB74" s="379" t="e">
        <f>IF(G64="",NA(),G64)</f>
        <v>#REF!</v>
      </c>
      <c r="BC74" s="379" t="e">
        <f>IF(H64="",NA(),H64)</f>
        <v>#REF!</v>
      </c>
      <c r="BD74" s="379" t="e">
        <f>IF(I64="",NA(),I64)</f>
        <v>#REF!</v>
      </c>
      <c r="BE74" s="379" t="e">
        <f>IF(G65="",NA(),G65)</f>
        <v>#REF!</v>
      </c>
      <c r="BF74" s="379" t="e">
        <f>IF(H65="",NA(),H65)</f>
        <v>#REF!</v>
      </c>
      <c r="BG74" s="379" t="e">
        <f>IF(I65="",NA(),I65)</f>
        <v>#REF!</v>
      </c>
      <c r="BH74" s="379" t="e">
        <f>IF(G66="",NA(),G66)</f>
        <v>#REF!</v>
      </c>
      <c r="BI74" s="379" t="e">
        <f>IF(H66="",NA(),H66)</f>
        <v>#REF!</v>
      </c>
      <c r="BJ74" s="379" t="e">
        <f>IF(I66="",NA(),I66)</f>
        <v>#REF!</v>
      </c>
      <c r="BK74" s="379" t="e">
        <f>IF(G67="",NA(),G67)</f>
        <v>#REF!</v>
      </c>
      <c r="BL74" s="379" t="e">
        <f>IF(H67="",NA(),H67)</f>
        <v>#REF!</v>
      </c>
      <c r="BM74" s="379" t="e">
        <f>IF(I67="",NA(),I67)</f>
        <v>#REF!</v>
      </c>
      <c r="BN74" s="379" t="e">
        <f>IF(G68="",NA(),G68)</f>
        <v>#REF!</v>
      </c>
      <c r="BO74" s="379" t="e">
        <f>IF(H68="",NA(),H68)</f>
        <v>#REF!</v>
      </c>
      <c r="BP74" s="379" t="e">
        <f>IF(I68="",NA(),I68)</f>
        <v>#REF!</v>
      </c>
      <c r="BQ74" s="379" t="e">
        <f>IF(G69="",NA(),G69)</f>
        <v>#REF!</v>
      </c>
      <c r="BR74" s="379" t="e">
        <f>IF(H69="",NA(),H69)</f>
        <v>#REF!</v>
      </c>
      <c r="BS74" s="379" t="e">
        <f>IF(I69="",NA(),I69)</f>
        <v>#REF!</v>
      </c>
      <c r="BT74" s="379" t="e">
        <f>IF(G70="",NA(),G70)</f>
        <v>#REF!</v>
      </c>
      <c r="BU74" s="379" t="e">
        <f>IF(H70="",NA(),H70)</f>
        <v>#REF!</v>
      </c>
      <c r="BV74" s="379" t="e">
        <f>IF(I70="",NA(),I70)</f>
        <v>#REF!</v>
      </c>
      <c r="BW74" s="431" t="e">
        <f>AVERAGE(AS74:BV74)</f>
        <v>#REF!</v>
      </c>
    </row>
    <row r="75" spans="1:84">
      <c r="J75" s="434" t="e">
        <f t="shared" ref="J75:J84" si="40">IF(G41="",NA(),1)</f>
        <v>#REF!</v>
      </c>
      <c r="K75" s="435" t="e">
        <f t="shared" ref="K75:K104" si="41">IF(G41="",NA(),F41)</f>
        <v>#REF!</v>
      </c>
      <c r="L75" s="435" t="e">
        <f t="shared" ref="L75:L104" si="42">IF(G41="",NA(),G41)</f>
        <v>#REF!</v>
      </c>
      <c r="N75" s="415" t="e">
        <f t="shared" si="33"/>
        <v>#REF!</v>
      </c>
      <c r="O75" s="409" t="e">
        <f t="shared" si="34"/>
        <v>#REF!</v>
      </c>
      <c r="P75" s="409" t="e">
        <f t="shared" si="34"/>
        <v>#REF!</v>
      </c>
      <c r="Q75" s="409" t="e">
        <f t="shared" si="34"/>
        <v>#REF!</v>
      </c>
      <c r="R75" s="409" t="e">
        <f t="shared" si="34"/>
        <v>#REF!</v>
      </c>
      <c r="S75" s="409" t="e">
        <f t="shared" si="34"/>
        <v>#REF!</v>
      </c>
      <c r="T75" s="409" t="e">
        <f t="shared" si="34"/>
        <v>#REF!</v>
      </c>
      <c r="V75" s="409" t="e">
        <f t="shared" si="35"/>
        <v>#REF!</v>
      </c>
      <c r="W75" s="409" t="e">
        <f t="shared" si="35"/>
        <v>#REF!</v>
      </c>
      <c r="X75" s="409" t="e">
        <f t="shared" si="35"/>
        <v>#REF!</v>
      </c>
      <c r="Y75" s="409" t="e">
        <f t="shared" si="35"/>
        <v>#REF!</v>
      </c>
      <c r="Z75" s="409" t="e">
        <f t="shared" si="35"/>
        <v>#REF!</v>
      </c>
      <c r="AA75" s="409" t="e">
        <f t="shared" si="35"/>
        <v>#REF!</v>
      </c>
      <c r="AB75" s="409" t="e">
        <f t="shared" si="35"/>
        <v>#REF!</v>
      </c>
      <c r="AD75" s="429"/>
      <c r="AE75" s="430" t="e">
        <f t="shared" si="36"/>
        <v>#REF!</v>
      </c>
      <c r="AF75" s="436" t="e">
        <f t="shared" si="37"/>
        <v>#REF!</v>
      </c>
      <c r="AG75" s="431" t="e">
        <f t="shared" si="37"/>
        <v>#REF!</v>
      </c>
      <c r="AH75" s="437" t="e">
        <f t="shared" si="37"/>
        <v>#REF!</v>
      </c>
      <c r="AI75" s="431" t="e">
        <f t="shared" si="38"/>
        <v>#REF!</v>
      </c>
      <c r="AJ75" s="431" t="e">
        <f t="shared" si="38"/>
        <v>#REF!</v>
      </c>
      <c r="AK75" s="431" t="e">
        <f t="shared" si="38"/>
        <v>#REF!</v>
      </c>
      <c r="AL75" s="436" t="e">
        <f t="shared" si="39"/>
        <v>#REF!</v>
      </c>
      <c r="AM75" s="431" t="e">
        <f t="shared" si="39"/>
        <v>#REF!</v>
      </c>
      <c r="AN75" s="431" t="e">
        <f t="shared" si="39"/>
        <v>#REF!</v>
      </c>
      <c r="AO75" s="403" t="e">
        <f>IF(#REF!=3,AVERAGE(G42:I42,G52:I52,G62:I62),IF(#REF!=2,AVERAGE(G42:I42,G52:I52),AVERAGE(G42:I42)))</f>
        <v>#REF!</v>
      </c>
      <c r="AP75" s="438"/>
      <c r="AQ75" s="438"/>
      <c r="AR75" s="429"/>
    </row>
    <row r="76" spans="1:84">
      <c r="J76" s="434" t="e">
        <f t="shared" si="40"/>
        <v>#REF!</v>
      </c>
      <c r="K76" s="435" t="e">
        <f t="shared" si="41"/>
        <v>#REF!</v>
      </c>
      <c r="L76" s="435" t="e">
        <f t="shared" si="42"/>
        <v>#REF!</v>
      </c>
      <c r="N76" s="415" t="e">
        <f t="shared" si="33"/>
        <v>#REF!</v>
      </c>
      <c r="O76" s="409" t="e">
        <f t="shared" si="34"/>
        <v>#REF!</v>
      </c>
      <c r="P76" s="409" t="e">
        <f t="shared" si="34"/>
        <v>#REF!</v>
      </c>
      <c r="Q76" s="409" t="e">
        <f t="shared" si="34"/>
        <v>#REF!</v>
      </c>
      <c r="R76" s="409" t="e">
        <f t="shared" si="34"/>
        <v>#REF!</v>
      </c>
      <c r="S76" s="409" t="e">
        <f t="shared" si="34"/>
        <v>#REF!</v>
      </c>
      <c r="T76" s="409" t="e">
        <f t="shared" si="34"/>
        <v>#REF!</v>
      </c>
      <c r="V76" s="409" t="e">
        <f t="shared" si="35"/>
        <v>#REF!</v>
      </c>
      <c r="W76" s="409" t="e">
        <f t="shared" si="35"/>
        <v>#REF!</v>
      </c>
      <c r="X76" s="409" t="e">
        <f t="shared" si="35"/>
        <v>#REF!</v>
      </c>
      <c r="Y76" s="409" t="e">
        <f t="shared" si="35"/>
        <v>#REF!</v>
      </c>
      <c r="Z76" s="409" t="e">
        <f t="shared" si="35"/>
        <v>#REF!</v>
      </c>
      <c r="AA76" s="409" t="e">
        <f t="shared" si="35"/>
        <v>#REF!</v>
      </c>
      <c r="AB76" s="409" t="e">
        <f t="shared" si="35"/>
        <v>#REF!</v>
      </c>
      <c r="AD76" s="429"/>
      <c r="AE76" s="430" t="e">
        <f t="shared" si="36"/>
        <v>#REF!</v>
      </c>
      <c r="AF76" s="436" t="e">
        <f t="shared" si="37"/>
        <v>#REF!</v>
      </c>
      <c r="AG76" s="431" t="e">
        <f t="shared" si="37"/>
        <v>#REF!</v>
      </c>
      <c r="AH76" s="437" t="e">
        <f t="shared" si="37"/>
        <v>#REF!</v>
      </c>
      <c r="AI76" s="431" t="e">
        <f t="shared" si="38"/>
        <v>#REF!</v>
      </c>
      <c r="AJ76" s="431" t="e">
        <f t="shared" si="38"/>
        <v>#REF!</v>
      </c>
      <c r="AK76" s="431" t="e">
        <f t="shared" si="38"/>
        <v>#REF!</v>
      </c>
      <c r="AL76" s="436" t="e">
        <f t="shared" si="39"/>
        <v>#REF!</v>
      </c>
      <c r="AM76" s="431" t="e">
        <f t="shared" si="39"/>
        <v>#REF!</v>
      </c>
      <c r="AN76" s="431" t="e">
        <f t="shared" si="39"/>
        <v>#REF!</v>
      </c>
      <c r="AO76" s="403" t="e">
        <f>IF(#REF!=3,AVERAGE(G43:I43,G53:I53,G63:I63),IF(#REF!=2,AVERAGE(G43:I43,G53:I53),AVERAGE(G43:I43)))</f>
        <v>#REF!</v>
      </c>
      <c r="AP76" s="438"/>
      <c r="AQ76" s="438"/>
      <c r="AR76" s="429"/>
    </row>
    <row r="77" spans="1:84">
      <c r="J77" s="434" t="e">
        <f t="shared" si="40"/>
        <v>#REF!</v>
      </c>
      <c r="K77" s="435" t="e">
        <f t="shared" si="41"/>
        <v>#REF!</v>
      </c>
      <c r="L77" s="435" t="e">
        <f t="shared" si="42"/>
        <v>#REF!</v>
      </c>
      <c r="N77" s="415" t="e">
        <f t="shared" si="33"/>
        <v>#REF!</v>
      </c>
      <c r="O77" s="409" t="e">
        <f t="shared" si="34"/>
        <v>#REF!</v>
      </c>
      <c r="P77" s="409" t="e">
        <f t="shared" si="34"/>
        <v>#REF!</v>
      </c>
      <c r="Q77" s="409" t="e">
        <f t="shared" si="34"/>
        <v>#REF!</v>
      </c>
      <c r="R77" s="409" t="e">
        <f t="shared" si="34"/>
        <v>#REF!</v>
      </c>
      <c r="S77" s="409" t="e">
        <f t="shared" si="34"/>
        <v>#REF!</v>
      </c>
      <c r="T77" s="409" t="e">
        <f t="shared" si="34"/>
        <v>#REF!</v>
      </c>
      <c r="V77" s="409" t="e">
        <f t="shared" si="35"/>
        <v>#REF!</v>
      </c>
      <c r="W77" s="409" t="e">
        <f t="shared" si="35"/>
        <v>#REF!</v>
      </c>
      <c r="X77" s="409" t="e">
        <f t="shared" si="35"/>
        <v>#REF!</v>
      </c>
      <c r="Y77" s="409" t="e">
        <f t="shared" si="35"/>
        <v>#REF!</v>
      </c>
      <c r="Z77" s="409" t="e">
        <f t="shared" si="35"/>
        <v>#REF!</v>
      </c>
      <c r="AA77" s="409" t="e">
        <f t="shared" si="35"/>
        <v>#REF!</v>
      </c>
      <c r="AB77" s="409" t="e">
        <f t="shared" si="35"/>
        <v>#REF!</v>
      </c>
      <c r="AD77" s="429"/>
      <c r="AE77" s="430" t="e">
        <f t="shared" si="36"/>
        <v>#REF!</v>
      </c>
      <c r="AF77" s="436" t="e">
        <f t="shared" si="37"/>
        <v>#REF!</v>
      </c>
      <c r="AG77" s="431" t="e">
        <f t="shared" si="37"/>
        <v>#REF!</v>
      </c>
      <c r="AH77" s="437" t="e">
        <f t="shared" si="37"/>
        <v>#REF!</v>
      </c>
      <c r="AI77" s="431" t="e">
        <f t="shared" si="38"/>
        <v>#REF!</v>
      </c>
      <c r="AJ77" s="431" t="e">
        <f t="shared" si="38"/>
        <v>#REF!</v>
      </c>
      <c r="AK77" s="431" t="e">
        <f t="shared" si="38"/>
        <v>#REF!</v>
      </c>
      <c r="AL77" s="436" t="e">
        <f t="shared" si="39"/>
        <v>#REF!</v>
      </c>
      <c r="AM77" s="431" t="e">
        <f t="shared" si="39"/>
        <v>#REF!</v>
      </c>
      <c r="AN77" s="431" t="e">
        <f t="shared" si="39"/>
        <v>#REF!</v>
      </c>
      <c r="AO77" s="403" t="e">
        <f>IF(#REF!=3,AVERAGE(G44:I44,G54:I54,G64:I64),IF(#REF!=2,AVERAGE(G44:I44,G54:I54),AVERAGE(G44:I44)))</f>
        <v>#REF!</v>
      </c>
      <c r="AP77" s="438"/>
      <c r="AQ77" s="438"/>
      <c r="AR77" s="429"/>
    </row>
    <row r="78" spans="1:84">
      <c r="J78" s="434" t="e">
        <f t="shared" si="40"/>
        <v>#REF!</v>
      </c>
      <c r="K78" s="435" t="e">
        <f t="shared" si="41"/>
        <v>#REF!</v>
      </c>
      <c r="L78" s="435" t="e">
        <f t="shared" si="42"/>
        <v>#REF!</v>
      </c>
      <c r="N78" s="415" t="e">
        <f t="shared" si="33"/>
        <v>#REF!</v>
      </c>
      <c r="O78" s="409" t="e">
        <f t="shared" si="34"/>
        <v>#REF!</v>
      </c>
      <c r="P78" s="409" t="e">
        <f t="shared" si="34"/>
        <v>#REF!</v>
      </c>
      <c r="Q78" s="409" t="e">
        <f t="shared" si="34"/>
        <v>#REF!</v>
      </c>
      <c r="R78" s="409" t="e">
        <f t="shared" si="34"/>
        <v>#REF!</v>
      </c>
      <c r="S78" s="409" t="e">
        <f t="shared" si="34"/>
        <v>#REF!</v>
      </c>
      <c r="T78" s="409" t="e">
        <f t="shared" si="34"/>
        <v>#REF!</v>
      </c>
      <c r="V78" s="409" t="e">
        <f t="shared" si="35"/>
        <v>#REF!</v>
      </c>
      <c r="W78" s="409" t="e">
        <f t="shared" si="35"/>
        <v>#REF!</v>
      </c>
      <c r="X78" s="409" t="e">
        <f t="shared" si="35"/>
        <v>#REF!</v>
      </c>
      <c r="Y78" s="409" t="e">
        <f t="shared" si="35"/>
        <v>#REF!</v>
      </c>
      <c r="Z78" s="409" t="e">
        <f t="shared" si="35"/>
        <v>#REF!</v>
      </c>
      <c r="AA78" s="409" t="e">
        <f t="shared" si="35"/>
        <v>#REF!</v>
      </c>
      <c r="AB78" s="409" t="e">
        <f t="shared" si="35"/>
        <v>#REF!</v>
      </c>
      <c r="AD78" s="429"/>
      <c r="AE78" s="430" t="e">
        <f t="shared" si="36"/>
        <v>#REF!</v>
      </c>
      <c r="AF78" s="436" t="e">
        <f t="shared" si="37"/>
        <v>#REF!</v>
      </c>
      <c r="AG78" s="431" t="e">
        <f t="shared" si="37"/>
        <v>#REF!</v>
      </c>
      <c r="AH78" s="437" t="e">
        <f t="shared" si="37"/>
        <v>#REF!</v>
      </c>
      <c r="AI78" s="431" t="e">
        <f t="shared" si="38"/>
        <v>#REF!</v>
      </c>
      <c r="AJ78" s="431" t="e">
        <f t="shared" si="38"/>
        <v>#REF!</v>
      </c>
      <c r="AK78" s="431" t="e">
        <f t="shared" si="38"/>
        <v>#REF!</v>
      </c>
      <c r="AL78" s="436" t="e">
        <f t="shared" si="39"/>
        <v>#REF!</v>
      </c>
      <c r="AM78" s="431" t="e">
        <f t="shared" si="39"/>
        <v>#REF!</v>
      </c>
      <c r="AN78" s="431" t="e">
        <f t="shared" si="39"/>
        <v>#REF!</v>
      </c>
      <c r="AO78" s="403" t="e">
        <f>IF(#REF!=3,AVERAGE(G45:I45,G55:I55,G65:I65),IF(#REF!=2,AVERAGE(G45:I45,G55:I55),AVERAGE(G45:I45)))</f>
        <v>#REF!</v>
      </c>
      <c r="AP78" s="438"/>
      <c r="AQ78" s="438"/>
      <c r="AR78" s="429"/>
    </row>
    <row r="79" spans="1:84">
      <c r="J79" s="434" t="e">
        <f t="shared" si="40"/>
        <v>#REF!</v>
      </c>
      <c r="K79" s="435" t="e">
        <f t="shared" si="41"/>
        <v>#REF!</v>
      </c>
      <c r="L79" s="435" t="e">
        <f t="shared" si="42"/>
        <v>#REF!</v>
      </c>
      <c r="N79" s="415" t="e">
        <f t="shared" si="33"/>
        <v>#REF!</v>
      </c>
      <c r="O79" s="409" t="e">
        <f t="shared" si="34"/>
        <v>#REF!</v>
      </c>
      <c r="P79" s="409" t="e">
        <f t="shared" si="34"/>
        <v>#REF!</v>
      </c>
      <c r="Q79" s="409" t="e">
        <f t="shared" si="34"/>
        <v>#REF!</v>
      </c>
      <c r="R79" s="409" t="e">
        <f t="shared" si="34"/>
        <v>#REF!</v>
      </c>
      <c r="S79" s="409" t="e">
        <f t="shared" si="34"/>
        <v>#REF!</v>
      </c>
      <c r="T79" s="409" t="e">
        <f t="shared" si="34"/>
        <v>#REF!</v>
      </c>
      <c r="V79" s="409" t="e">
        <f t="shared" si="35"/>
        <v>#REF!</v>
      </c>
      <c r="W79" s="409" t="e">
        <f t="shared" si="35"/>
        <v>#REF!</v>
      </c>
      <c r="X79" s="409" t="e">
        <f t="shared" si="35"/>
        <v>#REF!</v>
      </c>
      <c r="Y79" s="409" t="e">
        <f t="shared" si="35"/>
        <v>#REF!</v>
      </c>
      <c r="Z79" s="409" t="e">
        <f t="shared" si="35"/>
        <v>#REF!</v>
      </c>
      <c r="AA79" s="409" t="e">
        <f t="shared" si="35"/>
        <v>#REF!</v>
      </c>
      <c r="AB79" s="409" t="e">
        <f t="shared" si="35"/>
        <v>#REF!</v>
      </c>
      <c r="AD79" s="429"/>
      <c r="AE79" s="430" t="e">
        <f t="shared" si="36"/>
        <v>#REF!</v>
      </c>
      <c r="AF79" s="436" t="e">
        <f t="shared" si="37"/>
        <v>#REF!</v>
      </c>
      <c r="AG79" s="431" t="e">
        <f t="shared" si="37"/>
        <v>#REF!</v>
      </c>
      <c r="AH79" s="437" t="e">
        <f t="shared" si="37"/>
        <v>#REF!</v>
      </c>
      <c r="AI79" s="431" t="e">
        <f t="shared" si="38"/>
        <v>#REF!</v>
      </c>
      <c r="AJ79" s="431" t="e">
        <f t="shared" si="38"/>
        <v>#REF!</v>
      </c>
      <c r="AK79" s="431" t="e">
        <f t="shared" si="38"/>
        <v>#REF!</v>
      </c>
      <c r="AL79" s="436" t="e">
        <f t="shared" si="39"/>
        <v>#REF!</v>
      </c>
      <c r="AM79" s="431" t="e">
        <f t="shared" si="39"/>
        <v>#REF!</v>
      </c>
      <c r="AN79" s="431" t="e">
        <f t="shared" si="39"/>
        <v>#REF!</v>
      </c>
      <c r="AO79" s="403" t="e">
        <f>IF(#REF!=3,AVERAGE(G46:I46,G56:I56,G66:I66),IF(#REF!=2,AVERAGE(G46:I46,G56:I56),AVERAGE(G46:I46)))</f>
        <v>#REF!</v>
      </c>
      <c r="AP79" s="438"/>
      <c r="AQ79" s="438"/>
      <c r="AR79" s="429"/>
    </row>
    <row r="80" spans="1:84">
      <c r="J80" s="434" t="e">
        <f t="shared" si="40"/>
        <v>#REF!</v>
      </c>
      <c r="K80" s="435" t="e">
        <f t="shared" si="41"/>
        <v>#REF!</v>
      </c>
      <c r="L80" s="435" t="e">
        <f t="shared" si="42"/>
        <v>#REF!</v>
      </c>
      <c r="N80" s="415" t="e">
        <f t="shared" si="33"/>
        <v>#REF!</v>
      </c>
      <c r="O80" s="409" t="e">
        <f t="shared" si="34"/>
        <v>#REF!</v>
      </c>
      <c r="P80" s="409" t="e">
        <f t="shared" si="34"/>
        <v>#REF!</v>
      </c>
      <c r="Q80" s="409" t="e">
        <f t="shared" si="34"/>
        <v>#REF!</v>
      </c>
      <c r="R80" s="409" t="e">
        <f t="shared" si="34"/>
        <v>#REF!</v>
      </c>
      <c r="S80" s="409" t="e">
        <f t="shared" si="34"/>
        <v>#REF!</v>
      </c>
      <c r="T80" s="409" t="e">
        <f t="shared" si="34"/>
        <v>#REF!</v>
      </c>
      <c r="V80" s="409" t="e">
        <f t="shared" si="35"/>
        <v>#REF!</v>
      </c>
      <c r="W80" s="409" t="e">
        <f t="shared" si="35"/>
        <v>#REF!</v>
      </c>
      <c r="X80" s="409" t="e">
        <f t="shared" si="35"/>
        <v>#REF!</v>
      </c>
      <c r="Y80" s="409" t="e">
        <f t="shared" si="35"/>
        <v>#REF!</v>
      </c>
      <c r="Z80" s="409" t="e">
        <f t="shared" si="35"/>
        <v>#REF!</v>
      </c>
      <c r="AA80" s="409" t="e">
        <f t="shared" si="35"/>
        <v>#REF!</v>
      </c>
      <c r="AB80" s="409" t="e">
        <f t="shared" si="35"/>
        <v>#REF!</v>
      </c>
      <c r="AD80" s="429"/>
      <c r="AE80" s="430" t="e">
        <f t="shared" si="36"/>
        <v>#REF!</v>
      </c>
      <c r="AF80" s="436" t="e">
        <f t="shared" si="37"/>
        <v>#REF!</v>
      </c>
      <c r="AG80" s="431" t="e">
        <f t="shared" si="37"/>
        <v>#REF!</v>
      </c>
      <c r="AH80" s="437" t="e">
        <f t="shared" si="37"/>
        <v>#REF!</v>
      </c>
      <c r="AI80" s="431" t="e">
        <f t="shared" si="38"/>
        <v>#REF!</v>
      </c>
      <c r="AJ80" s="431" t="e">
        <f t="shared" si="38"/>
        <v>#REF!</v>
      </c>
      <c r="AK80" s="431" t="e">
        <f t="shared" si="38"/>
        <v>#REF!</v>
      </c>
      <c r="AL80" s="436" t="e">
        <f t="shared" si="39"/>
        <v>#REF!</v>
      </c>
      <c r="AM80" s="431" t="e">
        <f t="shared" si="39"/>
        <v>#REF!</v>
      </c>
      <c r="AN80" s="431" t="e">
        <f t="shared" si="39"/>
        <v>#REF!</v>
      </c>
      <c r="AO80" s="403" t="e">
        <f>IF(#REF!=3,AVERAGE(G47:I47,G57:I57,G67:I67),IF(#REF!=2,AVERAGE(G47:I47,G57:I57),AVERAGE(G47:I47)))</f>
        <v>#REF!</v>
      </c>
      <c r="AP80" s="438"/>
      <c r="AQ80" s="438"/>
      <c r="AR80" s="429"/>
    </row>
    <row r="81" spans="10:44">
      <c r="J81" s="434" t="e">
        <f t="shared" si="40"/>
        <v>#REF!</v>
      </c>
      <c r="K81" s="435" t="e">
        <f t="shared" si="41"/>
        <v>#REF!</v>
      </c>
      <c r="L81" s="435" t="e">
        <f t="shared" si="42"/>
        <v>#REF!</v>
      </c>
      <c r="N81" s="415" t="e">
        <f t="shared" si="33"/>
        <v>#REF!</v>
      </c>
      <c r="O81" s="409" t="e">
        <f t="shared" si="34"/>
        <v>#REF!</v>
      </c>
      <c r="P81" s="409" t="e">
        <f t="shared" si="34"/>
        <v>#REF!</v>
      </c>
      <c r="Q81" s="409" t="e">
        <f t="shared" si="34"/>
        <v>#REF!</v>
      </c>
      <c r="R81" s="409" t="e">
        <f t="shared" si="34"/>
        <v>#REF!</v>
      </c>
      <c r="S81" s="409" t="e">
        <f t="shared" si="34"/>
        <v>#REF!</v>
      </c>
      <c r="T81" s="409" t="e">
        <f t="shared" si="34"/>
        <v>#REF!</v>
      </c>
      <c r="V81" s="409" t="e">
        <f t="shared" si="35"/>
        <v>#REF!</v>
      </c>
      <c r="W81" s="409" t="e">
        <f t="shared" si="35"/>
        <v>#REF!</v>
      </c>
      <c r="X81" s="409" t="e">
        <f t="shared" si="35"/>
        <v>#REF!</v>
      </c>
      <c r="Y81" s="409" t="e">
        <f t="shared" si="35"/>
        <v>#REF!</v>
      </c>
      <c r="Z81" s="409" t="e">
        <f t="shared" si="35"/>
        <v>#REF!</v>
      </c>
      <c r="AA81" s="409" t="e">
        <f t="shared" si="35"/>
        <v>#REF!</v>
      </c>
      <c r="AB81" s="409" t="e">
        <f t="shared" si="35"/>
        <v>#REF!</v>
      </c>
      <c r="AD81" s="429"/>
      <c r="AE81" s="430" t="e">
        <f t="shared" si="36"/>
        <v>#REF!</v>
      </c>
      <c r="AF81" s="436" t="e">
        <f t="shared" si="37"/>
        <v>#REF!</v>
      </c>
      <c r="AG81" s="431" t="e">
        <f t="shared" si="37"/>
        <v>#REF!</v>
      </c>
      <c r="AH81" s="437" t="e">
        <f t="shared" si="37"/>
        <v>#REF!</v>
      </c>
      <c r="AI81" s="431" t="e">
        <f t="shared" si="38"/>
        <v>#REF!</v>
      </c>
      <c r="AJ81" s="431" t="e">
        <f t="shared" si="38"/>
        <v>#REF!</v>
      </c>
      <c r="AK81" s="431" t="e">
        <f t="shared" si="38"/>
        <v>#REF!</v>
      </c>
      <c r="AL81" s="436" t="e">
        <f t="shared" si="39"/>
        <v>#REF!</v>
      </c>
      <c r="AM81" s="431" t="e">
        <f t="shared" si="39"/>
        <v>#REF!</v>
      </c>
      <c r="AN81" s="431" t="e">
        <f t="shared" si="39"/>
        <v>#REF!</v>
      </c>
      <c r="AO81" s="403" t="e">
        <f>IF(#REF!=3,AVERAGE(G48:I48,G58:I58,G68:I68),IF(#REF!=2,AVERAGE(G48:I48,G58:I58),AVERAGE(G48:I48)))</f>
        <v>#REF!</v>
      </c>
      <c r="AP81" s="438"/>
      <c r="AQ81" s="438"/>
      <c r="AR81" s="429"/>
    </row>
    <row r="82" spans="10:44">
      <c r="J82" s="434" t="e">
        <f t="shared" si="40"/>
        <v>#REF!</v>
      </c>
      <c r="K82" s="435" t="e">
        <f t="shared" si="41"/>
        <v>#REF!</v>
      </c>
      <c r="L82" s="435" t="e">
        <f t="shared" si="42"/>
        <v>#REF!</v>
      </c>
      <c r="N82" s="415" t="e">
        <f t="shared" si="33"/>
        <v>#REF!</v>
      </c>
      <c r="O82" s="409" t="e">
        <f t="shared" si="34"/>
        <v>#REF!</v>
      </c>
      <c r="P82" s="409" t="e">
        <f t="shared" si="34"/>
        <v>#REF!</v>
      </c>
      <c r="Q82" s="409" t="e">
        <f t="shared" si="34"/>
        <v>#REF!</v>
      </c>
      <c r="R82" s="409" t="e">
        <f t="shared" si="34"/>
        <v>#REF!</v>
      </c>
      <c r="S82" s="409" t="e">
        <f t="shared" si="34"/>
        <v>#REF!</v>
      </c>
      <c r="T82" s="409" t="e">
        <f t="shared" si="34"/>
        <v>#REF!</v>
      </c>
      <c r="V82" s="409" t="e">
        <f t="shared" si="35"/>
        <v>#REF!</v>
      </c>
      <c r="W82" s="409" t="e">
        <f t="shared" si="35"/>
        <v>#REF!</v>
      </c>
      <c r="X82" s="409" t="e">
        <f t="shared" si="35"/>
        <v>#REF!</v>
      </c>
      <c r="Y82" s="409" t="e">
        <f t="shared" si="35"/>
        <v>#REF!</v>
      </c>
      <c r="Z82" s="409" t="e">
        <f t="shared" si="35"/>
        <v>#REF!</v>
      </c>
      <c r="AA82" s="409" t="e">
        <f t="shared" si="35"/>
        <v>#REF!</v>
      </c>
      <c r="AB82" s="409" t="e">
        <f t="shared" si="35"/>
        <v>#REF!</v>
      </c>
      <c r="AD82" s="429"/>
      <c r="AE82" s="430" t="e">
        <f t="shared" si="36"/>
        <v>#REF!</v>
      </c>
      <c r="AF82" s="436" t="e">
        <f t="shared" si="37"/>
        <v>#REF!</v>
      </c>
      <c r="AG82" s="431" t="e">
        <f t="shared" si="37"/>
        <v>#REF!</v>
      </c>
      <c r="AH82" s="437" t="e">
        <f t="shared" si="37"/>
        <v>#REF!</v>
      </c>
      <c r="AI82" s="431" t="e">
        <f t="shared" si="38"/>
        <v>#REF!</v>
      </c>
      <c r="AJ82" s="431" t="e">
        <f t="shared" si="38"/>
        <v>#REF!</v>
      </c>
      <c r="AK82" s="431" t="e">
        <f t="shared" si="38"/>
        <v>#REF!</v>
      </c>
      <c r="AL82" s="436" t="e">
        <f t="shared" si="39"/>
        <v>#REF!</v>
      </c>
      <c r="AM82" s="431" t="e">
        <f t="shared" si="39"/>
        <v>#REF!</v>
      </c>
      <c r="AN82" s="431" t="e">
        <f t="shared" si="39"/>
        <v>#REF!</v>
      </c>
      <c r="AO82" s="403" t="e">
        <f>IF(#REF!=3,AVERAGE(G49:I49,G59:I59,G69:I69),IF(#REF!=2,AVERAGE(G49:I49,G59:I59),AVERAGE(G49:I49)))</f>
        <v>#REF!</v>
      </c>
      <c r="AP82" s="438"/>
      <c r="AQ82" s="438"/>
      <c r="AR82" s="429"/>
    </row>
    <row r="83" spans="10:44">
      <c r="J83" s="434" t="e">
        <f t="shared" si="40"/>
        <v>#REF!</v>
      </c>
      <c r="K83" s="435" t="e">
        <f t="shared" si="41"/>
        <v>#REF!</v>
      </c>
      <c r="L83" s="435" t="e">
        <f t="shared" si="42"/>
        <v>#REF!</v>
      </c>
      <c r="N83" s="415" t="e">
        <f t="shared" si="33"/>
        <v>#REF!</v>
      </c>
      <c r="O83" s="409" t="e">
        <f t="shared" si="34"/>
        <v>#REF!</v>
      </c>
      <c r="P83" s="409" t="e">
        <f t="shared" si="34"/>
        <v>#REF!</v>
      </c>
      <c r="Q83" s="409" t="e">
        <f t="shared" si="34"/>
        <v>#REF!</v>
      </c>
      <c r="R83" s="409" t="e">
        <f t="shared" si="34"/>
        <v>#REF!</v>
      </c>
      <c r="S83" s="409" t="e">
        <f t="shared" si="34"/>
        <v>#REF!</v>
      </c>
      <c r="T83" s="409" t="e">
        <f t="shared" si="34"/>
        <v>#REF!</v>
      </c>
      <c r="V83" s="409" t="e">
        <f t="shared" si="35"/>
        <v>#REF!</v>
      </c>
      <c r="W83" s="409" t="e">
        <f t="shared" si="35"/>
        <v>#REF!</v>
      </c>
      <c r="X83" s="409" t="e">
        <f t="shared" si="35"/>
        <v>#REF!</v>
      </c>
      <c r="Y83" s="409" t="e">
        <f t="shared" si="35"/>
        <v>#REF!</v>
      </c>
      <c r="Z83" s="409" t="e">
        <f t="shared" si="35"/>
        <v>#REF!</v>
      </c>
      <c r="AA83" s="409" t="e">
        <f t="shared" si="35"/>
        <v>#REF!</v>
      </c>
      <c r="AB83" s="409" t="e">
        <f t="shared" si="35"/>
        <v>#REF!</v>
      </c>
      <c r="AD83" s="429"/>
      <c r="AE83" s="430" t="e">
        <f t="shared" si="36"/>
        <v>#REF!</v>
      </c>
      <c r="AF83" s="439" t="e">
        <f t="shared" si="37"/>
        <v>#REF!</v>
      </c>
      <c r="AG83" s="440" t="e">
        <f t="shared" si="37"/>
        <v>#REF!</v>
      </c>
      <c r="AH83" s="441" t="e">
        <f t="shared" si="37"/>
        <v>#REF!</v>
      </c>
      <c r="AI83" s="440" t="e">
        <f t="shared" si="38"/>
        <v>#REF!</v>
      </c>
      <c r="AJ83" s="440" t="e">
        <f t="shared" si="38"/>
        <v>#REF!</v>
      </c>
      <c r="AK83" s="440" t="e">
        <f t="shared" si="38"/>
        <v>#REF!</v>
      </c>
      <c r="AL83" s="439" t="e">
        <f t="shared" si="39"/>
        <v>#REF!</v>
      </c>
      <c r="AM83" s="440" t="e">
        <f t="shared" si="39"/>
        <v>#REF!</v>
      </c>
      <c r="AN83" s="440" t="e">
        <f t="shared" si="39"/>
        <v>#REF!</v>
      </c>
      <c r="AO83" s="403" t="e">
        <f>IF(#REF!=3,AVERAGE(G50:I50,G60:I60,G70:I70),IF(#REF!=2,AVERAGE(G50:I50,G60:I60),AVERAGE(G50:I50)))</f>
        <v>#REF!</v>
      </c>
      <c r="AP83" s="442"/>
      <c r="AQ83" s="442"/>
      <c r="AR83" s="429"/>
    </row>
    <row r="84" spans="10:44">
      <c r="J84" s="434" t="e">
        <f t="shared" si="40"/>
        <v>#REF!</v>
      </c>
      <c r="K84" s="435" t="e">
        <f t="shared" si="41"/>
        <v>#REF!</v>
      </c>
      <c r="L84" s="435" t="e">
        <f t="shared" si="42"/>
        <v>#REF!</v>
      </c>
      <c r="N84" s="415" t="e">
        <f t="shared" si="33"/>
        <v>#REF!</v>
      </c>
      <c r="O84" s="409" t="e">
        <f t="shared" si="34"/>
        <v>#REF!</v>
      </c>
      <c r="P84" s="409" t="e">
        <f t="shared" si="34"/>
        <v>#REF!</v>
      </c>
      <c r="Q84" s="409" t="e">
        <f t="shared" si="34"/>
        <v>#REF!</v>
      </c>
      <c r="R84" s="409" t="e">
        <f t="shared" si="34"/>
        <v>#REF!</v>
      </c>
      <c r="S84" s="409" t="e">
        <f t="shared" si="34"/>
        <v>#REF!</v>
      </c>
      <c r="T84" s="409" t="e">
        <f t="shared" si="34"/>
        <v>#REF!</v>
      </c>
      <c r="V84" s="409" t="e">
        <f t="shared" si="35"/>
        <v>#REF!</v>
      </c>
      <c r="W84" s="409" t="e">
        <f t="shared" si="35"/>
        <v>#REF!</v>
      </c>
      <c r="X84" s="409" t="e">
        <f t="shared" si="35"/>
        <v>#REF!</v>
      </c>
      <c r="Y84" s="409" t="e">
        <f t="shared" si="35"/>
        <v>#REF!</v>
      </c>
      <c r="Z84" s="409" t="e">
        <f t="shared" si="35"/>
        <v>#REF!</v>
      </c>
      <c r="AA84" s="409" t="e">
        <f t="shared" si="35"/>
        <v>#REF!</v>
      </c>
      <c r="AB84" s="409" t="e">
        <f t="shared" si="35"/>
        <v>#REF!</v>
      </c>
      <c r="AD84" s="429"/>
      <c r="AE84" s="429"/>
      <c r="AF84" s="376" t="e">
        <f>IF(G41="","",G41)</f>
        <v>#REF!</v>
      </c>
      <c r="AG84" s="433" t="e">
        <f>IF(H41="","",H41)</f>
        <v>#REF!</v>
      </c>
      <c r="AH84" s="378" t="e">
        <f>IF(I41="","",I41)</f>
        <v>#REF!</v>
      </c>
      <c r="AI84" s="433" t="e">
        <f>IF(G51="","",G51)</f>
        <v>#REF!</v>
      </c>
      <c r="AJ84" s="433" t="e">
        <f>IF(H51="","",H51)</f>
        <v>#REF!</v>
      </c>
      <c r="AK84" s="433" t="e">
        <f>IF(I51="","",I51)</f>
        <v>#REF!</v>
      </c>
      <c r="AL84" s="376" t="e">
        <f>IF(G61="","",G61)</f>
        <v>#REF!</v>
      </c>
      <c r="AM84" s="433" t="e">
        <f>IF(H61="","",H61)</f>
        <v>#REF!</v>
      </c>
      <c r="AN84" s="433" t="e">
        <f>IF(I61="","",I61)</f>
        <v>#REF!</v>
      </c>
      <c r="AO84" s="403" t="e">
        <f>IF(AF84="",NA(),AVERAGE(AF84:AH84))</f>
        <v>#REF!</v>
      </c>
      <c r="AP84" s="403" t="e">
        <f>IF(AI84="",NA(),AVERAGE(AI84:AK84))</f>
        <v>#REF!</v>
      </c>
      <c r="AQ84" s="403" t="e">
        <f>IF(AL84="",NA(),AVERAGE(AL84:AN84))</f>
        <v>#REF!</v>
      </c>
    </row>
    <row r="85" spans="10:44" s="33" customFormat="1">
      <c r="J85" s="434" t="e">
        <f t="shared" ref="J85:J94" si="43">IF(G51="",NA(),2)</f>
        <v>#REF!</v>
      </c>
      <c r="K85" s="435" t="e">
        <f t="shared" si="41"/>
        <v>#REF!</v>
      </c>
      <c r="L85" s="435" t="e">
        <f t="shared" si="42"/>
        <v>#REF!</v>
      </c>
      <c r="M85"/>
      <c r="N85" s="415" t="e">
        <f t="shared" si="33"/>
        <v>#REF!</v>
      </c>
      <c r="O85" s="409" t="e">
        <f t="shared" si="34"/>
        <v>#REF!</v>
      </c>
      <c r="P85" s="409" t="e">
        <f t="shared" si="34"/>
        <v>#REF!</v>
      </c>
      <c r="Q85" s="409" t="e">
        <f t="shared" si="34"/>
        <v>#REF!</v>
      </c>
      <c r="R85" s="409" t="e">
        <f t="shared" si="34"/>
        <v>#REF!</v>
      </c>
      <c r="S85" s="409" t="e">
        <f t="shared" si="34"/>
        <v>#REF!</v>
      </c>
      <c r="T85" s="409" t="e">
        <f t="shared" si="34"/>
        <v>#REF!</v>
      </c>
      <c r="V85" s="409" t="e">
        <f t="shared" si="35"/>
        <v>#REF!</v>
      </c>
      <c r="W85" s="409" t="e">
        <f t="shared" si="35"/>
        <v>#REF!</v>
      </c>
      <c r="X85" s="409" t="e">
        <f t="shared" si="35"/>
        <v>#REF!</v>
      </c>
      <c r="Y85" s="409" t="e">
        <f t="shared" si="35"/>
        <v>#REF!</v>
      </c>
      <c r="Z85" s="409" t="e">
        <f t="shared" si="35"/>
        <v>#REF!</v>
      </c>
      <c r="AA85" s="409" t="e">
        <f t="shared" si="35"/>
        <v>#REF!</v>
      </c>
      <c r="AB85" s="409" t="e">
        <f t="shared" si="35"/>
        <v>#REF!</v>
      </c>
      <c r="AD85" s="429"/>
      <c r="AE85" s="429"/>
      <c r="AF85" s="436" t="e">
        <f t="shared" ref="AF85:AH93" si="44">IF(G42="","",G42)</f>
        <v>#REF!</v>
      </c>
      <c r="AG85" s="431" t="e">
        <f t="shared" si="44"/>
        <v>#REF!</v>
      </c>
      <c r="AH85" s="437" t="e">
        <f t="shared" si="44"/>
        <v>#REF!</v>
      </c>
      <c r="AI85" s="431" t="e">
        <f t="shared" ref="AI85:AK93" si="45">IF(G52="","",G52)</f>
        <v>#REF!</v>
      </c>
      <c r="AJ85" s="431" t="e">
        <f t="shared" si="45"/>
        <v>#REF!</v>
      </c>
      <c r="AK85" s="431" t="e">
        <f t="shared" si="45"/>
        <v>#REF!</v>
      </c>
      <c r="AL85" s="436" t="e">
        <f t="shared" ref="AL85:AN93" si="46">IF(G62="","",G62)</f>
        <v>#REF!</v>
      </c>
      <c r="AM85" s="431" t="e">
        <f t="shared" si="46"/>
        <v>#REF!</v>
      </c>
      <c r="AN85" s="431" t="e">
        <f t="shared" si="46"/>
        <v>#REF!</v>
      </c>
      <c r="AO85" s="403" t="e">
        <f t="shared" ref="AO85:AO93" si="47">IF(AF85="",NA(),AVERAGE(AF85:AH85))</f>
        <v>#REF!</v>
      </c>
      <c r="AP85" s="403" t="e">
        <f t="shared" ref="AP85:AP93" si="48">IF(AI85="",NA(),AVERAGE(AI85:AK85))</f>
        <v>#REF!</v>
      </c>
      <c r="AQ85" s="403" t="e">
        <f t="shared" ref="AQ85:AQ93" si="49">IF(AL85="",NA(),AVERAGE(AL85:AN85))</f>
        <v>#REF!</v>
      </c>
    </row>
    <row r="86" spans="10:44" s="33" customFormat="1">
      <c r="J86" s="434" t="e">
        <f t="shared" si="43"/>
        <v>#REF!</v>
      </c>
      <c r="K86" s="435" t="e">
        <f t="shared" si="41"/>
        <v>#REF!</v>
      </c>
      <c r="L86" s="435" t="e">
        <f t="shared" si="42"/>
        <v>#REF!</v>
      </c>
      <c r="M86"/>
      <c r="N86" s="415" t="e">
        <f t="shared" si="33"/>
        <v>#REF!</v>
      </c>
      <c r="O86" s="409" t="e">
        <f t="shared" si="34"/>
        <v>#REF!</v>
      </c>
      <c r="P86" s="409" t="e">
        <f t="shared" si="34"/>
        <v>#REF!</v>
      </c>
      <c r="Q86" s="409" t="e">
        <f t="shared" si="34"/>
        <v>#REF!</v>
      </c>
      <c r="R86" s="409" t="e">
        <f t="shared" si="34"/>
        <v>#REF!</v>
      </c>
      <c r="S86" s="409" t="e">
        <f t="shared" si="34"/>
        <v>#REF!</v>
      </c>
      <c r="T86" s="409" t="e">
        <f t="shared" si="34"/>
        <v>#REF!</v>
      </c>
      <c r="V86" s="409" t="e">
        <f t="shared" si="35"/>
        <v>#REF!</v>
      </c>
      <c r="W86" s="409" t="e">
        <f t="shared" si="35"/>
        <v>#REF!</v>
      </c>
      <c r="X86" s="409" t="e">
        <f t="shared" si="35"/>
        <v>#REF!</v>
      </c>
      <c r="Y86" s="409" t="e">
        <f t="shared" si="35"/>
        <v>#REF!</v>
      </c>
      <c r="Z86" s="409" t="e">
        <f t="shared" si="35"/>
        <v>#REF!</v>
      </c>
      <c r="AA86" s="409" t="e">
        <f t="shared" si="35"/>
        <v>#REF!</v>
      </c>
      <c r="AB86" s="409" t="e">
        <f t="shared" si="35"/>
        <v>#REF!</v>
      </c>
      <c r="AD86" s="429"/>
      <c r="AE86" s="429"/>
      <c r="AF86" s="436" t="e">
        <f t="shared" si="44"/>
        <v>#REF!</v>
      </c>
      <c r="AG86" s="431" t="e">
        <f t="shared" si="44"/>
        <v>#REF!</v>
      </c>
      <c r="AH86" s="437" t="e">
        <f t="shared" si="44"/>
        <v>#REF!</v>
      </c>
      <c r="AI86" s="431" t="e">
        <f t="shared" si="45"/>
        <v>#REF!</v>
      </c>
      <c r="AJ86" s="431" t="e">
        <f t="shared" si="45"/>
        <v>#REF!</v>
      </c>
      <c r="AK86" s="431" t="e">
        <f t="shared" si="45"/>
        <v>#REF!</v>
      </c>
      <c r="AL86" s="436" t="e">
        <f t="shared" si="46"/>
        <v>#REF!</v>
      </c>
      <c r="AM86" s="431" t="e">
        <f t="shared" si="46"/>
        <v>#REF!</v>
      </c>
      <c r="AN86" s="431" t="e">
        <f t="shared" si="46"/>
        <v>#REF!</v>
      </c>
      <c r="AO86" s="403" t="e">
        <f t="shared" si="47"/>
        <v>#REF!</v>
      </c>
      <c r="AP86" s="403" t="e">
        <f t="shared" si="48"/>
        <v>#REF!</v>
      </c>
      <c r="AQ86" s="403" t="e">
        <f t="shared" si="49"/>
        <v>#REF!</v>
      </c>
    </row>
    <row r="87" spans="10:44" s="33" customFormat="1">
      <c r="J87" s="434" t="e">
        <f t="shared" si="43"/>
        <v>#REF!</v>
      </c>
      <c r="K87" s="435" t="e">
        <f t="shared" si="41"/>
        <v>#REF!</v>
      </c>
      <c r="L87" s="435" t="e">
        <f t="shared" si="42"/>
        <v>#REF!</v>
      </c>
      <c r="M87"/>
      <c r="N87" s="415" t="e">
        <f t="shared" si="33"/>
        <v>#REF!</v>
      </c>
      <c r="O87" s="409" t="e">
        <f t="shared" si="34"/>
        <v>#REF!</v>
      </c>
      <c r="P87" s="409" t="e">
        <f t="shared" si="34"/>
        <v>#REF!</v>
      </c>
      <c r="Q87" s="409" t="e">
        <f t="shared" si="34"/>
        <v>#REF!</v>
      </c>
      <c r="R87" s="409" t="e">
        <f t="shared" si="34"/>
        <v>#REF!</v>
      </c>
      <c r="S87" s="409" t="e">
        <f t="shared" si="34"/>
        <v>#REF!</v>
      </c>
      <c r="T87" s="409" t="e">
        <f t="shared" si="34"/>
        <v>#REF!</v>
      </c>
      <c r="V87" s="409" t="e">
        <f t="shared" si="35"/>
        <v>#REF!</v>
      </c>
      <c r="W87" s="409" t="e">
        <f t="shared" si="35"/>
        <v>#REF!</v>
      </c>
      <c r="X87" s="409" t="e">
        <f t="shared" si="35"/>
        <v>#REF!</v>
      </c>
      <c r="Y87" s="409" t="e">
        <f t="shared" si="35"/>
        <v>#REF!</v>
      </c>
      <c r="Z87" s="409" t="e">
        <f t="shared" si="35"/>
        <v>#REF!</v>
      </c>
      <c r="AA87" s="409" t="e">
        <f t="shared" si="35"/>
        <v>#REF!</v>
      </c>
      <c r="AB87" s="409" t="e">
        <f t="shared" si="35"/>
        <v>#REF!</v>
      </c>
      <c r="AD87" s="429"/>
      <c r="AE87" s="429"/>
      <c r="AF87" s="436" t="e">
        <f t="shared" si="44"/>
        <v>#REF!</v>
      </c>
      <c r="AG87" s="431" t="e">
        <f t="shared" si="44"/>
        <v>#REF!</v>
      </c>
      <c r="AH87" s="437" t="e">
        <f t="shared" si="44"/>
        <v>#REF!</v>
      </c>
      <c r="AI87" s="431" t="e">
        <f t="shared" si="45"/>
        <v>#REF!</v>
      </c>
      <c r="AJ87" s="431" t="e">
        <f t="shared" si="45"/>
        <v>#REF!</v>
      </c>
      <c r="AK87" s="431" t="e">
        <f t="shared" si="45"/>
        <v>#REF!</v>
      </c>
      <c r="AL87" s="436" t="e">
        <f t="shared" si="46"/>
        <v>#REF!</v>
      </c>
      <c r="AM87" s="431" t="e">
        <f t="shared" si="46"/>
        <v>#REF!</v>
      </c>
      <c r="AN87" s="431" t="e">
        <f t="shared" si="46"/>
        <v>#REF!</v>
      </c>
      <c r="AO87" s="403" t="e">
        <f t="shared" si="47"/>
        <v>#REF!</v>
      </c>
      <c r="AP87" s="403" t="e">
        <f t="shared" si="48"/>
        <v>#REF!</v>
      </c>
      <c r="AQ87" s="403" t="e">
        <f t="shared" si="49"/>
        <v>#REF!</v>
      </c>
    </row>
    <row r="88" spans="10:44" s="33" customFormat="1">
      <c r="J88" s="434" t="e">
        <f t="shared" si="43"/>
        <v>#REF!</v>
      </c>
      <c r="K88" s="435" t="e">
        <f t="shared" si="41"/>
        <v>#REF!</v>
      </c>
      <c r="L88" s="435" t="e">
        <f t="shared" si="42"/>
        <v>#REF!</v>
      </c>
      <c r="M88"/>
      <c r="N88" s="415" t="e">
        <f t="shared" si="33"/>
        <v>#REF!</v>
      </c>
      <c r="O88" s="409" t="e">
        <f t="shared" si="34"/>
        <v>#REF!</v>
      </c>
      <c r="P88" s="409" t="e">
        <f t="shared" si="34"/>
        <v>#REF!</v>
      </c>
      <c r="Q88" s="409" t="e">
        <f t="shared" si="34"/>
        <v>#REF!</v>
      </c>
      <c r="R88" s="409" t="e">
        <f t="shared" si="34"/>
        <v>#REF!</v>
      </c>
      <c r="S88" s="409" t="e">
        <f t="shared" si="34"/>
        <v>#REF!</v>
      </c>
      <c r="T88" s="409" t="e">
        <f t="shared" si="34"/>
        <v>#REF!</v>
      </c>
      <c r="V88" s="409" t="e">
        <f t="shared" si="35"/>
        <v>#REF!</v>
      </c>
      <c r="W88" s="409" t="e">
        <f t="shared" si="35"/>
        <v>#REF!</v>
      </c>
      <c r="X88" s="409" t="e">
        <f t="shared" si="35"/>
        <v>#REF!</v>
      </c>
      <c r="Y88" s="409" t="e">
        <f t="shared" si="35"/>
        <v>#REF!</v>
      </c>
      <c r="Z88" s="409" t="e">
        <f t="shared" si="35"/>
        <v>#REF!</v>
      </c>
      <c r="AA88" s="409" t="e">
        <f t="shared" si="35"/>
        <v>#REF!</v>
      </c>
      <c r="AB88" s="409" t="e">
        <f t="shared" si="35"/>
        <v>#REF!</v>
      </c>
      <c r="AD88" s="429"/>
      <c r="AE88" s="429"/>
      <c r="AF88" s="436" t="e">
        <f t="shared" si="44"/>
        <v>#REF!</v>
      </c>
      <c r="AG88" s="431" t="e">
        <f t="shared" si="44"/>
        <v>#REF!</v>
      </c>
      <c r="AH88" s="437" t="e">
        <f t="shared" si="44"/>
        <v>#REF!</v>
      </c>
      <c r="AI88" s="431" t="e">
        <f t="shared" si="45"/>
        <v>#REF!</v>
      </c>
      <c r="AJ88" s="431" t="e">
        <f t="shared" si="45"/>
        <v>#REF!</v>
      </c>
      <c r="AK88" s="431" t="e">
        <f t="shared" si="45"/>
        <v>#REF!</v>
      </c>
      <c r="AL88" s="436" t="e">
        <f t="shared" si="46"/>
        <v>#REF!</v>
      </c>
      <c r="AM88" s="431" t="e">
        <f t="shared" si="46"/>
        <v>#REF!</v>
      </c>
      <c r="AN88" s="431" t="e">
        <f t="shared" si="46"/>
        <v>#REF!</v>
      </c>
      <c r="AO88" s="403" t="e">
        <f t="shared" si="47"/>
        <v>#REF!</v>
      </c>
      <c r="AP88" s="403" t="e">
        <f t="shared" si="48"/>
        <v>#REF!</v>
      </c>
      <c r="AQ88" s="403" t="e">
        <f t="shared" si="49"/>
        <v>#REF!</v>
      </c>
    </row>
    <row r="89" spans="10:44" s="33" customFormat="1">
      <c r="J89" s="434" t="e">
        <f t="shared" si="43"/>
        <v>#REF!</v>
      </c>
      <c r="K89" s="435" t="e">
        <f t="shared" si="41"/>
        <v>#REF!</v>
      </c>
      <c r="L89" s="435" t="e">
        <f t="shared" si="42"/>
        <v>#REF!</v>
      </c>
      <c r="M89"/>
      <c r="N89" s="415" t="e">
        <f t="shared" si="33"/>
        <v>#REF!</v>
      </c>
      <c r="O89" s="409" t="e">
        <f t="shared" si="34"/>
        <v>#REF!</v>
      </c>
      <c r="P89" s="409" t="e">
        <f t="shared" si="34"/>
        <v>#REF!</v>
      </c>
      <c r="Q89" s="409" t="e">
        <f t="shared" si="34"/>
        <v>#REF!</v>
      </c>
      <c r="R89" s="409" t="e">
        <f t="shared" si="34"/>
        <v>#REF!</v>
      </c>
      <c r="S89" s="409" t="e">
        <f t="shared" si="34"/>
        <v>#REF!</v>
      </c>
      <c r="T89" s="409" t="e">
        <f t="shared" si="34"/>
        <v>#REF!</v>
      </c>
      <c r="V89" s="409" t="e">
        <f t="shared" si="35"/>
        <v>#REF!</v>
      </c>
      <c r="W89" s="409" t="e">
        <f t="shared" si="35"/>
        <v>#REF!</v>
      </c>
      <c r="X89" s="409" t="e">
        <f t="shared" si="35"/>
        <v>#REF!</v>
      </c>
      <c r="Y89" s="409" t="e">
        <f t="shared" si="35"/>
        <v>#REF!</v>
      </c>
      <c r="Z89" s="409" t="e">
        <f t="shared" si="35"/>
        <v>#REF!</v>
      </c>
      <c r="AA89" s="409" t="e">
        <f t="shared" si="35"/>
        <v>#REF!</v>
      </c>
      <c r="AB89" s="409" t="e">
        <f t="shared" si="35"/>
        <v>#REF!</v>
      </c>
      <c r="AD89" s="429"/>
      <c r="AE89" s="429"/>
      <c r="AF89" s="436" t="e">
        <f t="shared" si="44"/>
        <v>#REF!</v>
      </c>
      <c r="AG89" s="431" t="e">
        <f t="shared" si="44"/>
        <v>#REF!</v>
      </c>
      <c r="AH89" s="437" t="e">
        <f t="shared" si="44"/>
        <v>#REF!</v>
      </c>
      <c r="AI89" s="431" t="e">
        <f t="shared" si="45"/>
        <v>#REF!</v>
      </c>
      <c r="AJ89" s="431" t="e">
        <f t="shared" si="45"/>
        <v>#REF!</v>
      </c>
      <c r="AK89" s="431" t="e">
        <f t="shared" si="45"/>
        <v>#REF!</v>
      </c>
      <c r="AL89" s="436" t="e">
        <f t="shared" si="46"/>
        <v>#REF!</v>
      </c>
      <c r="AM89" s="431" t="e">
        <f t="shared" si="46"/>
        <v>#REF!</v>
      </c>
      <c r="AN89" s="431" t="e">
        <f t="shared" si="46"/>
        <v>#REF!</v>
      </c>
      <c r="AO89" s="403" t="e">
        <f t="shared" si="47"/>
        <v>#REF!</v>
      </c>
      <c r="AP89" s="403" t="e">
        <f t="shared" si="48"/>
        <v>#REF!</v>
      </c>
      <c r="AQ89" s="403" t="e">
        <f t="shared" si="49"/>
        <v>#REF!</v>
      </c>
    </row>
    <row r="90" spans="10:44" s="411" customFormat="1">
      <c r="J90" s="434" t="e">
        <f t="shared" si="43"/>
        <v>#REF!</v>
      </c>
      <c r="K90" s="435" t="e">
        <f t="shared" si="41"/>
        <v>#REF!</v>
      </c>
      <c r="L90" s="435" t="e">
        <f t="shared" si="42"/>
        <v>#REF!</v>
      </c>
      <c r="M90"/>
      <c r="N90" s="415" t="e">
        <f t="shared" si="33"/>
        <v>#REF!</v>
      </c>
      <c r="O90" s="409" t="e">
        <f t="shared" ref="O90:T103" si="50">IF($AC$112=$O$38,O57,IF($AC$112=$W$38,W57,IF($AC$112=$AE$38,AE57,IF($AC$112=$AM$38,AM57,IF($AC$112=$AU$38,AU57,"")))))</f>
        <v>#REF!</v>
      </c>
      <c r="P90" s="409" t="e">
        <f t="shared" si="50"/>
        <v>#REF!</v>
      </c>
      <c r="Q90" s="409" t="e">
        <f t="shared" si="50"/>
        <v>#REF!</v>
      </c>
      <c r="R90" s="409" t="e">
        <f t="shared" si="50"/>
        <v>#REF!</v>
      </c>
      <c r="S90" s="409" t="e">
        <f t="shared" si="50"/>
        <v>#REF!</v>
      </c>
      <c r="T90" s="409" t="e">
        <f t="shared" si="50"/>
        <v>#REF!</v>
      </c>
      <c r="V90" s="409" t="e">
        <f t="shared" si="35"/>
        <v>#REF!</v>
      </c>
      <c r="W90" s="409" t="e">
        <f t="shared" si="35"/>
        <v>#REF!</v>
      </c>
      <c r="X90" s="409" t="e">
        <f t="shared" si="35"/>
        <v>#REF!</v>
      </c>
      <c r="Y90" s="409" t="e">
        <f t="shared" si="35"/>
        <v>#REF!</v>
      </c>
      <c r="Z90" s="409" t="e">
        <f t="shared" si="35"/>
        <v>#REF!</v>
      </c>
      <c r="AA90" s="409" t="e">
        <f t="shared" si="35"/>
        <v>#REF!</v>
      </c>
      <c r="AB90" s="409" t="e">
        <f t="shared" si="35"/>
        <v>#REF!</v>
      </c>
      <c r="AD90" s="429"/>
      <c r="AE90" s="429"/>
      <c r="AF90" s="436" t="e">
        <f t="shared" si="44"/>
        <v>#REF!</v>
      </c>
      <c r="AG90" s="431" t="e">
        <f t="shared" si="44"/>
        <v>#REF!</v>
      </c>
      <c r="AH90" s="437" t="e">
        <f t="shared" si="44"/>
        <v>#REF!</v>
      </c>
      <c r="AI90" s="431" t="e">
        <f t="shared" si="45"/>
        <v>#REF!</v>
      </c>
      <c r="AJ90" s="431" t="e">
        <f t="shared" si="45"/>
        <v>#REF!</v>
      </c>
      <c r="AK90" s="431" t="e">
        <f t="shared" si="45"/>
        <v>#REF!</v>
      </c>
      <c r="AL90" s="436" t="e">
        <f t="shared" si="46"/>
        <v>#REF!</v>
      </c>
      <c r="AM90" s="431" t="e">
        <f t="shared" si="46"/>
        <v>#REF!</v>
      </c>
      <c r="AN90" s="431" t="e">
        <f t="shared" si="46"/>
        <v>#REF!</v>
      </c>
      <c r="AO90" s="403" t="e">
        <f t="shared" si="47"/>
        <v>#REF!</v>
      </c>
      <c r="AP90" s="403" t="e">
        <f t="shared" si="48"/>
        <v>#REF!</v>
      </c>
      <c r="AQ90" s="403" t="e">
        <f t="shared" si="49"/>
        <v>#REF!</v>
      </c>
    </row>
    <row r="91" spans="10:44">
      <c r="J91" s="434" t="e">
        <f t="shared" si="43"/>
        <v>#REF!</v>
      </c>
      <c r="K91" s="435" t="e">
        <f t="shared" si="41"/>
        <v>#REF!</v>
      </c>
      <c r="L91" s="435" t="e">
        <f t="shared" si="42"/>
        <v>#REF!</v>
      </c>
      <c r="N91" s="415" t="e">
        <f t="shared" si="33"/>
        <v>#REF!</v>
      </c>
      <c r="O91" s="409" t="e">
        <f t="shared" si="50"/>
        <v>#REF!</v>
      </c>
      <c r="P91" s="409" t="e">
        <f t="shared" si="50"/>
        <v>#REF!</v>
      </c>
      <c r="Q91" s="409" t="e">
        <f t="shared" si="50"/>
        <v>#REF!</v>
      </c>
      <c r="R91" s="409" t="e">
        <f t="shared" si="50"/>
        <v>#REF!</v>
      </c>
      <c r="S91" s="409" t="e">
        <f t="shared" si="50"/>
        <v>#REF!</v>
      </c>
      <c r="T91" s="409" t="e">
        <f t="shared" si="50"/>
        <v>#REF!</v>
      </c>
      <c r="U91" s="33"/>
      <c r="V91" s="409" t="e">
        <f t="shared" si="35"/>
        <v>#REF!</v>
      </c>
      <c r="W91" s="409" t="e">
        <f t="shared" si="35"/>
        <v>#REF!</v>
      </c>
      <c r="X91" s="409" t="e">
        <f t="shared" si="35"/>
        <v>#REF!</v>
      </c>
      <c r="Y91" s="409" t="e">
        <f t="shared" si="35"/>
        <v>#REF!</v>
      </c>
      <c r="Z91" s="409" t="e">
        <f t="shared" si="35"/>
        <v>#REF!</v>
      </c>
      <c r="AA91" s="409" t="e">
        <f t="shared" si="35"/>
        <v>#REF!</v>
      </c>
      <c r="AB91" s="409" t="e">
        <f t="shared" si="35"/>
        <v>#REF!</v>
      </c>
      <c r="AD91" s="429"/>
      <c r="AE91" s="429"/>
      <c r="AF91" s="436" t="e">
        <f t="shared" si="44"/>
        <v>#REF!</v>
      </c>
      <c r="AG91" s="431" t="e">
        <f t="shared" si="44"/>
        <v>#REF!</v>
      </c>
      <c r="AH91" s="437" t="e">
        <f t="shared" si="44"/>
        <v>#REF!</v>
      </c>
      <c r="AI91" s="431" t="e">
        <f t="shared" si="45"/>
        <v>#REF!</v>
      </c>
      <c r="AJ91" s="431" t="e">
        <f t="shared" si="45"/>
        <v>#REF!</v>
      </c>
      <c r="AK91" s="431" t="e">
        <f t="shared" si="45"/>
        <v>#REF!</v>
      </c>
      <c r="AL91" s="436" t="e">
        <f t="shared" si="46"/>
        <v>#REF!</v>
      </c>
      <c r="AM91" s="431" t="e">
        <f t="shared" si="46"/>
        <v>#REF!</v>
      </c>
      <c r="AN91" s="431" t="e">
        <f t="shared" si="46"/>
        <v>#REF!</v>
      </c>
      <c r="AO91" s="403" t="e">
        <f t="shared" si="47"/>
        <v>#REF!</v>
      </c>
      <c r="AP91" s="403" t="e">
        <f t="shared" si="48"/>
        <v>#REF!</v>
      </c>
      <c r="AQ91" s="403" t="e">
        <f t="shared" si="49"/>
        <v>#REF!</v>
      </c>
    </row>
    <row r="92" spans="10:44">
      <c r="J92" s="434" t="e">
        <f t="shared" si="43"/>
        <v>#REF!</v>
      </c>
      <c r="K92" s="435" t="e">
        <f t="shared" si="41"/>
        <v>#REF!</v>
      </c>
      <c r="L92" s="435" t="e">
        <f t="shared" si="42"/>
        <v>#REF!</v>
      </c>
      <c r="N92" s="415" t="e">
        <f t="shared" si="33"/>
        <v>#REF!</v>
      </c>
      <c r="O92" s="409" t="e">
        <f t="shared" si="50"/>
        <v>#REF!</v>
      </c>
      <c r="P92" s="409" t="e">
        <f t="shared" si="50"/>
        <v>#REF!</v>
      </c>
      <c r="Q92" s="409" t="e">
        <f t="shared" si="50"/>
        <v>#REF!</v>
      </c>
      <c r="R92" s="409" t="e">
        <f t="shared" si="50"/>
        <v>#REF!</v>
      </c>
      <c r="S92" s="409" t="e">
        <f t="shared" si="50"/>
        <v>#REF!</v>
      </c>
      <c r="T92" s="409" t="e">
        <f t="shared" si="50"/>
        <v>#REF!</v>
      </c>
      <c r="U92" s="33"/>
      <c r="V92" s="409" t="e">
        <f t="shared" si="35"/>
        <v>#REF!</v>
      </c>
      <c r="W92" s="409" t="e">
        <f t="shared" si="35"/>
        <v>#REF!</v>
      </c>
      <c r="X92" s="409" t="e">
        <f t="shared" si="35"/>
        <v>#REF!</v>
      </c>
      <c r="Y92" s="409" t="e">
        <f t="shared" si="35"/>
        <v>#REF!</v>
      </c>
      <c r="Z92" s="409" t="e">
        <f t="shared" si="35"/>
        <v>#REF!</v>
      </c>
      <c r="AA92" s="409" t="e">
        <f t="shared" si="35"/>
        <v>#REF!</v>
      </c>
      <c r="AB92" s="409" t="e">
        <f t="shared" si="35"/>
        <v>#REF!</v>
      </c>
      <c r="AD92" s="429"/>
      <c r="AE92" s="429"/>
      <c r="AF92" s="436" t="e">
        <f t="shared" si="44"/>
        <v>#REF!</v>
      </c>
      <c r="AG92" s="431" t="e">
        <f t="shared" si="44"/>
        <v>#REF!</v>
      </c>
      <c r="AH92" s="437" t="e">
        <f t="shared" si="44"/>
        <v>#REF!</v>
      </c>
      <c r="AI92" s="431" t="e">
        <f t="shared" si="45"/>
        <v>#REF!</v>
      </c>
      <c r="AJ92" s="431" t="e">
        <f t="shared" si="45"/>
        <v>#REF!</v>
      </c>
      <c r="AK92" s="431" t="e">
        <f t="shared" si="45"/>
        <v>#REF!</v>
      </c>
      <c r="AL92" s="436" t="e">
        <f t="shared" si="46"/>
        <v>#REF!</v>
      </c>
      <c r="AM92" s="431" t="e">
        <f t="shared" si="46"/>
        <v>#REF!</v>
      </c>
      <c r="AN92" s="431" t="e">
        <f t="shared" si="46"/>
        <v>#REF!</v>
      </c>
      <c r="AO92" s="403" t="e">
        <f t="shared" si="47"/>
        <v>#REF!</v>
      </c>
      <c r="AP92" s="403" t="e">
        <f t="shared" si="48"/>
        <v>#REF!</v>
      </c>
      <c r="AQ92" s="403" t="e">
        <f t="shared" si="49"/>
        <v>#REF!</v>
      </c>
    </row>
    <row r="93" spans="10:44">
      <c r="J93" s="434" t="e">
        <f t="shared" si="43"/>
        <v>#REF!</v>
      </c>
      <c r="K93" s="435" t="e">
        <f t="shared" si="41"/>
        <v>#REF!</v>
      </c>
      <c r="L93" s="435" t="e">
        <f t="shared" si="42"/>
        <v>#REF!</v>
      </c>
      <c r="N93" s="415" t="e">
        <f t="shared" si="33"/>
        <v>#REF!</v>
      </c>
      <c r="O93" s="409" t="e">
        <f t="shared" si="50"/>
        <v>#REF!</v>
      </c>
      <c r="P93" s="409" t="e">
        <f t="shared" si="50"/>
        <v>#REF!</v>
      </c>
      <c r="Q93" s="409" t="e">
        <f t="shared" si="50"/>
        <v>#REF!</v>
      </c>
      <c r="R93" s="409" t="e">
        <f t="shared" si="50"/>
        <v>#REF!</v>
      </c>
      <c r="S93" s="409" t="e">
        <f t="shared" si="50"/>
        <v>#REF!</v>
      </c>
      <c r="T93" s="409" t="e">
        <f t="shared" si="50"/>
        <v>#REF!</v>
      </c>
      <c r="U93" s="33"/>
      <c r="V93" s="409" t="e">
        <f t="shared" si="35"/>
        <v>#REF!</v>
      </c>
      <c r="W93" s="409" t="e">
        <f t="shared" si="35"/>
        <v>#REF!</v>
      </c>
      <c r="X93" s="409" t="e">
        <f t="shared" si="35"/>
        <v>#REF!</v>
      </c>
      <c r="Y93" s="409" t="e">
        <f t="shared" si="35"/>
        <v>#REF!</v>
      </c>
      <c r="Z93" s="409" t="e">
        <f t="shared" si="35"/>
        <v>#REF!</v>
      </c>
      <c r="AA93" s="409" t="e">
        <f t="shared" si="35"/>
        <v>#REF!</v>
      </c>
      <c r="AB93" s="409" t="e">
        <f t="shared" si="35"/>
        <v>#REF!</v>
      </c>
      <c r="AD93" s="429"/>
      <c r="AE93" s="429"/>
      <c r="AF93" s="439" t="e">
        <f t="shared" si="44"/>
        <v>#REF!</v>
      </c>
      <c r="AG93" s="440" t="e">
        <f t="shared" si="44"/>
        <v>#REF!</v>
      </c>
      <c r="AH93" s="441" t="e">
        <f t="shared" si="44"/>
        <v>#REF!</v>
      </c>
      <c r="AI93" s="440" t="e">
        <f t="shared" si="45"/>
        <v>#REF!</v>
      </c>
      <c r="AJ93" s="440" t="e">
        <f t="shared" si="45"/>
        <v>#REF!</v>
      </c>
      <c r="AK93" s="440" t="e">
        <f t="shared" si="45"/>
        <v>#REF!</v>
      </c>
      <c r="AL93" s="439" t="e">
        <f t="shared" si="46"/>
        <v>#REF!</v>
      </c>
      <c r="AM93" s="440" t="e">
        <f t="shared" si="46"/>
        <v>#REF!</v>
      </c>
      <c r="AN93" s="440" t="e">
        <f t="shared" si="46"/>
        <v>#REF!</v>
      </c>
      <c r="AO93" s="403" t="e">
        <f t="shared" si="47"/>
        <v>#REF!</v>
      </c>
      <c r="AP93" s="403" t="e">
        <f t="shared" si="48"/>
        <v>#REF!</v>
      </c>
      <c r="AQ93" s="403" t="e">
        <f t="shared" si="49"/>
        <v>#REF!</v>
      </c>
    </row>
    <row r="94" spans="10:44">
      <c r="J94" s="434" t="e">
        <f t="shared" si="43"/>
        <v>#REF!</v>
      </c>
      <c r="K94" s="435" t="e">
        <f t="shared" si="41"/>
        <v>#REF!</v>
      </c>
      <c r="L94" s="435" t="e">
        <f t="shared" si="42"/>
        <v>#REF!</v>
      </c>
      <c r="N94" s="415" t="e">
        <f t="shared" si="33"/>
        <v>#REF!</v>
      </c>
      <c r="O94" s="409" t="e">
        <f t="shared" si="50"/>
        <v>#REF!</v>
      </c>
      <c r="P94" s="409" t="e">
        <f t="shared" si="50"/>
        <v>#REF!</v>
      </c>
      <c r="Q94" s="409" t="e">
        <f t="shared" si="50"/>
        <v>#REF!</v>
      </c>
      <c r="R94" s="409" t="e">
        <f t="shared" si="50"/>
        <v>#REF!</v>
      </c>
      <c r="S94" s="409" t="e">
        <f t="shared" si="50"/>
        <v>#REF!</v>
      </c>
      <c r="T94" s="409" t="e">
        <f t="shared" si="50"/>
        <v>#REF!</v>
      </c>
      <c r="U94" s="33"/>
      <c r="V94" s="409" t="e">
        <f t="shared" si="35"/>
        <v>#REF!</v>
      </c>
      <c r="W94" s="409" t="e">
        <f t="shared" si="35"/>
        <v>#REF!</v>
      </c>
      <c r="X94" s="409" t="e">
        <f t="shared" si="35"/>
        <v>#REF!</v>
      </c>
      <c r="Y94" s="409" t="e">
        <f t="shared" si="35"/>
        <v>#REF!</v>
      </c>
      <c r="Z94" s="409" t="e">
        <f t="shared" si="35"/>
        <v>#REF!</v>
      </c>
      <c r="AA94" s="409" t="e">
        <f t="shared" si="35"/>
        <v>#REF!</v>
      </c>
      <c r="AB94" s="409" t="e">
        <f t="shared" si="35"/>
        <v>#REF!</v>
      </c>
      <c r="AD94" s="429"/>
      <c r="AE94" s="429"/>
    </row>
    <row r="95" spans="10:44">
      <c r="J95" s="434" t="e">
        <f t="shared" ref="J95:J104" si="51">IF(G61="",NA(),3)</f>
        <v>#REF!</v>
      </c>
      <c r="K95" s="435" t="e">
        <f t="shared" si="41"/>
        <v>#REF!</v>
      </c>
      <c r="L95" s="435" t="e">
        <f t="shared" si="42"/>
        <v>#REF!</v>
      </c>
      <c r="N95" s="415" t="e">
        <f t="shared" si="33"/>
        <v>#REF!</v>
      </c>
      <c r="O95" s="409" t="e">
        <f t="shared" si="50"/>
        <v>#REF!</v>
      </c>
      <c r="P95" s="409" t="e">
        <f t="shared" si="50"/>
        <v>#REF!</v>
      </c>
      <c r="Q95" s="409" t="e">
        <f t="shared" si="50"/>
        <v>#REF!</v>
      </c>
      <c r="R95" s="409" t="e">
        <f t="shared" si="50"/>
        <v>#REF!</v>
      </c>
      <c r="S95" s="409" t="e">
        <f t="shared" si="50"/>
        <v>#REF!</v>
      </c>
      <c r="T95" s="409" t="e">
        <f t="shared" si="50"/>
        <v>#REF!</v>
      </c>
      <c r="U95" s="33"/>
      <c r="V95" s="409" t="e">
        <f t="shared" si="35"/>
        <v>#REF!</v>
      </c>
      <c r="W95" s="409" t="e">
        <f t="shared" si="35"/>
        <v>#REF!</v>
      </c>
      <c r="X95" s="409" t="e">
        <f t="shared" si="35"/>
        <v>#REF!</v>
      </c>
      <c r="Y95" s="409" t="e">
        <f t="shared" si="35"/>
        <v>#REF!</v>
      </c>
      <c r="Z95" s="409" t="e">
        <f t="shared" si="35"/>
        <v>#REF!</v>
      </c>
      <c r="AA95" s="409" t="e">
        <f t="shared" si="35"/>
        <v>#REF!</v>
      </c>
      <c r="AB95" s="409" t="e">
        <f t="shared" si="35"/>
        <v>#REF!</v>
      </c>
      <c r="AD95" s="429"/>
      <c r="AE95" s="429"/>
    </row>
    <row r="96" spans="10:44">
      <c r="J96" s="434" t="e">
        <f t="shared" si="51"/>
        <v>#REF!</v>
      </c>
      <c r="K96" s="435" t="e">
        <f t="shared" si="41"/>
        <v>#REF!</v>
      </c>
      <c r="L96" s="435" t="e">
        <f t="shared" si="42"/>
        <v>#REF!</v>
      </c>
      <c r="N96" s="415" t="e">
        <f t="shared" si="33"/>
        <v>#REF!</v>
      </c>
      <c r="O96" s="409" t="e">
        <f t="shared" si="50"/>
        <v>#REF!</v>
      </c>
      <c r="P96" s="409" t="e">
        <f t="shared" si="50"/>
        <v>#REF!</v>
      </c>
      <c r="Q96" s="409" t="e">
        <f t="shared" si="50"/>
        <v>#REF!</v>
      </c>
      <c r="R96" s="409" t="e">
        <f t="shared" si="50"/>
        <v>#REF!</v>
      </c>
      <c r="S96" s="409" t="e">
        <f t="shared" si="50"/>
        <v>#REF!</v>
      </c>
      <c r="T96" s="409" t="e">
        <f t="shared" si="50"/>
        <v>#REF!</v>
      </c>
      <c r="U96" s="33"/>
      <c r="V96" s="409" t="e">
        <f t="shared" si="35"/>
        <v>#REF!</v>
      </c>
      <c r="W96" s="409" t="e">
        <f t="shared" si="35"/>
        <v>#REF!</v>
      </c>
      <c r="X96" s="409" t="e">
        <f t="shared" si="35"/>
        <v>#REF!</v>
      </c>
      <c r="Y96" s="409" t="e">
        <f t="shared" si="35"/>
        <v>#REF!</v>
      </c>
      <c r="Z96" s="409" t="e">
        <f t="shared" si="35"/>
        <v>#REF!</v>
      </c>
      <c r="AA96" s="409" t="e">
        <f t="shared" si="35"/>
        <v>#REF!</v>
      </c>
      <c r="AB96" s="409" t="e">
        <f t="shared" si="35"/>
        <v>#REF!</v>
      </c>
      <c r="AD96" s="429"/>
      <c r="AE96" s="429"/>
    </row>
    <row r="97" spans="10:47">
      <c r="J97" s="434" t="e">
        <f t="shared" si="51"/>
        <v>#REF!</v>
      </c>
      <c r="K97" s="435" t="e">
        <f t="shared" si="41"/>
        <v>#REF!</v>
      </c>
      <c r="L97" s="435" t="e">
        <f t="shared" si="42"/>
        <v>#REF!</v>
      </c>
      <c r="N97" s="415" t="e">
        <f t="shared" si="33"/>
        <v>#REF!</v>
      </c>
      <c r="O97" s="409" t="e">
        <f t="shared" si="50"/>
        <v>#REF!</v>
      </c>
      <c r="P97" s="409" t="e">
        <f t="shared" si="50"/>
        <v>#REF!</v>
      </c>
      <c r="Q97" s="409" t="e">
        <f t="shared" si="50"/>
        <v>#REF!</v>
      </c>
      <c r="R97" s="409" t="e">
        <f t="shared" si="50"/>
        <v>#REF!</v>
      </c>
      <c r="S97" s="409" t="e">
        <f t="shared" si="50"/>
        <v>#REF!</v>
      </c>
      <c r="T97" s="409" t="e">
        <f t="shared" si="50"/>
        <v>#REF!</v>
      </c>
      <c r="U97" s="33"/>
      <c r="V97" s="409" t="e">
        <f t="shared" si="35"/>
        <v>#REF!</v>
      </c>
      <c r="W97" s="409" t="e">
        <f t="shared" si="35"/>
        <v>#REF!</v>
      </c>
      <c r="X97" s="409" t="e">
        <f t="shared" si="35"/>
        <v>#REF!</v>
      </c>
      <c r="Y97" s="409" t="e">
        <f t="shared" si="35"/>
        <v>#REF!</v>
      </c>
      <c r="Z97" s="409" t="e">
        <f t="shared" si="35"/>
        <v>#REF!</v>
      </c>
      <c r="AA97" s="409" t="e">
        <f t="shared" si="35"/>
        <v>#REF!</v>
      </c>
      <c r="AB97" s="409" t="e">
        <f t="shared" si="35"/>
        <v>#REF!</v>
      </c>
      <c r="AD97" s="429"/>
      <c r="AE97" s="429"/>
    </row>
    <row r="98" spans="10:47">
      <c r="J98" s="434" t="e">
        <f t="shared" si="51"/>
        <v>#REF!</v>
      </c>
      <c r="K98" s="435" t="e">
        <f t="shared" si="41"/>
        <v>#REF!</v>
      </c>
      <c r="L98" s="435" t="e">
        <f t="shared" si="42"/>
        <v>#REF!</v>
      </c>
      <c r="N98" s="415" t="e">
        <f t="shared" si="33"/>
        <v>#REF!</v>
      </c>
      <c r="O98" s="409" t="e">
        <f t="shared" si="50"/>
        <v>#REF!</v>
      </c>
      <c r="P98" s="409" t="e">
        <f t="shared" si="50"/>
        <v>#REF!</v>
      </c>
      <c r="Q98" s="409" t="e">
        <f t="shared" si="50"/>
        <v>#REF!</v>
      </c>
      <c r="R98" s="409" t="e">
        <f t="shared" si="50"/>
        <v>#REF!</v>
      </c>
      <c r="S98" s="409" t="e">
        <f t="shared" si="50"/>
        <v>#REF!</v>
      </c>
      <c r="T98" s="409" t="e">
        <f t="shared" si="50"/>
        <v>#REF!</v>
      </c>
      <c r="U98" s="33"/>
      <c r="V98" s="409" t="e">
        <f t="shared" si="35"/>
        <v>#REF!</v>
      </c>
      <c r="W98" s="409" t="e">
        <f t="shared" si="35"/>
        <v>#REF!</v>
      </c>
      <c r="X98" s="409" t="e">
        <f t="shared" si="35"/>
        <v>#REF!</v>
      </c>
      <c r="Y98" s="409" t="e">
        <f t="shared" si="35"/>
        <v>#REF!</v>
      </c>
      <c r="Z98" s="409" t="e">
        <f t="shared" si="35"/>
        <v>#REF!</v>
      </c>
      <c r="AA98" s="409" t="e">
        <f t="shared" si="35"/>
        <v>#REF!</v>
      </c>
      <c r="AB98" s="409" t="e">
        <f t="shared" si="35"/>
        <v>#REF!</v>
      </c>
      <c r="AD98" s="429"/>
      <c r="AE98" s="429"/>
    </row>
    <row r="99" spans="10:47">
      <c r="J99" s="434" t="e">
        <f t="shared" si="51"/>
        <v>#REF!</v>
      </c>
      <c r="K99" s="435" t="e">
        <f t="shared" si="41"/>
        <v>#REF!</v>
      </c>
      <c r="L99" s="435" t="e">
        <f t="shared" si="42"/>
        <v>#REF!</v>
      </c>
      <c r="N99" s="415" t="e">
        <f t="shared" si="33"/>
        <v>#REF!</v>
      </c>
      <c r="O99" s="409" t="e">
        <f t="shared" si="50"/>
        <v>#REF!</v>
      </c>
      <c r="P99" s="409" t="e">
        <f t="shared" si="50"/>
        <v>#REF!</v>
      </c>
      <c r="Q99" s="409" t="e">
        <f t="shared" si="50"/>
        <v>#REF!</v>
      </c>
      <c r="R99" s="409" t="e">
        <f t="shared" si="50"/>
        <v>#REF!</v>
      </c>
      <c r="S99" s="409" t="e">
        <f t="shared" si="50"/>
        <v>#REF!</v>
      </c>
      <c r="T99" s="409" t="e">
        <f t="shared" si="50"/>
        <v>#REF!</v>
      </c>
      <c r="U99" s="33"/>
      <c r="V99" s="409" t="e">
        <f t="shared" si="35"/>
        <v>#REF!</v>
      </c>
      <c r="W99" s="409" t="e">
        <f t="shared" si="35"/>
        <v>#REF!</v>
      </c>
      <c r="X99" s="409" t="e">
        <f t="shared" si="35"/>
        <v>#REF!</v>
      </c>
      <c r="Y99" s="409" t="e">
        <f t="shared" si="35"/>
        <v>#REF!</v>
      </c>
      <c r="Z99" s="409" t="e">
        <f t="shared" si="35"/>
        <v>#REF!</v>
      </c>
      <c r="AA99" s="409" t="e">
        <f t="shared" si="35"/>
        <v>#REF!</v>
      </c>
      <c r="AB99" s="409" t="e">
        <f t="shared" si="35"/>
        <v>#REF!</v>
      </c>
      <c r="AD99" s="429"/>
      <c r="AE99" s="429"/>
    </row>
    <row r="100" spans="10:47">
      <c r="J100" s="434" t="e">
        <f t="shared" si="51"/>
        <v>#REF!</v>
      </c>
      <c r="K100" s="435" t="e">
        <f t="shared" si="41"/>
        <v>#REF!</v>
      </c>
      <c r="L100" s="435" t="e">
        <f t="shared" si="42"/>
        <v>#REF!</v>
      </c>
      <c r="N100" s="415" t="e">
        <f t="shared" si="33"/>
        <v>#REF!</v>
      </c>
      <c r="O100" s="409" t="e">
        <f t="shared" si="50"/>
        <v>#REF!</v>
      </c>
      <c r="P100" s="409" t="e">
        <f t="shared" si="50"/>
        <v>#REF!</v>
      </c>
      <c r="Q100" s="409" t="e">
        <f t="shared" si="50"/>
        <v>#REF!</v>
      </c>
      <c r="R100" s="409" t="e">
        <f t="shared" si="50"/>
        <v>#REF!</v>
      </c>
      <c r="S100" s="409" t="e">
        <f t="shared" si="50"/>
        <v>#REF!</v>
      </c>
      <c r="T100" s="409" t="e">
        <f t="shared" si="50"/>
        <v>#REF!</v>
      </c>
      <c r="U100" s="33"/>
      <c r="V100" s="409" t="e">
        <f t="shared" si="35"/>
        <v>#REF!</v>
      </c>
      <c r="W100" s="409" t="e">
        <f t="shared" si="35"/>
        <v>#REF!</v>
      </c>
      <c r="X100" s="409" t="e">
        <f t="shared" si="35"/>
        <v>#REF!</v>
      </c>
      <c r="Y100" s="409" t="e">
        <f t="shared" si="35"/>
        <v>#REF!</v>
      </c>
      <c r="Z100" s="409" t="e">
        <f t="shared" si="35"/>
        <v>#REF!</v>
      </c>
      <c r="AA100" s="409" t="e">
        <f t="shared" si="35"/>
        <v>#REF!</v>
      </c>
      <c r="AB100" s="409" t="e">
        <f t="shared" si="35"/>
        <v>#REF!</v>
      </c>
      <c r="AD100" s="429"/>
      <c r="AE100" s="429"/>
    </row>
    <row r="101" spans="10:47">
      <c r="J101" s="434" t="e">
        <f t="shared" si="51"/>
        <v>#REF!</v>
      </c>
      <c r="K101" s="435" t="e">
        <f t="shared" si="41"/>
        <v>#REF!</v>
      </c>
      <c r="L101" s="435" t="e">
        <f t="shared" si="42"/>
        <v>#REF!</v>
      </c>
      <c r="N101" s="415" t="e">
        <f t="shared" si="33"/>
        <v>#REF!</v>
      </c>
      <c r="O101" s="409" t="e">
        <f t="shared" si="50"/>
        <v>#REF!</v>
      </c>
      <c r="P101" s="409" t="e">
        <f t="shared" si="50"/>
        <v>#REF!</v>
      </c>
      <c r="Q101" s="409" t="e">
        <f t="shared" si="50"/>
        <v>#REF!</v>
      </c>
      <c r="R101" s="409" t="e">
        <f t="shared" si="50"/>
        <v>#REF!</v>
      </c>
      <c r="S101" s="409" t="e">
        <f t="shared" si="50"/>
        <v>#REF!</v>
      </c>
      <c r="T101" s="409" t="e">
        <f t="shared" si="50"/>
        <v>#REF!</v>
      </c>
      <c r="U101" s="33"/>
      <c r="V101" s="409" t="e">
        <f t="shared" si="35"/>
        <v>#REF!</v>
      </c>
      <c r="W101" s="409" t="e">
        <f t="shared" si="35"/>
        <v>#REF!</v>
      </c>
      <c r="X101" s="409" t="e">
        <f t="shared" si="35"/>
        <v>#REF!</v>
      </c>
      <c r="Y101" s="409" t="e">
        <f t="shared" si="35"/>
        <v>#REF!</v>
      </c>
      <c r="Z101" s="409" t="e">
        <f t="shared" si="35"/>
        <v>#REF!</v>
      </c>
      <c r="AA101" s="409" t="e">
        <f t="shared" si="35"/>
        <v>#REF!</v>
      </c>
      <c r="AB101" s="409" t="e">
        <f t="shared" si="35"/>
        <v>#REF!</v>
      </c>
      <c r="AD101" s="429"/>
      <c r="AE101" s="429"/>
    </row>
    <row r="102" spans="10:47" s="33" customFormat="1">
      <c r="J102" s="434" t="e">
        <f t="shared" si="51"/>
        <v>#REF!</v>
      </c>
      <c r="K102" s="435" t="e">
        <f t="shared" si="41"/>
        <v>#REF!</v>
      </c>
      <c r="L102" s="435" t="e">
        <f t="shared" si="42"/>
        <v>#REF!</v>
      </c>
      <c r="M102"/>
      <c r="N102" s="415" t="e">
        <f t="shared" si="33"/>
        <v>#REF!</v>
      </c>
      <c r="O102" s="409" t="e">
        <f t="shared" si="50"/>
        <v>#REF!</v>
      </c>
      <c r="P102" s="409" t="e">
        <f t="shared" si="50"/>
        <v>#REF!</v>
      </c>
      <c r="Q102" s="409" t="e">
        <f t="shared" si="50"/>
        <v>#REF!</v>
      </c>
      <c r="R102" s="409" t="e">
        <f t="shared" si="50"/>
        <v>#REF!</v>
      </c>
      <c r="S102" s="409" t="e">
        <f t="shared" si="50"/>
        <v>#REF!</v>
      </c>
      <c r="T102" s="409" t="e">
        <f t="shared" si="50"/>
        <v>#REF!</v>
      </c>
      <c r="V102" s="409" t="e">
        <f t="shared" si="35"/>
        <v>#REF!</v>
      </c>
      <c r="W102" s="409" t="e">
        <f t="shared" si="35"/>
        <v>#REF!</v>
      </c>
      <c r="X102" s="409" t="e">
        <f t="shared" si="35"/>
        <v>#REF!</v>
      </c>
      <c r="Y102" s="409" t="e">
        <f t="shared" si="35"/>
        <v>#REF!</v>
      </c>
      <c r="Z102" s="409" t="e">
        <f t="shared" si="35"/>
        <v>#REF!</v>
      </c>
      <c r="AA102" s="409" t="e">
        <f t="shared" si="35"/>
        <v>#REF!</v>
      </c>
      <c r="AB102" s="409" t="e">
        <f t="shared" si="35"/>
        <v>#REF!</v>
      </c>
      <c r="AE102" s="429"/>
      <c r="AF102"/>
      <c r="AG102"/>
      <c r="AH102"/>
      <c r="AI102"/>
      <c r="AJ102"/>
      <c r="AK102"/>
      <c r="AL102"/>
      <c r="AM102"/>
      <c r="AN102"/>
    </row>
    <row r="103" spans="10:47">
      <c r="J103" s="434" t="e">
        <f t="shared" si="51"/>
        <v>#REF!</v>
      </c>
      <c r="K103" s="435" t="e">
        <f t="shared" si="41"/>
        <v>#REF!</v>
      </c>
      <c r="L103" s="435" t="e">
        <f t="shared" si="42"/>
        <v>#REF!</v>
      </c>
      <c r="N103" s="415" t="e">
        <f t="shared" si="33"/>
        <v>#REF!</v>
      </c>
      <c r="O103" s="409" t="e">
        <f t="shared" si="50"/>
        <v>#REF!</v>
      </c>
      <c r="P103" s="409" t="e">
        <f t="shared" si="50"/>
        <v>#REF!</v>
      </c>
      <c r="Q103" s="409" t="e">
        <f t="shared" si="50"/>
        <v>#REF!</v>
      </c>
      <c r="R103" s="409" t="e">
        <f t="shared" si="50"/>
        <v>#REF!</v>
      </c>
      <c r="S103" s="409" t="e">
        <f t="shared" si="50"/>
        <v>#REF!</v>
      </c>
      <c r="T103" s="409" t="e">
        <f t="shared" si="50"/>
        <v>#REF!</v>
      </c>
      <c r="V103" s="409" t="e">
        <f t="shared" si="35"/>
        <v>#REF!</v>
      </c>
      <c r="W103" s="409" t="e">
        <f t="shared" si="35"/>
        <v>#REF!</v>
      </c>
      <c r="X103" s="409" t="e">
        <f t="shared" si="35"/>
        <v>#REF!</v>
      </c>
      <c r="Y103" s="409" t="e">
        <f t="shared" si="35"/>
        <v>#REF!</v>
      </c>
      <c r="Z103" s="409" t="e">
        <f t="shared" si="35"/>
        <v>#REF!</v>
      </c>
      <c r="AA103" s="409" t="e">
        <f t="shared" si="35"/>
        <v>#REF!</v>
      </c>
      <c r="AB103" s="409" t="e">
        <f t="shared" si="35"/>
        <v>#REF!</v>
      </c>
    </row>
    <row r="104" spans="10:47">
      <c r="J104" s="434" t="e">
        <f t="shared" si="51"/>
        <v>#REF!</v>
      </c>
      <c r="K104" s="435" t="e">
        <f t="shared" si="41"/>
        <v>#REF!</v>
      </c>
      <c r="L104" s="435" t="e">
        <f t="shared" si="42"/>
        <v>#REF!</v>
      </c>
    </row>
    <row r="105" spans="10:47">
      <c r="J105" s="434" t="e">
        <f t="shared" ref="J105:J114" si="52">IF(G41="",NA(),1)</f>
        <v>#REF!</v>
      </c>
      <c r="K105" s="443" t="e">
        <f t="shared" ref="K105:K134" si="53">IF(G41="",NA(),F41)</f>
        <v>#REF!</v>
      </c>
      <c r="L105" s="435" t="e">
        <f t="shared" ref="L105:L134" si="54">IF(H41="",NA(),H41)</f>
        <v>#REF!</v>
      </c>
      <c r="O105" s="1231" t="s">
        <v>411</v>
      </c>
      <c r="P105" s="1231"/>
      <c r="Q105" s="1231"/>
      <c r="R105" s="1231"/>
      <c r="S105" s="1231"/>
      <c r="T105" s="1231"/>
      <c r="AQ105" s="430" t="e">
        <f t="shared" ref="AQ105:AQ114" si="55">IF(G41="",NA(),1)</f>
        <v>#REF!</v>
      </c>
      <c r="AR105" s="430" t="e">
        <f t="shared" ref="AR105:AR134" si="56">IF(G41="",NA(),F41)</f>
        <v>#REF!</v>
      </c>
      <c r="AS105" s="379" t="e">
        <f t="shared" ref="AS105:AU134" si="57">IF(G41="",NA(),G41)</f>
        <v>#REF!</v>
      </c>
      <c r="AT105" s="379" t="e">
        <f t="shared" si="57"/>
        <v>#REF!</v>
      </c>
      <c r="AU105" s="379" t="e">
        <f t="shared" si="57"/>
        <v>#REF!</v>
      </c>
    </row>
    <row r="106" spans="10:47">
      <c r="J106" s="434" t="e">
        <f t="shared" si="52"/>
        <v>#REF!</v>
      </c>
      <c r="K106" s="443" t="e">
        <f t="shared" si="53"/>
        <v>#REF!</v>
      </c>
      <c r="L106" s="435" t="e">
        <f t="shared" si="54"/>
        <v>#REF!</v>
      </c>
      <c r="O106" s="967" t="s">
        <v>364</v>
      </c>
      <c r="P106" s="967" t="s">
        <v>370</v>
      </c>
      <c r="Q106" s="967" t="s">
        <v>373</v>
      </c>
      <c r="R106" s="967" t="s">
        <v>364</v>
      </c>
      <c r="S106" s="967" t="s">
        <v>370</v>
      </c>
      <c r="T106" s="967" t="s">
        <v>373</v>
      </c>
      <c r="AQ106" s="430" t="e">
        <f t="shared" si="55"/>
        <v>#REF!</v>
      </c>
      <c r="AR106" s="430" t="e">
        <f t="shared" si="56"/>
        <v>#REF!</v>
      </c>
      <c r="AS106" s="379" t="e">
        <f t="shared" si="57"/>
        <v>#REF!</v>
      </c>
      <c r="AT106" s="379" t="e">
        <f t="shared" si="57"/>
        <v>#REF!</v>
      </c>
      <c r="AU106" s="379" t="e">
        <f t="shared" si="57"/>
        <v>#REF!</v>
      </c>
    </row>
    <row r="107" spans="10:47">
      <c r="J107" s="434" t="e">
        <f t="shared" si="52"/>
        <v>#REF!</v>
      </c>
      <c r="K107" s="443" t="e">
        <f t="shared" si="53"/>
        <v>#REF!</v>
      </c>
      <c r="L107" s="435" t="e">
        <f t="shared" si="54"/>
        <v>#REF!</v>
      </c>
      <c r="O107" s="1231" t="s">
        <v>191</v>
      </c>
      <c r="P107" s="1231"/>
      <c r="Q107" s="1231"/>
      <c r="R107" s="1231" t="s">
        <v>194</v>
      </c>
      <c r="S107" s="1231"/>
      <c r="T107" s="1231"/>
      <c r="V107" s="409" t="s">
        <v>191</v>
      </c>
      <c r="W107" s="409" t="s">
        <v>191</v>
      </c>
      <c r="X107" s="409" t="s">
        <v>412</v>
      </c>
      <c r="Y107" s="409" t="s">
        <v>413</v>
      </c>
      <c r="Z107" s="409" t="s">
        <v>414</v>
      </c>
      <c r="AB107" s="1233" t="s">
        <v>415</v>
      </c>
      <c r="AC107" s="1234"/>
      <c r="AD107" s="1235"/>
      <c r="AQ107" s="430" t="e">
        <f t="shared" si="55"/>
        <v>#REF!</v>
      </c>
      <c r="AR107" s="430" t="e">
        <f t="shared" si="56"/>
        <v>#REF!</v>
      </c>
      <c r="AS107" s="379" t="e">
        <f t="shared" si="57"/>
        <v>#REF!</v>
      </c>
      <c r="AT107" s="379" t="e">
        <f t="shared" si="57"/>
        <v>#REF!</v>
      </c>
      <c r="AU107" s="379" t="e">
        <f t="shared" si="57"/>
        <v>#REF!</v>
      </c>
    </row>
    <row r="108" spans="10:47">
      <c r="J108" s="434" t="e">
        <f t="shared" si="52"/>
        <v>#REF!</v>
      </c>
      <c r="K108" s="443" t="e">
        <f t="shared" si="53"/>
        <v>#REF!</v>
      </c>
      <c r="L108" s="435" t="e">
        <f t="shared" si="54"/>
        <v>#REF!</v>
      </c>
      <c r="N108" s="427" t="e">
        <f t="shared" ref="N108:N137" si="58">IF($AC$111&gt;17,N74,V74)</f>
        <v>#REF!</v>
      </c>
      <c r="O108" s="409" t="e">
        <f t="shared" ref="O108:T123" si="59">IF($AC$112&gt;5,O74,W74)</f>
        <v>#REF!</v>
      </c>
      <c r="P108" s="409" t="e">
        <f t="shared" si="59"/>
        <v>#REF!</v>
      </c>
      <c r="Q108" s="409" t="e">
        <f t="shared" si="59"/>
        <v>#REF!</v>
      </c>
      <c r="R108" s="409" t="e">
        <f t="shared" si="59"/>
        <v>#REF!</v>
      </c>
      <c r="S108" s="409" t="e">
        <f t="shared" si="59"/>
        <v>#REF!</v>
      </c>
      <c r="T108" s="409" t="e">
        <f t="shared" si="59"/>
        <v>#REF!</v>
      </c>
      <c r="V108" s="409" t="e">
        <f>$K$71</f>
        <v>#REF!</v>
      </c>
      <c r="W108" s="409" t="e">
        <f>$L$71</f>
        <v>#REF!</v>
      </c>
      <c r="X108" s="409" t="e">
        <f>IF(#REF!=3,'Calculations (2)'!V108+('Calculations (2)'!$AC$110*'Calculations (2)'!W108),IF(#REF!=2,'Calculations (2)'!V108+('Calculations (2)'!$AC$109*'Calculations (2)'!W108)))</f>
        <v>#REF!</v>
      </c>
      <c r="Y108" s="409" t="e">
        <f>IF(#REF!=3,'Calculations (2)'!V108-('Calculations (2)'!$AC$110*'Calculations (2)'!W108),IF(#REF!=2,'Calculations (2)'!V108-('Calculations (2)'!$AC$109*'Calculations (2)'!W108)))</f>
        <v>#REF!</v>
      </c>
      <c r="Z108" s="409" t="e">
        <f>IF(#REF!=3,('Calculations (2)'!$AD$110*'Calculations (2)'!W108),IF(#REF!=2,('Calculations (2)'!$AD$109*'Calculations (2)'!W108)))</f>
        <v>#REF!</v>
      </c>
      <c r="AB108" s="444" t="s">
        <v>329</v>
      </c>
      <c r="AC108" s="444" t="s">
        <v>416</v>
      </c>
      <c r="AD108" s="444" t="s">
        <v>417</v>
      </c>
      <c r="AQ108" s="430" t="e">
        <f t="shared" si="55"/>
        <v>#REF!</v>
      </c>
      <c r="AR108" s="430" t="e">
        <f t="shared" si="56"/>
        <v>#REF!</v>
      </c>
      <c r="AS108" s="379" t="e">
        <f t="shared" si="57"/>
        <v>#REF!</v>
      </c>
      <c r="AT108" s="379" t="e">
        <f t="shared" si="57"/>
        <v>#REF!</v>
      </c>
      <c r="AU108" s="379" t="e">
        <f t="shared" si="57"/>
        <v>#REF!</v>
      </c>
    </row>
    <row r="109" spans="10:47">
      <c r="J109" s="434" t="e">
        <f t="shared" si="52"/>
        <v>#REF!</v>
      </c>
      <c r="K109" s="443" t="e">
        <f t="shared" si="53"/>
        <v>#REF!</v>
      </c>
      <c r="L109" s="435" t="e">
        <f t="shared" si="54"/>
        <v>#REF!</v>
      </c>
      <c r="N109" s="427" t="e">
        <f t="shared" si="58"/>
        <v>#REF!</v>
      </c>
      <c r="O109" s="409" t="e">
        <f t="shared" si="59"/>
        <v>#REF!</v>
      </c>
      <c r="P109" s="409" t="e">
        <f t="shared" si="59"/>
        <v>#REF!</v>
      </c>
      <c r="Q109" s="409" t="e">
        <f t="shared" si="59"/>
        <v>#REF!</v>
      </c>
      <c r="R109" s="409" t="e">
        <f t="shared" si="59"/>
        <v>#REF!</v>
      </c>
      <c r="S109" s="409" t="e">
        <f t="shared" si="59"/>
        <v>#REF!</v>
      </c>
      <c r="T109" s="409" t="e">
        <f t="shared" si="59"/>
        <v>#REF!</v>
      </c>
      <c r="V109" s="409" t="e">
        <f t="shared" ref="V109:V137" si="60">$K$71</f>
        <v>#REF!</v>
      </c>
      <c r="W109" s="409" t="e">
        <f t="shared" ref="W109:W137" si="61">$L$71</f>
        <v>#REF!</v>
      </c>
      <c r="X109" s="409" t="e">
        <f>IF(#REF!=3,'Calculations (2)'!V109+('Calculations (2)'!$AC$110*'Calculations (2)'!W109),IF(#REF!=2,'Calculations (2)'!V109+('Calculations (2)'!$AC$109*'Calculations (2)'!W109)))</f>
        <v>#REF!</v>
      </c>
      <c r="Y109" s="409" t="e">
        <f>IF(#REF!=3,'Calculations (2)'!V109-('Calculations (2)'!$AC$110*'Calculations (2)'!W109),IF(#REF!=2,'Calculations (2)'!V109-('Calculations (2)'!$AC$109*'Calculations (2)'!W109)))</f>
        <v>#REF!</v>
      </c>
      <c r="Z109" s="409" t="e">
        <f>IF(#REF!=3,('Calculations (2)'!$AD$110*'Calculations (2)'!W109),IF(#REF!=2,('Calculations (2)'!$AD$109*'Calculations (2)'!W109)))</f>
        <v>#REF!</v>
      </c>
      <c r="AB109" s="444">
        <v>2</v>
      </c>
      <c r="AC109" s="444">
        <v>1.88</v>
      </c>
      <c r="AD109" s="444">
        <v>3.27</v>
      </c>
      <c r="AQ109" s="430" t="e">
        <f t="shared" si="55"/>
        <v>#REF!</v>
      </c>
      <c r="AR109" s="430" t="e">
        <f t="shared" si="56"/>
        <v>#REF!</v>
      </c>
      <c r="AS109" s="379" t="e">
        <f t="shared" si="57"/>
        <v>#REF!</v>
      </c>
      <c r="AT109" s="379" t="e">
        <f t="shared" si="57"/>
        <v>#REF!</v>
      </c>
      <c r="AU109" s="379" t="e">
        <f t="shared" si="57"/>
        <v>#REF!</v>
      </c>
    </row>
    <row r="110" spans="10:47">
      <c r="J110" s="434" t="e">
        <f t="shared" si="52"/>
        <v>#REF!</v>
      </c>
      <c r="K110" s="443" t="e">
        <f t="shared" si="53"/>
        <v>#REF!</v>
      </c>
      <c r="L110" s="435" t="e">
        <f t="shared" si="54"/>
        <v>#REF!</v>
      </c>
      <c r="N110" s="427" t="e">
        <f t="shared" si="58"/>
        <v>#REF!</v>
      </c>
      <c r="O110" s="409" t="e">
        <f t="shared" si="59"/>
        <v>#REF!</v>
      </c>
      <c r="P110" s="409" t="e">
        <f t="shared" si="59"/>
        <v>#REF!</v>
      </c>
      <c r="Q110" s="409" t="e">
        <f t="shared" si="59"/>
        <v>#REF!</v>
      </c>
      <c r="R110" s="409" t="e">
        <f t="shared" si="59"/>
        <v>#REF!</v>
      </c>
      <c r="S110" s="409" t="e">
        <f t="shared" si="59"/>
        <v>#REF!</v>
      </c>
      <c r="T110" s="409" t="e">
        <f t="shared" si="59"/>
        <v>#REF!</v>
      </c>
      <c r="V110" s="409" t="e">
        <f t="shared" si="60"/>
        <v>#REF!</v>
      </c>
      <c r="W110" s="409" t="e">
        <f t="shared" si="61"/>
        <v>#REF!</v>
      </c>
      <c r="X110" s="409" t="e">
        <f>IF(#REF!=3,'Calculations (2)'!V110+('Calculations (2)'!$AC$110*'Calculations (2)'!W110),IF(#REF!=2,'Calculations (2)'!V110+('Calculations (2)'!$AC$109*'Calculations (2)'!W110)))</f>
        <v>#REF!</v>
      </c>
      <c r="Y110" s="409" t="e">
        <f>IF(#REF!=3,'Calculations (2)'!V110-('Calculations (2)'!$AC$110*'Calculations (2)'!W110),IF(#REF!=2,'Calculations (2)'!V110-('Calculations (2)'!$AC$109*'Calculations (2)'!W110)))</f>
        <v>#REF!</v>
      </c>
      <c r="Z110" s="409" t="e">
        <f>IF(#REF!=3,('Calculations (2)'!$AD$110*'Calculations (2)'!W110),IF(#REF!=2,('Calculations (2)'!$AD$109*'Calculations (2)'!W110)))</f>
        <v>#REF!</v>
      </c>
      <c r="AB110" s="444">
        <v>3</v>
      </c>
      <c r="AC110" s="444">
        <v>1.0229999999999999</v>
      </c>
      <c r="AD110" s="444">
        <v>2.5750000000000002</v>
      </c>
      <c r="AQ110" s="430" t="e">
        <f t="shared" si="55"/>
        <v>#REF!</v>
      </c>
      <c r="AR110" s="430" t="e">
        <f t="shared" si="56"/>
        <v>#REF!</v>
      </c>
      <c r="AS110" s="379" t="e">
        <f t="shared" si="57"/>
        <v>#REF!</v>
      </c>
      <c r="AT110" s="379" t="e">
        <f t="shared" si="57"/>
        <v>#REF!</v>
      </c>
      <c r="AU110" s="379" t="e">
        <f t="shared" si="57"/>
        <v>#REF!</v>
      </c>
    </row>
    <row r="111" spans="10:47">
      <c r="J111" s="434" t="e">
        <f t="shared" si="52"/>
        <v>#REF!</v>
      </c>
      <c r="K111" s="443" t="e">
        <f t="shared" si="53"/>
        <v>#REF!</v>
      </c>
      <c r="L111" s="435" t="e">
        <f t="shared" si="54"/>
        <v>#REF!</v>
      </c>
      <c r="N111" s="427" t="e">
        <f t="shared" si="58"/>
        <v>#REF!</v>
      </c>
      <c r="O111" s="409" t="e">
        <f t="shared" si="59"/>
        <v>#REF!</v>
      </c>
      <c r="P111" s="409" t="e">
        <f t="shared" si="59"/>
        <v>#REF!</v>
      </c>
      <c r="Q111" s="409" t="e">
        <f t="shared" si="59"/>
        <v>#REF!</v>
      </c>
      <c r="R111" s="409" t="e">
        <f t="shared" si="59"/>
        <v>#REF!</v>
      </c>
      <c r="S111" s="409" t="e">
        <f t="shared" si="59"/>
        <v>#REF!</v>
      </c>
      <c r="T111" s="409" t="e">
        <f t="shared" si="59"/>
        <v>#REF!</v>
      </c>
      <c r="V111" s="409" t="e">
        <f t="shared" si="60"/>
        <v>#REF!</v>
      </c>
      <c r="W111" s="409" t="e">
        <f t="shared" si="61"/>
        <v>#REF!</v>
      </c>
      <c r="X111" s="409" t="e">
        <f>IF(#REF!=3,'Calculations (2)'!V111+('Calculations (2)'!$AC$110*'Calculations (2)'!W111),IF(#REF!=2,'Calculations (2)'!V111+('Calculations (2)'!$AC$109*'Calculations (2)'!W111)))</f>
        <v>#REF!</v>
      </c>
      <c r="Y111" s="409" t="e">
        <f>IF(#REF!=3,'Calculations (2)'!V111-('Calculations (2)'!$AC$110*'Calculations (2)'!W111),IF(#REF!=2,'Calculations (2)'!V111-('Calculations (2)'!$AC$109*'Calculations (2)'!W111)))</f>
        <v>#REF!</v>
      </c>
      <c r="Z111" s="409" t="e">
        <f>IF(#REF!=3,('Calculations (2)'!$AD$110*'Calculations (2)'!W111),IF(#REF!=2,('Calculations (2)'!$AD$109*'Calculations (2)'!W111)))</f>
        <v>#REF!</v>
      </c>
      <c r="AB111" s="445" t="s">
        <v>418</v>
      </c>
      <c r="AC111" s="409" t="e">
        <f>#REF!*#REF!</f>
        <v>#REF!</v>
      </c>
      <c r="AQ111" s="430" t="e">
        <f t="shared" si="55"/>
        <v>#REF!</v>
      </c>
      <c r="AR111" s="430" t="e">
        <f t="shared" si="56"/>
        <v>#REF!</v>
      </c>
      <c r="AS111" s="379" t="e">
        <f t="shared" si="57"/>
        <v>#REF!</v>
      </c>
      <c r="AT111" s="379" t="e">
        <f t="shared" si="57"/>
        <v>#REF!</v>
      </c>
      <c r="AU111" s="379" t="e">
        <f t="shared" si="57"/>
        <v>#REF!</v>
      </c>
    </row>
    <row r="112" spans="10:47">
      <c r="J112" s="434" t="e">
        <f t="shared" si="52"/>
        <v>#REF!</v>
      </c>
      <c r="K112" s="443" t="e">
        <f t="shared" si="53"/>
        <v>#REF!</v>
      </c>
      <c r="L112" s="435" t="e">
        <f t="shared" si="54"/>
        <v>#REF!</v>
      </c>
      <c r="N112" s="427" t="e">
        <f t="shared" si="58"/>
        <v>#REF!</v>
      </c>
      <c r="O112" s="409" t="e">
        <f t="shared" si="59"/>
        <v>#REF!</v>
      </c>
      <c r="P112" s="409" t="e">
        <f t="shared" si="59"/>
        <v>#REF!</v>
      </c>
      <c r="Q112" s="409" t="e">
        <f t="shared" si="59"/>
        <v>#REF!</v>
      </c>
      <c r="R112" s="409" t="e">
        <f t="shared" si="59"/>
        <v>#REF!</v>
      </c>
      <c r="S112" s="409" t="e">
        <f t="shared" si="59"/>
        <v>#REF!</v>
      </c>
      <c r="T112" s="409" t="e">
        <f t="shared" si="59"/>
        <v>#REF!</v>
      </c>
      <c r="V112" s="409" t="e">
        <f t="shared" si="60"/>
        <v>#REF!</v>
      </c>
      <c r="W112" s="409" t="e">
        <f t="shared" si="61"/>
        <v>#REF!</v>
      </c>
      <c r="X112" s="409" t="e">
        <f>IF(#REF!=3,'Calculations (2)'!V112+('Calculations (2)'!$AC$110*'Calculations (2)'!W112),IF(#REF!=2,'Calculations (2)'!V112+('Calculations (2)'!$AC$109*'Calculations (2)'!W112)))</f>
        <v>#REF!</v>
      </c>
      <c r="Y112" s="409" t="e">
        <f>IF(#REF!=3,'Calculations (2)'!V112-('Calculations (2)'!$AC$110*'Calculations (2)'!W112),IF(#REF!=2,'Calculations (2)'!V112-('Calculations (2)'!$AC$109*'Calculations (2)'!W112)))</f>
        <v>#REF!</v>
      </c>
      <c r="Z112" s="409" t="e">
        <f>IF(#REF!=3,('Calculations (2)'!$AD$110*'Calculations (2)'!W112),IF(#REF!=2,('Calculations (2)'!$AD$109*'Calculations (2)'!W112)))</f>
        <v>#REF!</v>
      </c>
      <c r="AB112" s="445" t="s">
        <v>419</v>
      </c>
      <c r="AC112" s="409" t="e">
        <f>#REF!</f>
        <v>#REF!</v>
      </c>
      <c r="AQ112" s="430" t="e">
        <f t="shared" si="55"/>
        <v>#REF!</v>
      </c>
      <c r="AR112" s="430" t="e">
        <f t="shared" si="56"/>
        <v>#REF!</v>
      </c>
      <c r="AS112" s="379" t="e">
        <f t="shared" si="57"/>
        <v>#REF!</v>
      </c>
      <c r="AT112" s="379" t="e">
        <f t="shared" si="57"/>
        <v>#REF!</v>
      </c>
      <c r="AU112" s="379" t="e">
        <f t="shared" si="57"/>
        <v>#REF!</v>
      </c>
    </row>
    <row r="113" spans="10:47">
      <c r="J113" s="434" t="e">
        <f t="shared" si="52"/>
        <v>#REF!</v>
      </c>
      <c r="K113" s="443" t="e">
        <f t="shared" si="53"/>
        <v>#REF!</v>
      </c>
      <c r="L113" s="435" t="e">
        <f t="shared" si="54"/>
        <v>#REF!</v>
      </c>
      <c r="N113" s="427" t="e">
        <f t="shared" si="58"/>
        <v>#REF!</v>
      </c>
      <c r="O113" s="409" t="e">
        <f t="shared" si="59"/>
        <v>#REF!</v>
      </c>
      <c r="P113" s="409" t="e">
        <f t="shared" si="59"/>
        <v>#REF!</v>
      </c>
      <c r="Q113" s="409" t="e">
        <f t="shared" si="59"/>
        <v>#REF!</v>
      </c>
      <c r="R113" s="409" t="e">
        <f t="shared" si="59"/>
        <v>#REF!</v>
      </c>
      <c r="S113" s="409" t="e">
        <f t="shared" si="59"/>
        <v>#REF!</v>
      </c>
      <c r="T113" s="409" t="e">
        <f t="shared" si="59"/>
        <v>#REF!</v>
      </c>
      <c r="V113" s="409" t="e">
        <f t="shared" si="60"/>
        <v>#REF!</v>
      </c>
      <c r="W113" s="409" t="e">
        <f t="shared" si="61"/>
        <v>#REF!</v>
      </c>
      <c r="X113" s="409" t="e">
        <f>IF(#REF!=3,'Calculations (2)'!V113+('Calculations (2)'!$AC$110*'Calculations (2)'!W113),IF(#REF!=2,'Calculations (2)'!V113+('Calculations (2)'!$AC$109*'Calculations (2)'!W113)))</f>
        <v>#REF!</v>
      </c>
      <c r="Y113" s="409" t="e">
        <f>IF(#REF!=3,'Calculations (2)'!V113-('Calculations (2)'!$AC$110*'Calculations (2)'!W113),IF(#REF!=2,'Calculations (2)'!V113-('Calculations (2)'!$AC$109*'Calculations (2)'!W113)))</f>
        <v>#REF!</v>
      </c>
      <c r="Z113" s="409" t="e">
        <f>IF(#REF!=3,('Calculations (2)'!$AD$110*'Calculations (2)'!W113),IF(#REF!=2,('Calculations (2)'!$AD$109*'Calculations (2)'!W113)))</f>
        <v>#REF!</v>
      </c>
      <c r="AQ113" s="430" t="e">
        <f t="shared" si="55"/>
        <v>#REF!</v>
      </c>
      <c r="AR113" s="430" t="e">
        <f t="shared" si="56"/>
        <v>#REF!</v>
      </c>
      <c r="AS113" s="379" t="e">
        <f t="shared" si="57"/>
        <v>#REF!</v>
      </c>
      <c r="AT113" s="379" t="e">
        <f t="shared" si="57"/>
        <v>#REF!</v>
      </c>
      <c r="AU113" s="379" t="e">
        <f t="shared" si="57"/>
        <v>#REF!</v>
      </c>
    </row>
    <row r="114" spans="10:47">
      <c r="J114" s="434" t="e">
        <f t="shared" si="52"/>
        <v>#REF!</v>
      </c>
      <c r="K114" s="443" t="e">
        <f t="shared" si="53"/>
        <v>#REF!</v>
      </c>
      <c r="L114" s="435" t="e">
        <f t="shared" si="54"/>
        <v>#REF!</v>
      </c>
      <c r="N114" s="427" t="e">
        <f t="shared" si="58"/>
        <v>#REF!</v>
      </c>
      <c r="O114" s="409" t="e">
        <f t="shared" si="59"/>
        <v>#REF!</v>
      </c>
      <c r="P114" s="409" t="e">
        <f t="shared" si="59"/>
        <v>#REF!</v>
      </c>
      <c r="Q114" s="409" t="e">
        <f t="shared" si="59"/>
        <v>#REF!</v>
      </c>
      <c r="R114" s="409" t="e">
        <f t="shared" si="59"/>
        <v>#REF!</v>
      </c>
      <c r="S114" s="409" t="e">
        <f t="shared" si="59"/>
        <v>#REF!</v>
      </c>
      <c r="T114" s="409" t="e">
        <f t="shared" si="59"/>
        <v>#REF!</v>
      </c>
      <c r="V114" s="409" t="e">
        <f t="shared" si="60"/>
        <v>#REF!</v>
      </c>
      <c r="W114" s="409" t="e">
        <f t="shared" si="61"/>
        <v>#REF!</v>
      </c>
      <c r="X114" s="409" t="e">
        <f>IF(#REF!=3,'Calculations (2)'!V114+('Calculations (2)'!$AC$110*'Calculations (2)'!W114),IF(#REF!=2,'Calculations (2)'!V114+('Calculations (2)'!$AC$109*'Calculations (2)'!W114)))</f>
        <v>#REF!</v>
      </c>
      <c r="Y114" s="409" t="e">
        <f>IF(#REF!=3,'Calculations (2)'!V114-('Calculations (2)'!$AC$110*'Calculations (2)'!W114),IF(#REF!=2,'Calculations (2)'!V114-('Calculations (2)'!$AC$109*'Calculations (2)'!W114)))</f>
        <v>#REF!</v>
      </c>
      <c r="Z114" s="409" t="e">
        <f>IF(#REF!=3,('Calculations (2)'!$AD$110*'Calculations (2)'!W114),IF(#REF!=2,('Calculations (2)'!$AD$109*'Calculations (2)'!W114)))</f>
        <v>#REF!</v>
      </c>
      <c r="AQ114" s="430" t="e">
        <f t="shared" si="55"/>
        <v>#REF!</v>
      </c>
      <c r="AR114" s="430" t="e">
        <f t="shared" si="56"/>
        <v>#REF!</v>
      </c>
      <c r="AS114" s="379" t="e">
        <f t="shared" si="57"/>
        <v>#REF!</v>
      </c>
      <c r="AT114" s="379" t="e">
        <f t="shared" si="57"/>
        <v>#REF!</v>
      </c>
      <c r="AU114" s="379" t="e">
        <f t="shared" si="57"/>
        <v>#REF!</v>
      </c>
    </row>
    <row r="115" spans="10:47">
      <c r="J115" s="434" t="e">
        <f t="shared" ref="J115:J124" si="62">IF(G51="",NA(),2)</f>
        <v>#REF!</v>
      </c>
      <c r="K115" s="443" t="e">
        <f t="shared" si="53"/>
        <v>#REF!</v>
      </c>
      <c r="L115" s="435" t="e">
        <f t="shared" si="54"/>
        <v>#REF!</v>
      </c>
      <c r="N115" s="427" t="e">
        <f t="shared" si="58"/>
        <v>#REF!</v>
      </c>
      <c r="O115" s="409" t="e">
        <f t="shared" si="59"/>
        <v>#REF!</v>
      </c>
      <c r="P115" s="409" t="e">
        <f t="shared" si="59"/>
        <v>#REF!</v>
      </c>
      <c r="Q115" s="409" t="e">
        <f t="shared" si="59"/>
        <v>#REF!</v>
      </c>
      <c r="R115" s="409" t="e">
        <f t="shared" si="59"/>
        <v>#REF!</v>
      </c>
      <c r="S115" s="409" t="e">
        <f t="shared" si="59"/>
        <v>#REF!</v>
      </c>
      <c r="T115" s="409" t="e">
        <f t="shared" si="59"/>
        <v>#REF!</v>
      </c>
      <c r="V115" s="409" t="e">
        <f t="shared" si="60"/>
        <v>#REF!</v>
      </c>
      <c r="W115" s="409" t="e">
        <f t="shared" si="61"/>
        <v>#REF!</v>
      </c>
      <c r="X115" s="409" t="e">
        <f>IF(#REF!=3,'Calculations (2)'!V115+('Calculations (2)'!$AC$110*'Calculations (2)'!W115),IF(#REF!=2,'Calculations (2)'!V115+('Calculations (2)'!$AC$109*'Calculations (2)'!W115)))</f>
        <v>#REF!</v>
      </c>
      <c r="Y115" s="409" t="e">
        <f>IF(#REF!=3,'Calculations (2)'!V115-('Calculations (2)'!$AC$110*'Calculations (2)'!W115),IF(#REF!=2,'Calculations (2)'!V115-('Calculations (2)'!$AC$109*'Calculations (2)'!W115)))</f>
        <v>#REF!</v>
      </c>
      <c r="Z115" s="409" t="e">
        <f>IF(#REF!=3,('Calculations (2)'!$AD$110*'Calculations (2)'!W115),IF(#REF!=2,('Calculations (2)'!$AD$109*'Calculations (2)'!W115)))</f>
        <v>#REF!</v>
      </c>
      <c r="AQ115" s="430" t="e">
        <f t="shared" ref="AQ115:AQ124" si="63">IF(G51="",NA(),2)</f>
        <v>#REF!</v>
      </c>
      <c r="AR115" s="430" t="e">
        <f t="shared" si="56"/>
        <v>#REF!</v>
      </c>
      <c r="AS115" s="379" t="e">
        <f t="shared" si="57"/>
        <v>#REF!</v>
      </c>
      <c r="AT115" s="379" t="e">
        <f t="shared" si="57"/>
        <v>#REF!</v>
      </c>
      <c r="AU115" s="379" t="e">
        <f t="shared" si="57"/>
        <v>#REF!</v>
      </c>
    </row>
    <row r="116" spans="10:47">
      <c r="J116" s="434" t="e">
        <f t="shared" si="62"/>
        <v>#REF!</v>
      </c>
      <c r="K116" s="443" t="e">
        <f t="shared" si="53"/>
        <v>#REF!</v>
      </c>
      <c r="L116" s="435" t="e">
        <f t="shared" si="54"/>
        <v>#REF!</v>
      </c>
      <c r="N116" s="427" t="e">
        <f t="shared" si="58"/>
        <v>#REF!</v>
      </c>
      <c r="O116" s="409" t="e">
        <f t="shared" si="59"/>
        <v>#REF!</v>
      </c>
      <c r="P116" s="409" t="e">
        <f t="shared" si="59"/>
        <v>#REF!</v>
      </c>
      <c r="Q116" s="409" t="e">
        <f t="shared" si="59"/>
        <v>#REF!</v>
      </c>
      <c r="R116" s="409" t="e">
        <f t="shared" si="59"/>
        <v>#REF!</v>
      </c>
      <c r="S116" s="409" t="e">
        <f t="shared" si="59"/>
        <v>#REF!</v>
      </c>
      <c r="T116" s="409" t="e">
        <f t="shared" si="59"/>
        <v>#REF!</v>
      </c>
      <c r="V116" s="409" t="e">
        <f t="shared" si="60"/>
        <v>#REF!</v>
      </c>
      <c r="W116" s="409" t="e">
        <f t="shared" si="61"/>
        <v>#REF!</v>
      </c>
      <c r="X116" s="409" t="e">
        <f>IF(#REF!=3,'Calculations (2)'!V116+('Calculations (2)'!$AC$110*'Calculations (2)'!W116),IF(#REF!=2,'Calculations (2)'!V116+('Calculations (2)'!$AC$109*'Calculations (2)'!W116)))</f>
        <v>#REF!</v>
      </c>
      <c r="Y116" s="409" t="e">
        <f>IF(#REF!=3,'Calculations (2)'!V116-('Calculations (2)'!$AC$110*'Calculations (2)'!W116),IF(#REF!=2,'Calculations (2)'!V116-('Calculations (2)'!$AC$109*'Calculations (2)'!W116)))</f>
        <v>#REF!</v>
      </c>
      <c r="Z116" s="409" t="e">
        <f>IF(#REF!=3,('Calculations (2)'!$AD$110*'Calculations (2)'!W116),IF(#REF!=2,('Calculations (2)'!$AD$109*'Calculations (2)'!W116)))</f>
        <v>#REF!</v>
      </c>
      <c r="AQ116" s="430" t="e">
        <f t="shared" si="63"/>
        <v>#REF!</v>
      </c>
      <c r="AR116" s="430" t="e">
        <f t="shared" si="56"/>
        <v>#REF!</v>
      </c>
      <c r="AS116" s="379" t="e">
        <f t="shared" si="57"/>
        <v>#REF!</v>
      </c>
      <c r="AT116" s="379" t="e">
        <f t="shared" si="57"/>
        <v>#REF!</v>
      </c>
      <c r="AU116" s="379" t="e">
        <f t="shared" si="57"/>
        <v>#REF!</v>
      </c>
    </row>
    <row r="117" spans="10:47">
      <c r="J117" s="434" t="e">
        <f t="shared" si="62"/>
        <v>#REF!</v>
      </c>
      <c r="K117" s="443" t="e">
        <f t="shared" si="53"/>
        <v>#REF!</v>
      </c>
      <c r="L117" s="435" t="e">
        <f t="shared" si="54"/>
        <v>#REF!</v>
      </c>
      <c r="N117" s="427" t="e">
        <f t="shared" si="58"/>
        <v>#REF!</v>
      </c>
      <c r="O117" s="409" t="e">
        <f t="shared" si="59"/>
        <v>#REF!</v>
      </c>
      <c r="P117" s="409" t="e">
        <f t="shared" si="59"/>
        <v>#REF!</v>
      </c>
      <c r="Q117" s="409" t="e">
        <f t="shared" si="59"/>
        <v>#REF!</v>
      </c>
      <c r="R117" s="409" t="e">
        <f t="shared" si="59"/>
        <v>#REF!</v>
      </c>
      <c r="S117" s="409" t="e">
        <f t="shared" si="59"/>
        <v>#REF!</v>
      </c>
      <c r="T117" s="409" t="e">
        <f t="shared" si="59"/>
        <v>#REF!</v>
      </c>
      <c r="V117" s="409" t="e">
        <f t="shared" si="60"/>
        <v>#REF!</v>
      </c>
      <c r="W117" s="409" t="e">
        <f t="shared" si="61"/>
        <v>#REF!</v>
      </c>
      <c r="X117" s="409" t="e">
        <f>IF(#REF!=3,'Calculations (2)'!V117+('Calculations (2)'!$AC$110*'Calculations (2)'!W117),IF(#REF!=2,'Calculations (2)'!V117+('Calculations (2)'!$AC$109*'Calculations (2)'!W117)))</f>
        <v>#REF!</v>
      </c>
      <c r="Y117" s="409" t="e">
        <f>IF(#REF!=3,'Calculations (2)'!V117-('Calculations (2)'!$AC$110*'Calculations (2)'!W117),IF(#REF!=2,'Calculations (2)'!V117-('Calculations (2)'!$AC$109*'Calculations (2)'!W117)))</f>
        <v>#REF!</v>
      </c>
      <c r="Z117" s="409" t="e">
        <f>IF(#REF!=3,('Calculations (2)'!$AD$110*'Calculations (2)'!W117),IF(#REF!=2,('Calculations (2)'!$AD$109*'Calculations (2)'!W117)))</f>
        <v>#REF!</v>
      </c>
      <c r="AQ117" s="430" t="e">
        <f t="shared" si="63"/>
        <v>#REF!</v>
      </c>
      <c r="AR117" s="430" t="e">
        <f t="shared" si="56"/>
        <v>#REF!</v>
      </c>
      <c r="AS117" s="379" t="e">
        <f t="shared" si="57"/>
        <v>#REF!</v>
      </c>
      <c r="AT117" s="379" t="e">
        <f t="shared" si="57"/>
        <v>#REF!</v>
      </c>
      <c r="AU117" s="379" t="e">
        <f t="shared" si="57"/>
        <v>#REF!</v>
      </c>
    </row>
    <row r="118" spans="10:47">
      <c r="J118" s="434" t="e">
        <f t="shared" si="62"/>
        <v>#REF!</v>
      </c>
      <c r="K118" s="443" t="e">
        <f t="shared" si="53"/>
        <v>#REF!</v>
      </c>
      <c r="L118" s="435" t="e">
        <f t="shared" si="54"/>
        <v>#REF!</v>
      </c>
      <c r="N118" s="427" t="e">
        <f t="shared" si="58"/>
        <v>#REF!</v>
      </c>
      <c r="O118" s="409" t="e">
        <f t="shared" si="59"/>
        <v>#REF!</v>
      </c>
      <c r="P118" s="409" t="e">
        <f t="shared" si="59"/>
        <v>#REF!</v>
      </c>
      <c r="Q118" s="409" t="e">
        <f t="shared" si="59"/>
        <v>#REF!</v>
      </c>
      <c r="R118" s="409" t="e">
        <f t="shared" si="59"/>
        <v>#REF!</v>
      </c>
      <c r="S118" s="409" t="e">
        <f t="shared" si="59"/>
        <v>#REF!</v>
      </c>
      <c r="T118" s="409" t="e">
        <f t="shared" si="59"/>
        <v>#REF!</v>
      </c>
      <c r="V118" s="409" t="e">
        <f t="shared" si="60"/>
        <v>#REF!</v>
      </c>
      <c r="W118" s="409" t="e">
        <f t="shared" si="61"/>
        <v>#REF!</v>
      </c>
      <c r="X118" s="409" t="e">
        <f>IF(#REF!=3,'Calculations (2)'!V118+('Calculations (2)'!$AC$110*'Calculations (2)'!W118),IF(#REF!=2,'Calculations (2)'!V118+('Calculations (2)'!$AC$109*'Calculations (2)'!W118)))</f>
        <v>#REF!</v>
      </c>
      <c r="Y118" s="409" t="e">
        <f>IF(#REF!=3,'Calculations (2)'!V118-('Calculations (2)'!$AC$110*'Calculations (2)'!W118),IF(#REF!=2,'Calculations (2)'!V118-('Calculations (2)'!$AC$109*'Calculations (2)'!W118)))</f>
        <v>#REF!</v>
      </c>
      <c r="Z118" s="409" t="e">
        <f>IF(#REF!=3,('Calculations (2)'!$AD$110*'Calculations (2)'!W118),IF(#REF!=2,('Calculations (2)'!$AD$109*'Calculations (2)'!W118)))</f>
        <v>#REF!</v>
      </c>
      <c r="AQ118" s="430" t="e">
        <f t="shared" si="63"/>
        <v>#REF!</v>
      </c>
      <c r="AR118" s="430" t="e">
        <f t="shared" si="56"/>
        <v>#REF!</v>
      </c>
      <c r="AS118" s="379" t="e">
        <f t="shared" si="57"/>
        <v>#REF!</v>
      </c>
      <c r="AT118" s="379" t="e">
        <f t="shared" si="57"/>
        <v>#REF!</v>
      </c>
      <c r="AU118" s="379" t="e">
        <f t="shared" si="57"/>
        <v>#REF!</v>
      </c>
    </row>
    <row r="119" spans="10:47">
      <c r="J119" s="434" t="e">
        <f t="shared" si="62"/>
        <v>#REF!</v>
      </c>
      <c r="K119" s="443" t="e">
        <f t="shared" si="53"/>
        <v>#REF!</v>
      </c>
      <c r="L119" s="435" t="e">
        <f t="shared" si="54"/>
        <v>#REF!</v>
      </c>
      <c r="N119" s="427" t="e">
        <f t="shared" si="58"/>
        <v>#REF!</v>
      </c>
      <c r="O119" s="409" t="e">
        <f t="shared" si="59"/>
        <v>#REF!</v>
      </c>
      <c r="P119" s="409" t="e">
        <f t="shared" si="59"/>
        <v>#REF!</v>
      </c>
      <c r="Q119" s="409" t="e">
        <f t="shared" si="59"/>
        <v>#REF!</v>
      </c>
      <c r="R119" s="409" t="e">
        <f t="shared" si="59"/>
        <v>#REF!</v>
      </c>
      <c r="S119" s="409" t="e">
        <f t="shared" si="59"/>
        <v>#REF!</v>
      </c>
      <c r="T119" s="409" t="e">
        <f t="shared" si="59"/>
        <v>#REF!</v>
      </c>
      <c r="V119" s="409" t="e">
        <f t="shared" si="60"/>
        <v>#REF!</v>
      </c>
      <c r="W119" s="409" t="e">
        <f t="shared" si="61"/>
        <v>#REF!</v>
      </c>
      <c r="X119" s="409" t="e">
        <f>IF(#REF!=3,'Calculations (2)'!V119+('Calculations (2)'!$AC$110*'Calculations (2)'!W119),IF(#REF!=2,'Calculations (2)'!V119+('Calculations (2)'!$AC$109*'Calculations (2)'!W119)))</f>
        <v>#REF!</v>
      </c>
      <c r="Y119" s="409" t="e">
        <f>IF(#REF!=3,'Calculations (2)'!V119-('Calculations (2)'!$AC$110*'Calculations (2)'!W119),IF(#REF!=2,'Calculations (2)'!V119-('Calculations (2)'!$AC$109*'Calculations (2)'!W119)))</f>
        <v>#REF!</v>
      </c>
      <c r="Z119" s="409" t="e">
        <f>IF(#REF!=3,('Calculations (2)'!$AD$110*'Calculations (2)'!W119),IF(#REF!=2,('Calculations (2)'!$AD$109*'Calculations (2)'!W119)))</f>
        <v>#REF!</v>
      </c>
      <c r="AQ119" s="430" t="e">
        <f t="shared" si="63"/>
        <v>#REF!</v>
      </c>
      <c r="AR119" s="430" t="e">
        <f t="shared" si="56"/>
        <v>#REF!</v>
      </c>
      <c r="AS119" s="379" t="e">
        <f t="shared" si="57"/>
        <v>#REF!</v>
      </c>
      <c r="AT119" s="379" t="e">
        <f t="shared" si="57"/>
        <v>#REF!</v>
      </c>
      <c r="AU119" s="379" t="e">
        <f t="shared" si="57"/>
        <v>#REF!</v>
      </c>
    </row>
    <row r="120" spans="10:47">
      <c r="J120" s="434" t="e">
        <f t="shared" si="62"/>
        <v>#REF!</v>
      </c>
      <c r="K120" s="443" t="e">
        <f t="shared" si="53"/>
        <v>#REF!</v>
      </c>
      <c r="L120" s="435" t="e">
        <f t="shared" si="54"/>
        <v>#REF!</v>
      </c>
      <c r="N120" s="427" t="e">
        <f t="shared" si="58"/>
        <v>#REF!</v>
      </c>
      <c r="O120" s="409" t="e">
        <f t="shared" si="59"/>
        <v>#REF!</v>
      </c>
      <c r="P120" s="409" t="e">
        <f t="shared" si="59"/>
        <v>#REF!</v>
      </c>
      <c r="Q120" s="409" t="e">
        <f t="shared" si="59"/>
        <v>#REF!</v>
      </c>
      <c r="R120" s="409" t="e">
        <f t="shared" si="59"/>
        <v>#REF!</v>
      </c>
      <c r="S120" s="409" t="e">
        <f t="shared" si="59"/>
        <v>#REF!</v>
      </c>
      <c r="T120" s="409" t="e">
        <f t="shared" si="59"/>
        <v>#REF!</v>
      </c>
      <c r="V120" s="409" t="e">
        <f t="shared" si="60"/>
        <v>#REF!</v>
      </c>
      <c r="W120" s="409" t="e">
        <f t="shared" si="61"/>
        <v>#REF!</v>
      </c>
      <c r="X120" s="409" t="e">
        <f>IF(#REF!=3,'Calculations (2)'!V120+('Calculations (2)'!$AC$110*'Calculations (2)'!W120),IF(#REF!=2,'Calculations (2)'!V120+('Calculations (2)'!$AC$109*'Calculations (2)'!W120)))</f>
        <v>#REF!</v>
      </c>
      <c r="Y120" s="409" t="e">
        <f>IF(#REF!=3,'Calculations (2)'!V120-('Calculations (2)'!$AC$110*'Calculations (2)'!W120),IF(#REF!=2,'Calculations (2)'!V120-('Calculations (2)'!$AC$109*'Calculations (2)'!W120)))</f>
        <v>#REF!</v>
      </c>
      <c r="Z120" s="409" t="e">
        <f>IF(#REF!=3,('Calculations (2)'!$AD$110*'Calculations (2)'!W120),IF(#REF!=2,('Calculations (2)'!$AD$109*'Calculations (2)'!W120)))</f>
        <v>#REF!</v>
      </c>
      <c r="AQ120" s="430" t="e">
        <f t="shared" si="63"/>
        <v>#REF!</v>
      </c>
      <c r="AR120" s="430" t="e">
        <f t="shared" si="56"/>
        <v>#REF!</v>
      </c>
      <c r="AS120" s="379" t="e">
        <f t="shared" si="57"/>
        <v>#REF!</v>
      </c>
      <c r="AT120" s="379" t="e">
        <f t="shared" si="57"/>
        <v>#REF!</v>
      </c>
      <c r="AU120" s="379" t="e">
        <f t="shared" si="57"/>
        <v>#REF!</v>
      </c>
    </row>
    <row r="121" spans="10:47">
      <c r="J121" s="434" t="e">
        <f t="shared" si="62"/>
        <v>#REF!</v>
      </c>
      <c r="K121" s="443" t="e">
        <f t="shared" si="53"/>
        <v>#REF!</v>
      </c>
      <c r="L121" s="435" t="e">
        <f t="shared" si="54"/>
        <v>#REF!</v>
      </c>
      <c r="N121" s="427" t="e">
        <f t="shared" si="58"/>
        <v>#REF!</v>
      </c>
      <c r="O121" s="409" t="e">
        <f t="shared" si="59"/>
        <v>#REF!</v>
      </c>
      <c r="P121" s="409" t="e">
        <f t="shared" si="59"/>
        <v>#REF!</v>
      </c>
      <c r="Q121" s="409" t="e">
        <f t="shared" si="59"/>
        <v>#REF!</v>
      </c>
      <c r="R121" s="409" t="e">
        <f t="shared" si="59"/>
        <v>#REF!</v>
      </c>
      <c r="S121" s="409" t="e">
        <f t="shared" si="59"/>
        <v>#REF!</v>
      </c>
      <c r="T121" s="409" t="e">
        <f t="shared" si="59"/>
        <v>#REF!</v>
      </c>
      <c r="V121" s="409" t="e">
        <f t="shared" si="60"/>
        <v>#REF!</v>
      </c>
      <c r="W121" s="409" t="e">
        <f t="shared" si="61"/>
        <v>#REF!</v>
      </c>
      <c r="X121" s="409" t="e">
        <f>IF(#REF!=3,'Calculations (2)'!V121+('Calculations (2)'!$AC$110*'Calculations (2)'!W121),IF(#REF!=2,'Calculations (2)'!V121+('Calculations (2)'!$AC$109*'Calculations (2)'!W121)))</f>
        <v>#REF!</v>
      </c>
      <c r="Y121" s="409" t="e">
        <f>IF(#REF!=3,'Calculations (2)'!V121-('Calculations (2)'!$AC$110*'Calculations (2)'!W121),IF(#REF!=2,'Calculations (2)'!V121-('Calculations (2)'!$AC$109*'Calculations (2)'!W121)))</f>
        <v>#REF!</v>
      </c>
      <c r="Z121" s="409" t="e">
        <f>IF(#REF!=3,('Calculations (2)'!$AD$110*'Calculations (2)'!W121),IF(#REF!=2,('Calculations (2)'!$AD$109*'Calculations (2)'!W121)))</f>
        <v>#REF!</v>
      </c>
      <c r="AQ121" s="430" t="e">
        <f t="shared" si="63"/>
        <v>#REF!</v>
      </c>
      <c r="AR121" s="430" t="e">
        <f t="shared" si="56"/>
        <v>#REF!</v>
      </c>
      <c r="AS121" s="379" t="e">
        <f t="shared" si="57"/>
        <v>#REF!</v>
      </c>
      <c r="AT121" s="379" t="e">
        <f t="shared" si="57"/>
        <v>#REF!</v>
      </c>
      <c r="AU121" s="379" t="e">
        <f t="shared" si="57"/>
        <v>#REF!</v>
      </c>
    </row>
    <row r="122" spans="10:47">
      <c r="J122" s="434" t="e">
        <f t="shared" si="62"/>
        <v>#REF!</v>
      </c>
      <c r="K122" s="443" t="e">
        <f t="shared" si="53"/>
        <v>#REF!</v>
      </c>
      <c r="L122" s="435" t="e">
        <f t="shared" si="54"/>
        <v>#REF!</v>
      </c>
      <c r="N122" s="427" t="e">
        <f t="shared" si="58"/>
        <v>#REF!</v>
      </c>
      <c r="O122" s="409" t="e">
        <f t="shared" si="59"/>
        <v>#REF!</v>
      </c>
      <c r="P122" s="409" t="e">
        <f t="shared" si="59"/>
        <v>#REF!</v>
      </c>
      <c r="Q122" s="409" t="e">
        <f t="shared" si="59"/>
        <v>#REF!</v>
      </c>
      <c r="R122" s="409" t="e">
        <f t="shared" si="59"/>
        <v>#REF!</v>
      </c>
      <c r="S122" s="409" t="e">
        <f t="shared" si="59"/>
        <v>#REF!</v>
      </c>
      <c r="T122" s="409" t="e">
        <f t="shared" si="59"/>
        <v>#REF!</v>
      </c>
      <c r="V122" s="409" t="e">
        <f t="shared" si="60"/>
        <v>#REF!</v>
      </c>
      <c r="W122" s="409" t="e">
        <f t="shared" si="61"/>
        <v>#REF!</v>
      </c>
      <c r="X122" s="409" t="e">
        <f>IF(#REF!=3,'Calculations (2)'!V122+('Calculations (2)'!$AC$110*'Calculations (2)'!W122),IF(#REF!=2,'Calculations (2)'!V122+('Calculations (2)'!$AC$109*'Calculations (2)'!W122)))</f>
        <v>#REF!</v>
      </c>
      <c r="Y122" s="409" t="e">
        <f>IF(#REF!=3,'Calculations (2)'!V122-('Calculations (2)'!$AC$110*'Calculations (2)'!W122),IF(#REF!=2,'Calculations (2)'!V122-('Calculations (2)'!$AC$109*'Calculations (2)'!W122)))</f>
        <v>#REF!</v>
      </c>
      <c r="Z122" s="409" t="e">
        <f>IF(#REF!=3,('Calculations (2)'!$AD$110*'Calculations (2)'!W122),IF(#REF!=2,('Calculations (2)'!$AD$109*'Calculations (2)'!W122)))</f>
        <v>#REF!</v>
      </c>
      <c r="AQ122" s="430" t="e">
        <f t="shared" si="63"/>
        <v>#REF!</v>
      </c>
      <c r="AR122" s="430" t="e">
        <f t="shared" si="56"/>
        <v>#REF!</v>
      </c>
      <c r="AS122" s="379" t="e">
        <f t="shared" si="57"/>
        <v>#REF!</v>
      </c>
      <c r="AT122" s="379" t="e">
        <f t="shared" si="57"/>
        <v>#REF!</v>
      </c>
      <c r="AU122" s="379" t="e">
        <f t="shared" si="57"/>
        <v>#REF!</v>
      </c>
    </row>
    <row r="123" spans="10:47">
      <c r="J123" s="434" t="e">
        <f t="shared" si="62"/>
        <v>#REF!</v>
      </c>
      <c r="K123" s="443" t="e">
        <f t="shared" si="53"/>
        <v>#REF!</v>
      </c>
      <c r="L123" s="435" t="e">
        <f t="shared" si="54"/>
        <v>#REF!</v>
      </c>
      <c r="N123" s="427" t="e">
        <f t="shared" si="58"/>
        <v>#REF!</v>
      </c>
      <c r="O123" s="409" t="e">
        <f t="shared" si="59"/>
        <v>#REF!</v>
      </c>
      <c r="P123" s="409" t="e">
        <f t="shared" si="59"/>
        <v>#REF!</v>
      </c>
      <c r="Q123" s="409" t="e">
        <f t="shared" si="59"/>
        <v>#REF!</v>
      </c>
      <c r="R123" s="409" t="e">
        <f t="shared" si="59"/>
        <v>#REF!</v>
      </c>
      <c r="S123" s="409" t="e">
        <f t="shared" si="59"/>
        <v>#REF!</v>
      </c>
      <c r="T123" s="409" t="e">
        <f t="shared" si="59"/>
        <v>#REF!</v>
      </c>
      <c r="V123" s="409" t="e">
        <f t="shared" si="60"/>
        <v>#REF!</v>
      </c>
      <c r="W123" s="409" t="e">
        <f t="shared" si="61"/>
        <v>#REF!</v>
      </c>
      <c r="X123" s="409" t="e">
        <f>IF(#REF!=3,'Calculations (2)'!V123+('Calculations (2)'!$AC$110*'Calculations (2)'!W123),IF(#REF!=2,'Calculations (2)'!V123+('Calculations (2)'!$AC$109*'Calculations (2)'!W123)))</f>
        <v>#REF!</v>
      </c>
      <c r="Y123" s="409" t="e">
        <f>IF(#REF!=3,'Calculations (2)'!V123-('Calculations (2)'!$AC$110*'Calculations (2)'!W123),IF(#REF!=2,'Calculations (2)'!V123-('Calculations (2)'!$AC$109*'Calculations (2)'!W123)))</f>
        <v>#REF!</v>
      </c>
      <c r="Z123" s="409" t="e">
        <f>IF(#REF!=3,('Calculations (2)'!$AD$110*'Calculations (2)'!W123),IF(#REF!=2,('Calculations (2)'!$AD$109*'Calculations (2)'!W123)))</f>
        <v>#REF!</v>
      </c>
      <c r="AQ123" s="430" t="e">
        <f t="shared" si="63"/>
        <v>#REF!</v>
      </c>
      <c r="AR123" s="430" t="e">
        <f t="shared" si="56"/>
        <v>#REF!</v>
      </c>
      <c r="AS123" s="379" t="e">
        <f t="shared" si="57"/>
        <v>#REF!</v>
      </c>
      <c r="AT123" s="379" t="e">
        <f t="shared" si="57"/>
        <v>#REF!</v>
      </c>
      <c r="AU123" s="379" t="e">
        <f t="shared" si="57"/>
        <v>#REF!</v>
      </c>
    </row>
    <row r="124" spans="10:47">
      <c r="J124" s="434" t="e">
        <f t="shared" si="62"/>
        <v>#REF!</v>
      </c>
      <c r="K124" s="443" t="e">
        <f t="shared" si="53"/>
        <v>#REF!</v>
      </c>
      <c r="L124" s="435" t="e">
        <f t="shared" si="54"/>
        <v>#REF!</v>
      </c>
      <c r="N124" s="427" t="e">
        <f t="shared" si="58"/>
        <v>#REF!</v>
      </c>
      <c r="O124" s="409" t="e">
        <f t="shared" ref="O124:T137" si="64">IF($AC$112&gt;5,O90,W90)</f>
        <v>#REF!</v>
      </c>
      <c r="P124" s="409" t="e">
        <f t="shared" si="64"/>
        <v>#REF!</v>
      </c>
      <c r="Q124" s="409" t="e">
        <f t="shared" si="64"/>
        <v>#REF!</v>
      </c>
      <c r="R124" s="409" t="e">
        <f t="shared" si="64"/>
        <v>#REF!</v>
      </c>
      <c r="S124" s="409" t="e">
        <f t="shared" si="64"/>
        <v>#REF!</v>
      </c>
      <c r="T124" s="409" t="e">
        <f t="shared" si="64"/>
        <v>#REF!</v>
      </c>
      <c r="V124" s="409" t="e">
        <f t="shared" si="60"/>
        <v>#REF!</v>
      </c>
      <c r="W124" s="409" t="e">
        <f t="shared" si="61"/>
        <v>#REF!</v>
      </c>
      <c r="X124" s="409" t="e">
        <f>IF(#REF!=3,'Calculations (2)'!V124+('Calculations (2)'!$AC$110*'Calculations (2)'!W124),IF(#REF!=2,'Calculations (2)'!V124+('Calculations (2)'!$AC$109*'Calculations (2)'!W124)))</f>
        <v>#REF!</v>
      </c>
      <c r="Y124" s="409" t="e">
        <f>IF(#REF!=3,'Calculations (2)'!V124-('Calculations (2)'!$AC$110*'Calculations (2)'!W124),IF(#REF!=2,'Calculations (2)'!V124-('Calculations (2)'!$AC$109*'Calculations (2)'!W124)))</f>
        <v>#REF!</v>
      </c>
      <c r="Z124" s="409" t="e">
        <f>IF(#REF!=3,('Calculations (2)'!$AD$110*'Calculations (2)'!W124),IF(#REF!=2,('Calculations (2)'!$AD$109*'Calculations (2)'!W124)))</f>
        <v>#REF!</v>
      </c>
      <c r="AQ124" s="430" t="e">
        <f t="shared" si="63"/>
        <v>#REF!</v>
      </c>
      <c r="AR124" s="430" t="e">
        <f t="shared" si="56"/>
        <v>#REF!</v>
      </c>
      <c r="AS124" s="379" t="e">
        <f t="shared" si="57"/>
        <v>#REF!</v>
      </c>
      <c r="AT124" s="379" t="e">
        <f t="shared" si="57"/>
        <v>#REF!</v>
      </c>
      <c r="AU124" s="379" t="e">
        <f t="shared" si="57"/>
        <v>#REF!</v>
      </c>
    </row>
    <row r="125" spans="10:47">
      <c r="J125" s="434" t="e">
        <f t="shared" ref="J125:J134" si="65">IF(G61="",NA(),3)</f>
        <v>#REF!</v>
      </c>
      <c r="K125" s="443" t="e">
        <f t="shared" si="53"/>
        <v>#REF!</v>
      </c>
      <c r="L125" s="435" t="e">
        <f t="shared" si="54"/>
        <v>#REF!</v>
      </c>
      <c r="N125" s="427" t="e">
        <f t="shared" si="58"/>
        <v>#REF!</v>
      </c>
      <c r="O125" s="409" t="e">
        <f t="shared" si="64"/>
        <v>#REF!</v>
      </c>
      <c r="P125" s="409" t="e">
        <f t="shared" si="64"/>
        <v>#REF!</v>
      </c>
      <c r="Q125" s="409" t="e">
        <f t="shared" si="64"/>
        <v>#REF!</v>
      </c>
      <c r="R125" s="409" t="e">
        <f t="shared" si="64"/>
        <v>#REF!</v>
      </c>
      <c r="S125" s="409" t="e">
        <f t="shared" si="64"/>
        <v>#REF!</v>
      </c>
      <c r="T125" s="409" t="e">
        <f t="shared" si="64"/>
        <v>#REF!</v>
      </c>
      <c r="V125" s="409" t="e">
        <f t="shared" si="60"/>
        <v>#REF!</v>
      </c>
      <c r="W125" s="409" t="e">
        <f t="shared" si="61"/>
        <v>#REF!</v>
      </c>
      <c r="X125" s="409" t="e">
        <f>IF(#REF!=3,'Calculations (2)'!V125+('Calculations (2)'!$AC$110*'Calculations (2)'!W125),IF(#REF!=2,'Calculations (2)'!V125+('Calculations (2)'!$AC$109*'Calculations (2)'!W125)))</f>
        <v>#REF!</v>
      </c>
      <c r="Y125" s="409" t="e">
        <f>IF(#REF!=3,'Calculations (2)'!V125-('Calculations (2)'!$AC$110*'Calculations (2)'!W125),IF(#REF!=2,'Calculations (2)'!V125-('Calculations (2)'!$AC$109*'Calculations (2)'!W125)))</f>
        <v>#REF!</v>
      </c>
      <c r="Z125" s="409" t="e">
        <f>IF(#REF!=3,('Calculations (2)'!$AD$110*'Calculations (2)'!W125),IF(#REF!=2,('Calculations (2)'!$AD$109*'Calculations (2)'!W125)))</f>
        <v>#REF!</v>
      </c>
      <c r="AQ125" s="430" t="e">
        <f t="shared" ref="AQ125:AQ134" si="66">IF(G61="",NA(),3)</f>
        <v>#REF!</v>
      </c>
      <c r="AR125" s="430" t="e">
        <f t="shared" si="56"/>
        <v>#REF!</v>
      </c>
      <c r="AS125" s="379" t="e">
        <f t="shared" si="57"/>
        <v>#REF!</v>
      </c>
      <c r="AT125" s="379" t="e">
        <f t="shared" si="57"/>
        <v>#REF!</v>
      </c>
      <c r="AU125" s="379" t="e">
        <f t="shared" si="57"/>
        <v>#REF!</v>
      </c>
    </row>
    <row r="126" spans="10:47">
      <c r="J126" s="434" t="e">
        <f t="shared" si="65"/>
        <v>#REF!</v>
      </c>
      <c r="K126" s="443" t="e">
        <f t="shared" si="53"/>
        <v>#REF!</v>
      </c>
      <c r="L126" s="435" t="e">
        <f t="shared" si="54"/>
        <v>#REF!</v>
      </c>
      <c r="N126" s="427" t="e">
        <f t="shared" si="58"/>
        <v>#REF!</v>
      </c>
      <c r="O126" s="409" t="e">
        <f t="shared" si="64"/>
        <v>#REF!</v>
      </c>
      <c r="P126" s="409" t="e">
        <f t="shared" si="64"/>
        <v>#REF!</v>
      </c>
      <c r="Q126" s="409" t="e">
        <f t="shared" si="64"/>
        <v>#REF!</v>
      </c>
      <c r="R126" s="409" t="e">
        <f t="shared" si="64"/>
        <v>#REF!</v>
      </c>
      <c r="S126" s="409" t="e">
        <f t="shared" si="64"/>
        <v>#REF!</v>
      </c>
      <c r="T126" s="409" t="e">
        <f t="shared" si="64"/>
        <v>#REF!</v>
      </c>
      <c r="V126" s="409" t="e">
        <f t="shared" si="60"/>
        <v>#REF!</v>
      </c>
      <c r="W126" s="409" t="e">
        <f t="shared" si="61"/>
        <v>#REF!</v>
      </c>
      <c r="X126" s="409" t="e">
        <f>IF(#REF!=3,'Calculations (2)'!V126+('Calculations (2)'!$AC$110*'Calculations (2)'!W126),IF(#REF!=2,'Calculations (2)'!V126+('Calculations (2)'!$AC$109*'Calculations (2)'!W126)))</f>
        <v>#REF!</v>
      </c>
      <c r="Y126" s="409" t="e">
        <f>IF(#REF!=3,'Calculations (2)'!V126-('Calculations (2)'!$AC$110*'Calculations (2)'!W126),IF(#REF!=2,'Calculations (2)'!V126-('Calculations (2)'!$AC$109*'Calculations (2)'!W126)))</f>
        <v>#REF!</v>
      </c>
      <c r="Z126" s="409" t="e">
        <f>IF(#REF!=3,('Calculations (2)'!$AD$110*'Calculations (2)'!W126),IF(#REF!=2,('Calculations (2)'!$AD$109*'Calculations (2)'!W126)))</f>
        <v>#REF!</v>
      </c>
      <c r="AQ126" s="430" t="e">
        <f t="shared" si="66"/>
        <v>#REF!</v>
      </c>
      <c r="AR126" s="430" t="e">
        <f t="shared" si="56"/>
        <v>#REF!</v>
      </c>
      <c r="AS126" s="379" t="e">
        <f t="shared" si="57"/>
        <v>#REF!</v>
      </c>
      <c r="AT126" s="379" t="e">
        <f t="shared" si="57"/>
        <v>#REF!</v>
      </c>
      <c r="AU126" s="379" t="e">
        <f t="shared" si="57"/>
        <v>#REF!</v>
      </c>
    </row>
    <row r="127" spans="10:47">
      <c r="J127" s="434" t="e">
        <f t="shared" si="65"/>
        <v>#REF!</v>
      </c>
      <c r="K127" s="443" t="e">
        <f t="shared" si="53"/>
        <v>#REF!</v>
      </c>
      <c r="L127" s="435" t="e">
        <f t="shared" si="54"/>
        <v>#REF!</v>
      </c>
      <c r="N127" s="427" t="e">
        <f t="shared" si="58"/>
        <v>#REF!</v>
      </c>
      <c r="O127" s="409" t="e">
        <f t="shared" si="64"/>
        <v>#REF!</v>
      </c>
      <c r="P127" s="409" t="e">
        <f t="shared" si="64"/>
        <v>#REF!</v>
      </c>
      <c r="Q127" s="409" t="e">
        <f t="shared" si="64"/>
        <v>#REF!</v>
      </c>
      <c r="R127" s="409" t="e">
        <f t="shared" si="64"/>
        <v>#REF!</v>
      </c>
      <c r="S127" s="409" t="e">
        <f t="shared" si="64"/>
        <v>#REF!</v>
      </c>
      <c r="T127" s="409" t="e">
        <f t="shared" si="64"/>
        <v>#REF!</v>
      </c>
      <c r="V127" s="409" t="e">
        <f t="shared" si="60"/>
        <v>#REF!</v>
      </c>
      <c r="W127" s="409" t="e">
        <f t="shared" si="61"/>
        <v>#REF!</v>
      </c>
      <c r="X127" s="409" t="e">
        <f>IF(#REF!=3,'Calculations (2)'!V127+('Calculations (2)'!$AC$110*'Calculations (2)'!W127),IF(#REF!=2,'Calculations (2)'!V127+('Calculations (2)'!$AC$109*'Calculations (2)'!W127)))</f>
        <v>#REF!</v>
      </c>
      <c r="Y127" s="409" t="e">
        <f>IF(#REF!=3,'Calculations (2)'!V127-('Calculations (2)'!$AC$110*'Calculations (2)'!W127),IF(#REF!=2,'Calculations (2)'!V127-('Calculations (2)'!$AC$109*'Calculations (2)'!W127)))</f>
        <v>#REF!</v>
      </c>
      <c r="Z127" s="409" t="e">
        <f>IF(#REF!=3,('Calculations (2)'!$AD$110*'Calculations (2)'!W127),IF(#REF!=2,('Calculations (2)'!$AD$109*'Calculations (2)'!W127)))</f>
        <v>#REF!</v>
      </c>
      <c r="AQ127" s="430" t="e">
        <f t="shared" si="66"/>
        <v>#REF!</v>
      </c>
      <c r="AR127" s="430" t="e">
        <f t="shared" si="56"/>
        <v>#REF!</v>
      </c>
      <c r="AS127" s="379" t="e">
        <f t="shared" si="57"/>
        <v>#REF!</v>
      </c>
      <c r="AT127" s="379" t="e">
        <f t="shared" si="57"/>
        <v>#REF!</v>
      </c>
      <c r="AU127" s="379" t="e">
        <f t="shared" si="57"/>
        <v>#REF!</v>
      </c>
    </row>
    <row r="128" spans="10:47">
      <c r="J128" s="434" t="e">
        <f t="shared" si="65"/>
        <v>#REF!</v>
      </c>
      <c r="K128" s="443" t="e">
        <f t="shared" si="53"/>
        <v>#REF!</v>
      </c>
      <c r="L128" s="435" t="e">
        <f t="shared" si="54"/>
        <v>#REF!</v>
      </c>
      <c r="N128" s="427" t="e">
        <f t="shared" si="58"/>
        <v>#REF!</v>
      </c>
      <c r="O128" s="409" t="e">
        <f t="shared" si="64"/>
        <v>#REF!</v>
      </c>
      <c r="P128" s="409" t="e">
        <f t="shared" si="64"/>
        <v>#REF!</v>
      </c>
      <c r="Q128" s="409" t="e">
        <f t="shared" si="64"/>
        <v>#REF!</v>
      </c>
      <c r="R128" s="409" t="e">
        <f t="shared" si="64"/>
        <v>#REF!</v>
      </c>
      <c r="S128" s="409" t="e">
        <f t="shared" si="64"/>
        <v>#REF!</v>
      </c>
      <c r="T128" s="409" t="e">
        <f t="shared" si="64"/>
        <v>#REF!</v>
      </c>
      <c r="V128" s="409" t="e">
        <f t="shared" si="60"/>
        <v>#REF!</v>
      </c>
      <c r="W128" s="409" t="e">
        <f t="shared" si="61"/>
        <v>#REF!</v>
      </c>
      <c r="X128" s="409" t="e">
        <f>IF(#REF!=3,'Calculations (2)'!V128+('Calculations (2)'!$AC$110*'Calculations (2)'!W128),IF(#REF!=2,'Calculations (2)'!V128+('Calculations (2)'!$AC$109*'Calculations (2)'!W128)))</f>
        <v>#REF!</v>
      </c>
      <c r="Y128" s="409" t="e">
        <f>IF(#REF!=3,'Calculations (2)'!V128-('Calculations (2)'!$AC$110*'Calculations (2)'!W128),IF(#REF!=2,'Calculations (2)'!V128-('Calculations (2)'!$AC$109*'Calculations (2)'!W128)))</f>
        <v>#REF!</v>
      </c>
      <c r="Z128" s="409" t="e">
        <f>IF(#REF!=3,('Calculations (2)'!$AD$110*'Calculations (2)'!W128),IF(#REF!=2,('Calculations (2)'!$AD$109*'Calculations (2)'!W128)))</f>
        <v>#REF!</v>
      </c>
      <c r="AQ128" s="430" t="e">
        <f t="shared" si="66"/>
        <v>#REF!</v>
      </c>
      <c r="AR128" s="430" t="e">
        <f t="shared" si="56"/>
        <v>#REF!</v>
      </c>
      <c r="AS128" s="379" t="e">
        <f t="shared" si="57"/>
        <v>#REF!</v>
      </c>
      <c r="AT128" s="379" t="e">
        <f t="shared" si="57"/>
        <v>#REF!</v>
      </c>
      <c r="AU128" s="379" t="e">
        <f t="shared" si="57"/>
        <v>#REF!</v>
      </c>
    </row>
    <row r="129" spans="10:47">
      <c r="J129" s="434" t="e">
        <f t="shared" si="65"/>
        <v>#REF!</v>
      </c>
      <c r="K129" s="443" t="e">
        <f t="shared" si="53"/>
        <v>#REF!</v>
      </c>
      <c r="L129" s="435" t="e">
        <f t="shared" si="54"/>
        <v>#REF!</v>
      </c>
      <c r="N129" s="427" t="e">
        <f t="shared" si="58"/>
        <v>#REF!</v>
      </c>
      <c r="O129" s="409" t="e">
        <f t="shared" si="64"/>
        <v>#REF!</v>
      </c>
      <c r="P129" s="409" t="e">
        <f t="shared" si="64"/>
        <v>#REF!</v>
      </c>
      <c r="Q129" s="409" t="e">
        <f t="shared" si="64"/>
        <v>#REF!</v>
      </c>
      <c r="R129" s="409" t="e">
        <f t="shared" si="64"/>
        <v>#REF!</v>
      </c>
      <c r="S129" s="409" t="e">
        <f t="shared" si="64"/>
        <v>#REF!</v>
      </c>
      <c r="T129" s="409" t="e">
        <f t="shared" si="64"/>
        <v>#REF!</v>
      </c>
      <c r="V129" s="409" t="e">
        <f t="shared" si="60"/>
        <v>#REF!</v>
      </c>
      <c r="W129" s="409" t="e">
        <f t="shared" si="61"/>
        <v>#REF!</v>
      </c>
      <c r="X129" s="409" t="e">
        <f>IF(#REF!=3,'Calculations (2)'!V129+('Calculations (2)'!$AC$110*'Calculations (2)'!W129),IF(#REF!=2,'Calculations (2)'!V129+('Calculations (2)'!$AC$109*'Calculations (2)'!W129)))</f>
        <v>#REF!</v>
      </c>
      <c r="Y129" s="409" t="e">
        <f>IF(#REF!=3,'Calculations (2)'!V129-('Calculations (2)'!$AC$110*'Calculations (2)'!W129),IF(#REF!=2,'Calculations (2)'!V129-('Calculations (2)'!$AC$109*'Calculations (2)'!W129)))</f>
        <v>#REF!</v>
      </c>
      <c r="Z129" s="409" t="e">
        <f>IF(#REF!=3,('Calculations (2)'!$AD$110*'Calculations (2)'!W129),IF(#REF!=2,('Calculations (2)'!$AD$109*'Calculations (2)'!W129)))</f>
        <v>#REF!</v>
      </c>
      <c r="AQ129" s="430" t="e">
        <f t="shared" si="66"/>
        <v>#REF!</v>
      </c>
      <c r="AR129" s="430" t="e">
        <f t="shared" si="56"/>
        <v>#REF!</v>
      </c>
      <c r="AS129" s="379" t="e">
        <f t="shared" si="57"/>
        <v>#REF!</v>
      </c>
      <c r="AT129" s="379" t="e">
        <f t="shared" si="57"/>
        <v>#REF!</v>
      </c>
      <c r="AU129" s="379" t="e">
        <f t="shared" si="57"/>
        <v>#REF!</v>
      </c>
    </row>
    <row r="130" spans="10:47">
      <c r="J130" s="434" t="e">
        <f t="shared" si="65"/>
        <v>#REF!</v>
      </c>
      <c r="K130" s="443" t="e">
        <f t="shared" si="53"/>
        <v>#REF!</v>
      </c>
      <c r="L130" s="435" t="e">
        <f t="shared" si="54"/>
        <v>#REF!</v>
      </c>
      <c r="N130" s="427" t="e">
        <f t="shared" si="58"/>
        <v>#REF!</v>
      </c>
      <c r="O130" s="409" t="e">
        <f t="shared" si="64"/>
        <v>#REF!</v>
      </c>
      <c r="P130" s="409" t="e">
        <f t="shared" si="64"/>
        <v>#REF!</v>
      </c>
      <c r="Q130" s="409" t="e">
        <f t="shared" si="64"/>
        <v>#REF!</v>
      </c>
      <c r="R130" s="409" t="e">
        <f t="shared" si="64"/>
        <v>#REF!</v>
      </c>
      <c r="S130" s="409" t="e">
        <f t="shared" si="64"/>
        <v>#REF!</v>
      </c>
      <c r="T130" s="409" t="e">
        <f t="shared" si="64"/>
        <v>#REF!</v>
      </c>
      <c r="V130" s="409" t="e">
        <f t="shared" si="60"/>
        <v>#REF!</v>
      </c>
      <c r="W130" s="409" t="e">
        <f t="shared" si="61"/>
        <v>#REF!</v>
      </c>
      <c r="X130" s="409" t="e">
        <f>IF(#REF!=3,'Calculations (2)'!V130+('Calculations (2)'!$AC$110*'Calculations (2)'!W130),IF(#REF!=2,'Calculations (2)'!V130+('Calculations (2)'!$AC$109*'Calculations (2)'!W130)))</f>
        <v>#REF!</v>
      </c>
      <c r="Y130" s="409" t="e">
        <f>IF(#REF!=3,'Calculations (2)'!V130-('Calculations (2)'!$AC$110*'Calculations (2)'!W130),IF(#REF!=2,'Calculations (2)'!V130-('Calculations (2)'!$AC$109*'Calculations (2)'!W130)))</f>
        <v>#REF!</v>
      </c>
      <c r="Z130" s="409" t="e">
        <f>IF(#REF!=3,('Calculations (2)'!$AD$110*'Calculations (2)'!W130),IF(#REF!=2,('Calculations (2)'!$AD$109*'Calculations (2)'!W130)))</f>
        <v>#REF!</v>
      </c>
      <c r="AQ130" s="430" t="e">
        <f t="shared" si="66"/>
        <v>#REF!</v>
      </c>
      <c r="AR130" s="430" t="e">
        <f t="shared" si="56"/>
        <v>#REF!</v>
      </c>
      <c r="AS130" s="379" t="e">
        <f t="shared" si="57"/>
        <v>#REF!</v>
      </c>
      <c r="AT130" s="379" t="e">
        <f t="shared" si="57"/>
        <v>#REF!</v>
      </c>
      <c r="AU130" s="379" t="e">
        <f t="shared" si="57"/>
        <v>#REF!</v>
      </c>
    </row>
    <row r="131" spans="10:47">
      <c r="J131" s="434" t="e">
        <f t="shared" si="65"/>
        <v>#REF!</v>
      </c>
      <c r="K131" s="443" t="e">
        <f t="shared" si="53"/>
        <v>#REF!</v>
      </c>
      <c r="L131" s="435" t="e">
        <f t="shared" si="54"/>
        <v>#REF!</v>
      </c>
      <c r="N131" s="427" t="e">
        <f t="shared" si="58"/>
        <v>#REF!</v>
      </c>
      <c r="O131" s="409" t="e">
        <f t="shared" si="64"/>
        <v>#REF!</v>
      </c>
      <c r="P131" s="409" t="e">
        <f t="shared" si="64"/>
        <v>#REF!</v>
      </c>
      <c r="Q131" s="409" t="e">
        <f t="shared" si="64"/>
        <v>#REF!</v>
      </c>
      <c r="R131" s="409" t="e">
        <f t="shared" si="64"/>
        <v>#REF!</v>
      </c>
      <c r="S131" s="409" t="e">
        <f t="shared" si="64"/>
        <v>#REF!</v>
      </c>
      <c r="T131" s="409" t="e">
        <f t="shared" si="64"/>
        <v>#REF!</v>
      </c>
      <c r="V131" s="409" t="e">
        <f t="shared" si="60"/>
        <v>#REF!</v>
      </c>
      <c r="W131" s="409" t="e">
        <f t="shared" si="61"/>
        <v>#REF!</v>
      </c>
      <c r="X131" s="409" t="e">
        <f>IF(#REF!=3,'Calculations (2)'!V131+('Calculations (2)'!$AC$110*'Calculations (2)'!W131),IF(#REF!=2,'Calculations (2)'!V131+('Calculations (2)'!$AC$109*'Calculations (2)'!W131)))</f>
        <v>#REF!</v>
      </c>
      <c r="Y131" s="409" t="e">
        <f>IF(#REF!=3,'Calculations (2)'!V131-('Calculations (2)'!$AC$110*'Calculations (2)'!W131),IF(#REF!=2,'Calculations (2)'!V131-('Calculations (2)'!$AC$109*'Calculations (2)'!W131)))</f>
        <v>#REF!</v>
      </c>
      <c r="Z131" s="409" t="e">
        <f>IF(#REF!=3,('Calculations (2)'!$AD$110*'Calculations (2)'!W131),IF(#REF!=2,('Calculations (2)'!$AD$109*'Calculations (2)'!W131)))</f>
        <v>#REF!</v>
      </c>
      <c r="AQ131" s="430" t="e">
        <f t="shared" si="66"/>
        <v>#REF!</v>
      </c>
      <c r="AR131" s="430" t="e">
        <f t="shared" si="56"/>
        <v>#REF!</v>
      </c>
      <c r="AS131" s="379" t="e">
        <f t="shared" si="57"/>
        <v>#REF!</v>
      </c>
      <c r="AT131" s="379" t="e">
        <f t="shared" si="57"/>
        <v>#REF!</v>
      </c>
      <c r="AU131" s="379" t="e">
        <f t="shared" si="57"/>
        <v>#REF!</v>
      </c>
    </row>
    <row r="132" spans="10:47">
      <c r="J132" s="434" t="e">
        <f t="shared" si="65"/>
        <v>#REF!</v>
      </c>
      <c r="K132" s="443" t="e">
        <f t="shared" si="53"/>
        <v>#REF!</v>
      </c>
      <c r="L132" s="435" t="e">
        <f t="shared" si="54"/>
        <v>#REF!</v>
      </c>
      <c r="N132" s="427" t="e">
        <f t="shared" si="58"/>
        <v>#REF!</v>
      </c>
      <c r="O132" s="409" t="e">
        <f t="shared" si="64"/>
        <v>#REF!</v>
      </c>
      <c r="P132" s="409" t="e">
        <f t="shared" si="64"/>
        <v>#REF!</v>
      </c>
      <c r="Q132" s="409" t="e">
        <f t="shared" si="64"/>
        <v>#REF!</v>
      </c>
      <c r="R132" s="409" t="e">
        <f t="shared" si="64"/>
        <v>#REF!</v>
      </c>
      <c r="S132" s="409" t="e">
        <f t="shared" si="64"/>
        <v>#REF!</v>
      </c>
      <c r="T132" s="409" t="e">
        <f t="shared" si="64"/>
        <v>#REF!</v>
      </c>
      <c r="V132" s="409" t="e">
        <f t="shared" si="60"/>
        <v>#REF!</v>
      </c>
      <c r="W132" s="409" t="e">
        <f t="shared" si="61"/>
        <v>#REF!</v>
      </c>
      <c r="X132" s="409" t="e">
        <f>IF(#REF!=3,'Calculations (2)'!V132+('Calculations (2)'!$AC$110*'Calculations (2)'!W132),IF(#REF!=2,'Calculations (2)'!V132+('Calculations (2)'!$AC$109*'Calculations (2)'!W132)))</f>
        <v>#REF!</v>
      </c>
      <c r="Y132" s="409" t="e">
        <f>IF(#REF!=3,'Calculations (2)'!V132-('Calculations (2)'!$AC$110*'Calculations (2)'!W132),IF(#REF!=2,'Calculations (2)'!V132-('Calculations (2)'!$AC$109*'Calculations (2)'!W132)))</f>
        <v>#REF!</v>
      </c>
      <c r="Z132" s="409" t="e">
        <f>IF(#REF!=3,('Calculations (2)'!$AD$110*'Calculations (2)'!W132),IF(#REF!=2,('Calculations (2)'!$AD$109*'Calculations (2)'!W132)))</f>
        <v>#REF!</v>
      </c>
      <c r="AQ132" s="430" t="e">
        <f t="shared" si="66"/>
        <v>#REF!</v>
      </c>
      <c r="AR132" s="430" t="e">
        <f t="shared" si="56"/>
        <v>#REF!</v>
      </c>
      <c r="AS132" s="379" t="e">
        <f t="shared" si="57"/>
        <v>#REF!</v>
      </c>
      <c r="AT132" s="379" t="e">
        <f t="shared" si="57"/>
        <v>#REF!</v>
      </c>
      <c r="AU132" s="379" t="e">
        <f t="shared" si="57"/>
        <v>#REF!</v>
      </c>
    </row>
    <row r="133" spans="10:47">
      <c r="J133" s="434" t="e">
        <f t="shared" si="65"/>
        <v>#REF!</v>
      </c>
      <c r="K133" s="443" t="e">
        <f t="shared" si="53"/>
        <v>#REF!</v>
      </c>
      <c r="L133" s="435" t="e">
        <f t="shared" si="54"/>
        <v>#REF!</v>
      </c>
      <c r="N133" s="427" t="e">
        <f t="shared" si="58"/>
        <v>#REF!</v>
      </c>
      <c r="O133" s="409" t="e">
        <f t="shared" si="64"/>
        <v>#REF!</v>
      </c>
      <c r="P133" s="409" t="e">
        <f t="shared" si="64"/>
        <v>#REF!</v>
      </c>
      <c r="Q133" s="409" t="e">
        <f t="shared" si="64"/>
        <v>#REF!</v>
      </c>
      <c r="R133" s="409" t="e">
        <f t="shared" si="64"/>
        <v>#REF!</v>
      </c>
      <c r="S133" s="409" t="e">
        <f t="shared" si="64"/>
        <v>#REF!</v>
      </c>
      <c r="T133" s="409" t="e">
        <f t="shared" si="64"/>
        <v>#REF!</v>
      </c>
      <c r="V133" s="409" t="e">
        <f t="shared" si="60"/>
        <v>#REF!</v>
      </c>
      <c r="W133" s="409" t="e">
        <f t="shared" si="61"/>
        <v>#REF!</v>
      </c>
      <c r="X133" s="409" t="e">
        <f>IF(#REF!=3,'Calculations (2)'!V133+('Calculations (2)'!$AC$110*'Calculations (2)'!W133),IF(#REF!=2,'Calculations (2)'!V133+('Calculations (2)'!$AC$109*'Calculations (2)'!W133)))</f>
        <v>#REF!</v>
      </c>
      <c r="Y133" s="409" t="e">
        <f>IF(#REF!=3,'Calculations (2)'!V133-('Calculations (2)'!$AC$110*'Calculations (2)'!W133),IF(#REF!=2,'Calculations (2)'!V133-('Calculations (2)'!$AC$109*'Calculations (2)'!W133)))</f>
        <v>#REF!</v>
      </c>
      <c r="Z133" s="409" t="e">
        <f>IF(#REF!=3,('Calculations (2)'!$AD$110*'Calculations (2)'!W133),IF(#REF!=2,('Calculations (2)'!$AD$109*'Calculations (2)'!W133)))</f>
        <v>#REF!</v>
      </c>
      <c r="AQ133" s="430" t="e">
        <f t="shared" si="66"/>
        <v>#REF!</v>
      </c>
      <c r="AR133" s="430" t="e">
        <f t="shared" si="56"/>
        <v>#REF!</v>
      </c>
      <c r="AS133" s="379" t="e">
        <f t="shared" si="57"/>
        <v>#REF!</v>
      </c>
      <c r="AT133" s="379" t="e">
        <f t="shared" si="57"/>
        <v>#REF!</v>
      </c>
      <c r="AU133" s="379" t="e">
        <f t="shared" si="57"/>
        <v>#REF!</v>
      </c>
    </row>
    <row r="134" spans="10:47">
      <c r="J134" s="434" t="e">
        <f t="shared" si="65"/>
        <v>#REF!</v>
      </c>
      <c r="K134" s="443" t="e">
        <f t="shared" si="53"/>
        <v>#REF!</v>
      </c>
      <c r="L134" s="435" t="e">
        <f t="shared" si="54"/>
        <v>#REF!</v>
      </c>
      <c r="N134" s="427" t="e">
        <f t="shared" si="58"/>
        <v>#REF!</v>
      </c>
      <c r="O134" s="409" t="e">
        <f t="shared" si="64"/>
        <v>#REF!</v>
      </c>
      <c r="P134" s="409" t="e">
        <f t="shared" si="64"/>
        <v>#REF!</v>
      </c>
      <c r="Q134" s="409" t="e">
        <f t="shared" si="64"/>
        <v>#REF!</v>
      </c>
      <c r="R134" s="409" t="e">
        <f t="shared" si="64"/>
        <v>#REF!</v>
      </c>
      <c r="S134" s="409" t="e">
        <f t="shared" si="64"/>
        <v>#REF!</v>
      </c>
      <c r="T134" s="409" t="e">
        <f t="shared" si="64"/>
        <v>#REF!</v>
      </c>
      <c r="V134" s="409" t="e">
        <f t="shared" si="60"/>
        <v>#REF!</v>
      </c>
      <c r="W134" s="409" t="e">
        <f t="shared" si="61"/>
        <v>#REF!</v>
      </c>
      <c r="X134" s="409" t="e">
        <f>IF(#REF!=3,'Calculations (2)'!V134+('Calculations (2)'!$AC$110*'Calculations (2)'!W134),IF(#REF!=2,'Calculations (2)'!V134+('Calculations (2)'!$AC$109*'Calculations (2)'!W134)))</f>
        <v>#REF!</v>
      </c>
      <c r="Y134" s="409" t="e">
        <f>IF(#REF!=3,'Calculations (2)'!V134-('Calculations (2)'!$AC$110*'Calculations (2)'!W134),IF(#REF!=2,'Calculations (2)'!V134-('Calculations (2)'!$AC$109*'Calculations (2)'!W134)))</f>
        <v>#REF!</v>
      </c>
      <c r="Z134" s="409" t="e">
        <f>IF(#REF!=3,('Calculations (2)'!$AD$110*'Calculations (2)'!W134),IF(#REF!=2,('Calculations (2)'!$AD$109*'Calculations (2)'!W134)))</f>
        <v>#REF!</v>
      </c>
      <c r="AQ134" s="430" t="e">
        <f t="shared" si="66"/>
        <v>#REF!</v>
      </c>
      <c r="AR134" s="430" t="e">
        <f t="shared" si="56"/>
        <v>#REF!</v>
      </c>
      <c r="AS134" s="379" t="e">
        <f t="shared" si="57"/>
        <v>#REF!</v>
      </c>
      <c r="AT134" s="379" t="e">
        <f t="shared" si="57"/>
        <v>#REF!</v>
      </c>
      <c r="AU134" s="379" t="e">
        <f t="shared" si="57"/>
        <v>#REF!</v>
      </c>
    </row>
    <row r="135" spans="10:47">
      <c r="J135" s="434" t="e">
        <f t="shared" ref="J135:J144" si="67">IF(G41="",NA(),1)</f>
        <v>#REF!</v>
      </c>
      <c r="K135" s="446" t="e">
        <f t="shared" ref="K135:K164" si="68">IF(G41="",NA(),F41)</f>
        <v>#REF!</v>
      </c>
      <c r="L135" s="435" t="e">
        <f t="shared" ref="L135:L164" si="69">IF(I41="",NA(),I41)</f>
        <v>#REF!</v>
      </c>
      <c r="N135" s="427" t="e">
        <f t="shared" si="58"/>
        <v>#REF!</v>
      </c>
      <c r="O135" s="409" t="e">
        <f t="shared" si="64"/>
        <v>#REF!</v>
      </c>
      <c r="P135" s="409" t="e">
        <f t="shared" si="64"/>
        <v>#REF!</v>
      </c>
      <c r="Q135" s="409" t="e">
        <f t="shared" si="64"/>
        <v>#REF!</v>
      </c>
      <c r="R135" s="409" t="e">
        <f t="shared" si="64"/>
        <v>#REF!</v>
      </c>
      <c r="S135" s="409" t="e">
        <f t="shared" si="64"/>
        <v>#REF!</v>
      </c>
      <c r="T135" s="409" t="e">
        <f t="shared" si="64"/>
        <v>#REF!</v>
      </c>
      <c r="V135" s="409" t="e">
        <f t="shared" si="60"/>
        <v>#REF!</v>
      </c>
      <c r="W135" s="409" t="e">
        <f t="shared" si="61"/>
        <v>#REF!</v>
      </c>
      <c r="X135" s="409" t="e">
        <f>IF(#REF!=3,'Calculations (2)'!V135+('Calculations (2)'!$AC$110*'Calculations (2)'!W135),IF(#REF!=2,'Calculations (2)'!V135+('Calculations (2)'!$AC$109*'Calculations (2)'!W135)))</f>
        <v>#REF!</v>
      </c>
      <c r="Y135" s="409" t="e">
        <f>IF(#REF!=3,'Calculations (2)'!V135-('Calculations (2)'!$AC$110*'Calculations (2)'!W135),IF(#REF!=2,'Calculations (2)'!V135-('Calculations (2)'!$AC$109*'Calculations (2)'!W135)))</f>
        <v>#REF!</v>
      </c>
      <c r="Z135" s="409" t="e">
        <f>IF(#REF!=3,('Calculations (2)'!$AD$110*'Calculations (2)'!W135),IF(#REF!=2,('Calculations (2)'!$AD$109*'Calculations (2)'!W135)))</f>
        <v>#REF!</v>
      </c>
    </row>
    <row r="136" spans="10:47">
      <c r="J136" s="434" t="e">
        <f t="shared" si="67"/>
        <v>#REF!</v>
      </c>
      <c r="K136" s="446" t="e">
        <f t="shared" si="68"/>
        <v>#REF!</v>
      </c>
      <c r="L136" s="435" t="e">
        <f t="shared" si="69"/>
        <v>#REF!</v>
      </c>
      <c r="N136" s="427" t="e">
        <f t="shared" si="58"/>
        <v>#REF!</v>
      </c>
      <c r="O136" s="409" t="e">
        <f t="shared" si="64"/>
        <v>#REF!</v>
      </c>
      <c r="P136" s="409" t="e">
        <f t="shared" si="64"/>
        <v>#REF!</v>
      </c>
      <c r="Q136" s="409" t="e">
        <f t="shared" si="64"/>
        <v>#REF!</v>
      </c>
      <c r="R136" s="409" t="e">
        <f t="shared" si="64"/>
        <v>#REF!</v>
      </c>
      <c r="S136" s="409" t="e">
        <f t="shared" si="64"/>
        <v>#REF!</v>
      </c>
      <c r="T136" s="409" t="e">
        <f t="shared" si="64"/>
        <v>#REF!</v>
      </c>
      <c r="V136" s="409" t="e">
        <f t="shared" si="60"/>
        <v>#REF!</v>
      </c>
      <c r="W136" s="409" t="e">
        <f t="shared" si="61"/>
        <v>#REF!</v>
      </c>
      <c r="X136" s="409" t="e">
        <f>IF(#REF!=3,'Calculations (2)'!V136+('Calculations (2)'!$AC$110*'Calculations (2)'!W136),IF(#REF!=2,'Calculations (2)'!V136+('Calculations (2)'!$AC$109*'Calculations (2)'!W136)))</f>
        <v>#REF!</v>
      </c>
      <c r="Y136" s="409" t="e">
        <f>IF(#REF!=3,'Calculations (2)'!V136-('Calculations (2)'!$AC$110*'Calculations (2)'!W136),IF(#REF!=2,'Calculations (2)'!V136-('Calculations (2)'!$AC$109*'Calculations (2)'!W136)))</f>
        <v>#REF!</v>
      </c>
      <c r="Z136" s="409" t="e">
        <f>IF(#REF!=3,('Calculations (2)'!$AD$110*'Calculations (2)'!W136),IF(#REF!=2,('Calculations (2)'!$AD$109*'Calculations (2)'!W136)))</f>
        <v>#REF!</v>
      </c>
    </row>
    <row r="137" spans="10:47">
      <c r="J137" s="434" t="e">
        <f t="shared" si="67"/>
        <v>#REF!</v>
      </c>
      <c r="K137" s="446" t="e">
        <f t="shared" si="68"/>
        <v>#REF!</v>
      </c>
      <c r="L137" s="435" t="e">
        <f t="shared" si="69"/>
        <v>#REF!</v>
      </c>
      <c r="N137" s="427" t="e">
        <f t="shared" si="58"/>
        <v>#REF!</v>
      </c>
      <c r="O137" s="409" t="e">
        <f t="shared" si="64"/>
        <v>#REF!</v>
      </c>
      <c r="P137" s="409" t="e">
        <f t="shared" si="64"/>
        <v>#REF!</v>
      </c>
      <c r="Q137" s="409" t="e">
        <f t="shared" si="64"/>
        <v>#REF!</v>
      </c>
      <c r="R137" s="409" t="e">
        <f t="shared" si="64"/>
        <v>#REF!</v>
      </c>
      <c r="S137" s="409" t="e">
        <f t="shared" si="64"/>
        <v>#REF!</v>
      </c>
      <c r="T137" s="409" t="e">
        <f t="shared" si="64"/>
        <v>#REF!</v>
      </c>
      <c r="V137" s="409" t="e">
        <f t="shared" si="60"/>
        <v>#REF!</v>
      </c>
      <c r="W137" s="409" t="e">
        <f t="shared" si="61"/>
        <v>#REF!</v>
      </c>
      <c r="X137" s="409" t="e">
        <f>IF(#REF!=3,'Calculations (2)'!V137+('Calculations (2)'!$AC$110*'Calculations (2)'!W137),IF(#REF!=2,'Calculations (2)'!V137+('Calculations (2)'!$AC$109*'Calculations (2)'!W137)))</f>
        <v>#REF!</v>
      </c>
      <c r="Y137" s="409" t="e">
        <f>IF(#REF!=3,'Calculations (2)'!V137-('Calculations (2)'!$AC$110*'Calculations (2)'!W137),IF(#REF!=2,'Calculations (2)'!V137-('Calculations (2)'!$AC$109*'Calculations (2)'!W137)))</f>
        <v>#REF!</v>
      </c>
      <c r="Z137" s="409" t="e">
        <f>IF(#REF!=3,('Calculations (2)'!$AD$110*'Calculations (2)'!W137),IF(#REF!=2,('Calculations (2)'!$AD$109*'Calculations (2)'!W137)))</f>
        <v>#REF!</v>
      </c>
    </row>
    <row r="138" spans="10:47">
      <c r="J138" s="434" t="e">
        <f t="shared" si="67"/>
        <v>#REF!</v>
      </c>
      <c r="K138" s="446" t="e">
        <f t="shared" si="68"/>
        <v>#REF!</v>
      </c>
      <c r="L138" s="435" t="e">
        <f t="shared" si="69"/>
        <v>#REF!</v>
      </c>
    </row>
    <row r="139" spans="10:47">
      <c r="J139" s="434" t="e">
        <f t="shared" si="67"/>
        <v>#REF!</v>
      </c>
      <c r="K139" s="446" t="e">
        <f t="shared" si="68"/>
        <v>#REF!</v>
      </c>
      <c r="L139" s="435" t="e">
        <f t="shared" si="69"/>
        <v>#REF!</v>
      </c>
    </row>
    <row r="140" spans="10:47">
      <c r="J140" s="434" t="e">
        <f t="shared" si="67"/>
        <v>#REF!</v>
      </c>
      <c r="K140" s="446" t="e">
        <f t="shared" si="68"/>
        <v>#REF!</v>
      </c>
      <c r="L140" s="435" t="e">
        <f t="shared" si="69"/>
        <v>#REF!</v>
      </c>
    </row>
    <row r="141" spans="10:47">
      <c r="J141" s="434" t="e">
        <f t="shared" si="67"/>
        <v>#REF!</v>
      </c>
      <c r="K141" s="446" t="e">
        <f t="shared" si="68"/>
        <v>#REF!</v>
      </c>
      <c r="L141" s="435" t="e">
        <f t="shared" si="69"/>
        <v>#REF!</v>
      </c>
    </row>
    <row r="142" spans="10:47">
      <c r="J142" s="434" t="e">
        <f t="shared" si="67"/>
        <v>#REF!</v>
      </c>
      <c r="K142" s="446" t="e">
        <f t="shared" si="68"/>
        <v>#REF!</v>
      </c>
      <c r="L142" s="435" t="e">
        <f t="shared" si="69"/>
        <v>#REF!</v>
      </c>
    </row>
    <row r="143" spans="10:47">
      <c r="J143" s="434" t="e">
        <f t="shared" si="67"/>
        <v>#REF!</v>
      </c>
      <c r="K143" s="446" t="e">
        <f t="shared" si="68"/>
        <v>#REF!</v>
      </c>
      <c r="L143" s="435" t="e">
        <f t="shared" si="69"/>
        <v>#REF!</v>
      </c>
    </row>
    <row r="144" spans="10:47">
      <c r="J144" s="434" t="e">
        <f t="shared" si="67"/>
        <v>#REF!</v>
      </c>
      <c r="K144" s="446" t="e">
        <f t="shared" si="68"/>
        <v>#REF!</v>
      </c>
      <c r="L144" s="435" t="e">
        <f t="shared" si="69"/>
        <v>#REF!</v>
      </c>
    </row>
    <row r="145" spans="10:12">
      <c r="J145" s="434" t="e">
        <f t="shared" ref="J145:J154" si="70">IF(G51="",NA(),2)</f>
        <v>#REF!</v>
      </c>
      <c r="K145" s="446" t="e">
        <f t="shared" si="68"/>
        <v>#REF!</v>
      </c>
      <c r="L145" s="435" t="e">
        <f t="shared" si="69"/>
        <v>#REF!</v>
      </c>
    </row>
    <row r="146" spans="10:12">
      <c r="J146" s="434" t="e">
        <f t="shared" si="70"/>
        <v>#REF!</v>
      </c>
      <c r="K146" s="446" t="e">
        <f t="shared" si="68"/>
        <v>#REF!</v>
      </c>
      <c r="L146" s="435" t="e">
        <f t="shared" si="69"/>
        <v>#REF!</v>
      </c>
    </row>
    <row r="147" spans="10:12">
      <c r="J147" s="434" t="e">
        <f t="shared" si="70"/>
        <v>#REF!</v>
      </c>
      <c r="K147" s="446" t="e">
        <f t="shared" si="68"/>
        <v>#REF!</v>
      </c>
      <c r="L147" s="435" t="e">
        <f t="shared" si="69"/>
        <v>#REF!</v>
      </c>
    </row>
    <row r="148" spans="10:12">
      <c r="J148" s="434" t="e">
        <f t="shared" si="70"/>
        <v>#REF!</v>
      </c>
      <c r="K148" s="446" t="e">
        <f t="shared" si="68"/>
        <v>#REF!</v>
      </c>
      <c r="L148" s="435" t="e">
        <f t="shared" si="69"/>
        <v>#REF!</v>
      </c>
    </row>
    <row r="149" spans="10:12">
      <c r="J149" s="434" t="e">
        <f t="shared" si="70"/>
        <v>#REF!</v>
      </c>
      <c r="K149" s="446" t="e">
        <f t="shared" si="68"/>
        <v>#REF!</v>
      </c>
      <c r="L149" s="435" t="e">
        <f t="shared" si="69"/>
        <v>#REF!</v>
      </c>
    </row>
    <row r="150" spans="10:12">
      <c r="J150" s="434" t="e">
        <f t="shared" si="70"/>
        <v>#REF!</v>
      </c>
      <c r="K150" s="446" t="e">
        <f t="shared" si="68"/>
        <v>#REF!</v>
      </c>
      <c r="L150" s="435" t="e">
        <f t="shared" si="69"/>
        <v>#REF!</v>
      </c>
    </row>
    <row r="151" spans="10:12">
      <c r="J151" s="434" t="e">
        <f t="shared" si="70"/>
        <v>#REF!</v>
      </c>
      <c r="K151" s="446" t="e">
        <f t="shared" si="68"/>
        <v>#REF!</v>
      </c>
      <c r="L151" s="435" t="e">
        <f t="shared" si="69"/>
        <v>#REF!</v>
      </c>
    </row>
    <row r="152" spans="10:12">
      <c r="J152" s="434" t="e">
        <f t="shared" si="70"/>
        <v>#REF!</v>
      </c>
      <c r="K152" s="446" t="e">
        <f t="shared" si="68"/>
        <v>#REF!</v>
      </c>
      <c r="L152" s="435" t="e">
        <f t="shared" si="69"/>
        <v>#REF!</v>
      </c>
    </row>
    <row r="153" spans="10:12">
      <c r="J153" s="434" t="e">
        <f t="shared" si="70"/>
        <v>#REF!</v>
      </c>
      <c r="K153" s="446" t="e">
        <f t="shared" si="68"/>
        <v>#REF!</v>
      </c>
      <c r="L153" s="435" t="e">
        <f t="shared" si="69"/>
        <v>#REF!</v>
      </c>
    </row>
    <row r="154" spans="10:12">
      <c r="J154" s="434" t="e">
        <f t="shared" si="70"/>
        <v>#REF!</v>
      </c>
      <c r="K154" s="446" t="e">
        <f t="shared" si="68"/>
        <v>#REF!</v>
      </c>
      <c r="L154" s="435" t="e">
        <f t="shared" si="69"/>
        <v>#REF!</v>
      </c>
    </row>
    <row r="155" spans="10:12">
      <c r="J155" s="434" t="e">
        <f t="shared" ref="J155:J164" si="71">IF(G61="",NA(),3)</f>
        <v>#REF!</v>
      </c>
      <c r="K155" s="446" t="e">
        <f t="shared" si="68"/>
        <v>#REF!</v>
      </c>
      <c r="L155" s="435" t="e">
        <f t="shared" si="69"/>
        <v>#REF!</v>
      </c>
    </row>
    <row r="156" spans="10:12">
      <c r="J156" s="434" t="e">
        <f t="shared" si="71"/>
        <v>#REF!</v>
      </c>
      <c r="K156" s="446" t="e">
        <f t="shared" si="68"/>
        <v>#REF!</v>
      </c>
      <c r="L156" s="435" t="e">
        <f t="shared" si="69"/>
        <v>#REF!</v>
      </c>
    </row>
    <row r="157" spans="10:12">
      <c r="J157" s="434" t="e">
        <f t="shared" si="71"/>
        <v>#REF!</v>
      </c>
      <c r="K157" s="446" t="e">
        <f t="shared" si="68"/>
        <v>#REF!</v>
      </c>
      <c r="L157" s="435" t="e">
        <f t="shared" si="69"/>
        <v>#REF!</v>
      </c>
    </row>
    <row r="158" spans="10:12">
      <c r="J158" s="434" t="e">
        <f t="shared" si="71"/>
        <v>#REF!</v>
      </c>
      <c r="K158" s="446" t="e">
        <f t="shared" si="68"/>
        <v>#REF!</v>
      </c>
      <c r="L158" s="435" t="e">
        <f t="shared" si="69"/>
        <v>#REF!</v>
      </c>
    </row>
    <row r="159" spans="10:12">
      <c r="J159" s="434" t="e">
        <f t="shared" si="71"/>
        <v>#REF!</v>
      </c>
      <c r="K159" s="446" t="e">
        <f t="shared" si="68"/>
        <v>#REF!</v>
      </c>
      <c r="L159" s="435" t="e">
        <f t="shared" si="69"/>
        <v>#REF!</v>
      </c>
    </row>
    <row r="160" spans="10:12">
      <c r="J160" s="434" t="e">
        <f t="shared" si="71"/>
        <v>#REF!</v>
      </c>
      <c r="K160" s="446" t="e">
        <f t="shared" si="68"/>
        <v>#REF!</v>
      </c>
      <c r="L160" s="435" t="e">
        <f t="shared" si="69"/>
        <v>#REF!</v>
      </c>
    </row>
    <row r="161" spans="10:12">
      <c r="J161" s="434" t="e">
        <f t="shared" si="71"/>
        <v>#REF!</v>
      </c>
      <c r="K161" s="446" t="e">
        <f t="shared" si="68"/>
        <v>#REF!</v>
      </c>
      <c r="L161" s="435" t="e">
        <f t="shared" si="69"/>
        <v>#REF!</v>
      </c>
    </row>
    <row r="162" spans="10:12">
      <c r="J162" s="434" t="e">
        <f t="shared" si="71"/>
        <v>#REF!</v>
      </c>
      <c r="K162" s="446" t="e">
        <f t="shared" si="68"/>
        <v>#REF!</v>
      </c>
      <c r="L162" s="435" t="e">
        <f t="shared" si="69"/>
        <v>#REF!</v>
      </c>
    </row>
    <row r="163" spans="10:12">
      <c r="J163" s="434" t="e">
        <f t="shared" si="71"/>
        <v>#REF!</v>
      </c>
      <c r="K163" s="446" t="e">
        <f t="shared" si="68"/>
        <v>#REF!</v>
      </c>
      <c r="L163" s="435" t="e">
        <f t="shared" si="69"/>
        <v>#REF!</v>
      </c>
    </row>
    <row r="164" spans="10:12">
      <c r="J164" s="434" t="e">
        <f t="shared" si="71"/>
        <v>#REF!</v>
      </c>
      <c r="K164" s="446" t="e">
        <f t="shared" si="68"/>
        <v>#REF!</v>
      </c>
      <c r="L164" s="435" t="e">
        <f t="shared" si="69"/>
        <v>#REF!</v>
      </c>
    </row>
  </sheetData>
  <sheetProtection password="CF58" sheet="1" objects="1" scenarios="1"/>
  <mergeCells count="37">
    <mergeCell ref="O107:Q107"/>
    <mergeCell ref="R107:T107"/>
    <mergeCell ref="AB107:AD107"/>
    <mergeCell ref="BN40:BP40"/>
    <mergeCell ref="BS40:BU40"/>
    <mergeCell ref="O73:Q73"/>
    <mergeCell ref="R73:T73"/>
    <mergeCell ref="W73:Y73"/>
    <mergeCell ref="Z73:AB73"/>
    <mergeCell ref="O105:T105"/>
    <mergeCell ref="BV40:BX40"/>
    <mergeCell ref="CA40:CC40"/>
    <mergeCell ref="CD40:CF40"/>
    <mergeCell ref="O72:T72"/>
    <mergeCell ref="W72:AB72"/>
    <mergeCell ref="AP40:AR40"/>
    <mergeCell ref="AU40:AW40"/>
    <mergeCell ref="AX40:AZ40"/>
    <mergeCell ref="BC40:BE40"/>
    <mergeCell ref="BF40:BH40"/>
    <mergeCell ref="BK40:BM40"/>
    <mergeCell ref="BK39:BP39"/>
    <mergeCell ref="BS39:BX39"/>
    <mergeCell ref="CA39:CF39"/>
    <mergeCell ref="O40:Q40"/>
    <mergeCell ref="R40:T40"/>
    <mergeCell ref="W40:Y40"/>
    <mergeCell ref="Z40:AB40"/>
    <mergeCell ref="AE40:AG40"/>
    <mergeCell ref="AH40:AJ40"/>
    <mergeCell ref="AM40:AO40"/>
    <mergeCell ref="O39:T39"/>
    <mergeCell ref="W39:AB39"/>
    <mergeCell ref="AE39:AJ39"/>
    <mergeCell ref="AM39:AR39"/>
    <mergeCell ref="AU39:AZ39"/>
    <mergeCell ref="BC39:BH39"/>
  </mergeCells>
  <printOptions horizontalCentered="1" verticalCentered="1"/>
  <pageMargins left="0" right="0" top="0" bottom="0" header="0.5" footer="0.5"/>
  <pageSetup scale="63"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F146"/>
  <sheetViews>
    <sheetView tabSelected="1" view="pageBreakPreview" zoomScale="80" zoomScaleNormal="100" zoomScaleSheetLayoutView="80" workbookViewId="0">
      <selection activeCell="L25" sqref="L25"/>
    </sheetView>
  </sheetViews>
  <sheetFormatPr defaultColWidth="11.42578125" defaultRowHeight="11.25"/>
  <cols>
    <col min="1" max="1" width="11.42578125" style="12" customWidth="1"/>
    <col min="2" max="2" width="11.42578125" style="16" customWidth="1"/>
    <col min="3" max="16384" width="11.42578125" style="14"/>
  </cols>
  <sheetData>
    <row r="1" spans="1:32" s="13" customFormat="1" ht="15" customHeight="1">
      <c r="A1" s="43" t="s">
        <v>2</v>
      </c>
      <c r="B1" s="44"/>
      <c r="C1" s="44"/>
      <c r="D1" s="44"/>
      <c r="E1" s="44"/>
      <c r="F1" s="44"/>
      <c r="G1" s="44"/>
      <c r="H1" s="44"/>
      <c r="I1" s="44"/>
      <c r="J1" s="44"/>
      <c r="K1" s="44"/>
      <c r="L1" s="44"/>
      <c r="M1" s="44"/>
      <c r="N1" s="44"/>
      <c r="O1" s="44"/>
      <c r="P1" s="44"/>
      <c r="Q1" s="44"/>
      <c r="R1" s="44"/>
      <c r="S1" s="44"/>
      <c r="T1" s="45"/>
      <c r="U1" s="45"/>
      <c r="V1" s="45"/>
      <c r="W1" s="45"/>
      <c r="X1" s="45"/>
      <c r="Y1" s="45"/>
      <c r="Z1" s="45"/>
      <c r="AA1" s="45"/>
      <c r="AB1" s="45"/>
      <c r="AC1" s="45"/>
      <c r="AD1" s="45"/>
      <c r="AE1" s="45"/>
      <c r="AF1" s="45"/>
    </row>
    <row r="2" spans="1:32" ht="12.75">
      <c r="A2" s="1236" t="s">
        <v>29</v>
      </c>
      <c r="B2" s="1236"/>
      <c r="C2" s="1236"/>
      <c r="D2" s="1236"/>
      <c r="E2" s="1236"/>
      <c r="F2" s="1236"/>
      <c r="G2" s="1236"/>
      <c r="H2" s="1236"/>
      <c r="I2" s="1236"/>
      <c r="J2" s="1236"/>
      <c r="K2" s="1236"/>
      <c r="L2" s="1236"/>
      <c r="M2" s="1236"/>
      <c r="N2" s="1236"/>
      <c r="O2" s="1236"/>
      <c r="P2" s="1236"/>
      <c r="Q2" s="1236"/>
      <c r="R2" s="1236"/>
      <c r="S2" s="1236"/>
      <c r="T2" s="46"/>
      <c r="U2" s="46"/>
      <c r="V2" s="46"/>
      <c r="W2" s="46"/>
      <c r="X2" s="46"/>
      <c r="Y2" s="46"/>
      <c r="Z2" s="46"/>
      <c r="AA2" s="46"/>
      <c r="AB2" s="46"/>
      <c r="AC2" s="46"/>
      <c r="AD2" s="46"/>
      <c r="AE2" s="46"/>
      <c r="AF2" s="46"/>
    </row>
    <row r="3" spans="1:32" s="12" customFormat="1" ht="12.75" customHeight="1" thickBot="1">
      <c r="A3" s="1240"/>
      <c r="B3" s="1240"/>
      <c r="C3" s="1240"/>
      <c r="D3" s="1240"/>
      <c r="E3" s="1240"/>
      <c r="F3" s="1240"/>
      <c r="G3" s="1240"/>
      <c r="H3" s="1240"/>
      <c r="I3" s="1240"/>
      <c r="J3" s="1240"/>
      <c r="K3" s="1240"/>
      <c r="L3" s="1240"/>
      <c r="M3" s="1240"/>
      <c r="N3" s="1240"/>
      <c r="O3" s="1240"/>
      <c r="P3" s="1240"/>
      <c r="Q3" s="1240"/>
      <c r="R3" s="1240"/>
      <c r="S3" s="1240"/>
      <c r="T3" s="1240"/>
      <c r="U3" s="1240"/>
      <c r="V3" s="1240"/>
      <c r="W3" s="1240"/>
      <c r="X3" s="1240"/>
      <c r="Y3" s="1240"/>
      <c r="Z3" s="1240"/>
      <c r="AA3" s="1240"/>
      <c r="AB3" s="1240"/>
      <c r="AC3" s="1240"/>
      <c r="AD3" s="1240"/>
      <c r="AE3" s="1240"/>
      <c r="AF3" s="1240"/>
    </row>
    <row r="4" spans="1:32" ht="13.5" customHeight="1" thickBot="1">
      <c r="A4" s="44"/>
      <c r="B4" s="45" t="s">
        <v>5</v>
      </c>
      <c r="C4" s="47"/>
      <c r="D4" s="44"/>
      <c r="E4" s="44" t="s">
        <v>16</v>
      </c>
      <c r="F4" s="44"/>
      <c r="G4" s="1237"/>
      <c r="H4" s="1238"/>
      <c r="I4" s="1239"/>
      <c r="J4" s="47"/>
      <c r="K4" s="47"/>
      <c r="L4" s="44" t="s">
        <v>17</v>
      </c>
      <c r="M4" s="44"/>
      <c r="N4" s="44"/>
      <c r="O4" s="1237"/>
      <c r="P4" s="1238"/>
      <c r="Q4" s="1239"/>
      <c r="R4" s="44"/>
      <c r="S4" s="44"/>
      <c r="T4" s="44"/>
      <c r="U4" s="44"/>
      <c r="V4" s="44"/>
      <c r="W4" s="44"/>
      <c r="X4" s="44"/>
      <c r="Y4" s="44"/>
      <c r="Z4" s="44"/>
      <c r="AA4" s="44"/>
      <c r="AB4" s="44"/>
      <c r="AC4" s="44"/>
      <c r="AD4" s="44"/>
      <c r="AE4" s="44"/>
      <c r="AF4" s="44"/>
    </row>
    <row r="5" spans="1:32" ht="12.7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row>
    <row r="6" spans="1:32" ht="12.7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row>
    <row r="7" spans="1:32" ht="12.75">
      <c r="A7" s="40"/>
      <c r="B7" s="48"/>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row>
    <row r="8" spans="1:32" ht="12.75">
      <c r="A8" s="40"/>
      <c r="B8" s="48"/>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row>
    <row r="9" spans="1:32" ht="12.75">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row>
    <row r="10" spans="1:32" ht="12.75">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row>
    <row r="11" spans="1:32" ht="12.75">
      <c r="A11" s="40"/>
      <c r="B11" s="48"/>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row>
    <row r="12" spans="1:32" ht="12.75">
      <c r="A12" s="40"/>
      <c r="B12" s="48"/>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row>
    <row r="13" spans="1:32" ht="12.75">
      <c r="A13" s="40"/>
      <c r="B13" s="48"/>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row>
    <row r="14" spans="1:32" ht="12.75">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row>
    <row r="15" spans="1:32" ht="12.75">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row>
    <row r="16" spans="1:32" ht="12.75">
      <c r="A16" s="40"/>
      <c r="B16" s="48"/>
      <c r="C16" s="40"/>
      <c r="D16" s="40"/>
      <c r="E16" s="40"/>
      <c r="F16" s="40"/>
      <c r="G16" s="40"/>
      <c r="H16" s="48"/>
      <c r="I16" s="40"/>
      <c r="J16" s="40"/>
      <c r="K16" s="40"/>
      <c r="L16" s="40"/>
      <c r="M16" s="40"/>
      <c r="N16" s="48"/>
      <c r="O16" s="40"/>
      <c r="P16" s="40"/>
      <c r="Q16" s="40"/>
      <c r="R16" s="40"/>
      <c r="S16" s="40"/>
      <c r="T16" s="48"/>
      <c r="U16" s="40"/>
      <c r="V16" s="40"/>
      <c r="W16" s="40"/>
      <c r="X16" s="40"/>
      <c r="Y16" s="40"/>
      <c r="Z16" s="48"/>
      <c r="AA16" s="40"/>
      <c r="AB16" s="40"/>
      <c r="AC16" s="40"/>
      <c r="AD16" s="40"/>
      <c r="AE16" s="40"/>
      <c r="AF16" s="48"/>
    </row>
    <row r="17" spans="1:32" ht="12.75">
      <c r="A17" s="40"/>
      <c r="B17" s="48"/>
      <c r="C17" s="40"/>
      <c r="D17" s="40"/>
      <c r="E17" s="40"/>
      <c r="F17" s="40"/>
      <c r="G17" s="40"/>
      <c r="H17" s="48"/>
      <c r="I17" s="40"/>
      <c r="J17" s="40"/>
      <c r="K17" s="40"/>
      <c r="L17" s="40"/>
      <c r="M17" s="40"/>
      <c r="N17" s="48"/>
      <c r="O17" s="40"/>
      <c r="P17" s="40"/>
      <c r="Q17" s="40"/>
      <c r="R17" s="40"/>
      <c r="S17" s="40"/>
      <c r="T17" s="48"/>
      <c r="U17" s="40"/>
      <c r="V17" s="40"/>
      <c r="W17" s="40"/>
      <c r="X17" s="40"/>
      <c r="Y17" s="40"/>
      <c r="Z17" s="48"/>
      <c r="AA17" s="40"/>
      <c r="AB17" s="40"/>
      <c r="AC17" s="40"/>
      <c r="AD17" s="40"/>
      <c r="AE17" s="40"/>
      <c r="AF17" s="48"/>
    </row>
    <row r="18" spans="1:32" ht="12.75">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row>
    <row r="19" spans="1:32" ht="12.7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row>
    <row r="20" spans="1:32" ht="12.7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row>
    <row r="21" spans="1:32" ht="12.7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row>
    <row r="22" spans="1:32" ht="12.75">
      <c r="A22" s="40"/>
      <c r="B22" s="48"/>
      <c r="C22" s="40"/>
      <c r="D22" s="40"/>
      <c r="E22" s="40"/>
      <c r="F22" s="40"/>
      <c r="G22" s="40"/>
      <c r="H22" s="48"/>
      <c r="I22" s="40"/>
      <c r="J22" s="40"/>
      <c r="K22" s="40"/>
      <c r="L22" s="40"/>
      <c r="M22" s="40"/>
      <c r="N22" s="48"/>
      <c r="O22" s="40"/>
      <c r="P22" s="40"/>
      <c r="Q22" s="40"/>
      <c r="R22" s="40"/>
      <c r="S22" s="40"/>
      <c r="T22" s="48"/>
      <c r="U22" s="40"/>
      <c r="V22" s="40"/>
      <c r="W22" s="40"/>
      <c r="X22" s="40"/>
      <c r="Y22" s="40"/>
      <c r="Z22" s="48"/>
      <c r="AA22" s="40"/>
      <c r="AB22" s="40"/>
      <c r="AC22" s="40"/>
      <c r="AD22" s="40"/>
      <c r="AE22" s="40"/>
      <c r="AF22" s="48"/>
    </row>
    <row r="23" spans="1:32" ht="12.75">
      <c r="A23" s="40"/>
      <c r="B23" s="48"/>
      <c r="C23" s="40"/>
      <c r="D23" s="40"/>
      <c r="E23" s="40"/>
      <c r="F23" s="40"/>
      <c r="G23" s="40"/>
      <c r="H23" s="48"/>
      <c r="I23" s="40"/>
      <c r="J23" s="40"/>
      <c r="K23" s="40"/>
      <c r="L23" s="40"/>
      <c r="M23" s="40"/>
      <c r="N23" s="48"/>
      <c r="O23" s="40"/>
      <c r="P23" s="40"/>
      <c r="Q23" s="40"/>
      <c r="R23" s="40"/>
      <c r="S23" s="40"/>
      <c r="T23" s="48"/>
      <c r="U23" s="40"/>
      <c r="V23" s="40"/>
      <c r="W23" s="40"/>
      <c r="X23" s="40"/>
      <c r="Y23" s="40"/>
      <c r="Z23" s="48"/>
      <c r="AA23" s="40"/>
      <c r="AB23" s="40"/>
      <c r="AC23" s="40"/>
      <c r="AD23" s="40"/>
      <c r="AE23" s="40"/>
      <c r="AF23" s="48"/>
    </row>
    <row r="24" spans="1:32" ht="12.7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row>
    <row r="25" spans="1:32" ht="12.7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row>
    <row r="26" spans="1:32" ht="12.7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row>
    <row r="27" spans="1:32" ht="12.7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row>
    <row r="28" spans="1:32" ht="12.75">
      <c r="A28" s="40"/>
      <c r="B28" s="48"/>
      <c r="C28" s="40"/>
      <c r="D28" s="40"/>
      <c r="E28" s="40"/>
      <c r="F28" s="40"/>
      <c r="G28" s="40"/>
      <c r="H28" s="48"/>
      <c r="I28" s="40"/>
      <c r="J28" s="40"/>
      <c r="K28" s="40"/>
      <c r="L28" s="40"/>
      <c r="M28" s="40"/>
      <c r="N28" s="48"/>
      <c r="O28" s="40"/>
      <c r="P28" s="40"/>
      <c r="Q28" s="40"/>
      <c r="R28" s="40"/>
      <c r="S28" s="40"/>
      <c r="T28" s="48"/>
      <c r="U28" s="40"/>
      <c r="V28" s="40"/>
      <c r="W28" s="40"/>
      <c r="X28" s="40"/>
      <c r="Y28" s="40"/>
      <c r="Z28" s="48"/>
      <c r="AA28" s="40"/>
      <c r="AB28" s="40"/>
      <c r="AC28" s="40"/>
      <c r="AD28" s="40"/>
      <c r="AE28" s="40"/>
      <c r="AF28" s="48"/>
    </row>
    <row r="29" spans="1:32" ht="12.75">
      <c r="A29" s="40"/>
      <c r="B29" s="48"/>
      <c r="C29" s="40"/>
      <c r="D29" s="40"/>
      <c r="E29" s="40"/>
      <c r="F29" s="40"/>
      <c r="G29" s="40"/>
      <c r="H29" s="48"/>
      <c r="I29" s="40"/>
      <c r="J29" s="40"/>
      <c r="K29" s="40"/>
      <c r="L29" s="40"/>
      <c r="M29" s="40"/>
      <c r="N29" s="48"/>
      <c r="O29" s="40"/>
      <c r="P29" s="40"/>
      <c r="Q29" s="40"/>
      <c r="R29" s="40"/>
      <c r="S29" s="40"/>
      <c r="T29" s="48"/>
      <c r="U29" s="40"/>
      <c r="V29" s="40"/>
      <c r="W29" s="40"/>
      <c r="X29" s="40"/>
      <c r="Y29" s="40"/>
      <c r="Z29" s="48"/>
      <c r="AA29" s="40"/>
      <c r="AB29" s="40"/>
      <c r="AC29" s="40"/>
      <c r="AD29" s="40"/>
      <c r="AE29" s="40"/>
      <c r="AF29" s="48"/>
    </row>
    <row r="30" spans="1:32" ht="12.7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row>
    <row r="31" spans="1:32" ht="12.7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row>
    <row r="32" spans="1:32" ht="12.7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row>
    <row r="33" spans="1:32" ht="12.7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row>
    <row r="34" spans="1:32" ht="12.75">
      <c r="A34" s="40"/>
      <c r="B34" s="48"/>
      <c r="C34" s="40"/>
      <c r="D34" s="40"/>
      <c r="E34" s="40"/>
      <c r="F34" s="40"/>
      <c r="G34" s="40"/>
      <c r="H34" s="48"/>
      <c r="I34" s="40"/>
      <c r="J34" s="40"/>
      <c r="K34" s="40"/>
      <c r="L34" s="40"/>
      <c r="M34" s="40"/>
      <c r="N34" s="48"/>
      <c r="O34" s="40"/>
      <c r="P34" s="40"/>
      <c r="Q34" s="40"/>
      <c r="R34" s="40"/>
      <c r="S34" s="40"/>
      <c r="T34" s="48"/>
      <c r="U34" s="40"/>
      <c r="V34" s="40"/>
      <c r="W34" s="40"/>
      <c r="X34" s="40"/>
      <c r="Y34" s="40"/>
      <c r="Z34" s="48"/>
      <c r="AA34" s="40"/>
      <c r="AB34" s="40"/>
      <c r="AC34" s="40"/>
      <c r="AD34" s="40"/>
      <c r="AE34" s="40"/>
      <c r="AF34" s="48"/>
    </row>
    <row r="35" spans="1:32" ht="12.75">
      <c r="A35" s="40"/>
      <c r="B35" s="48"/>
      <c r="C35" s="40"/>
      <c r="D35" s="40"/>
      <c r="E35" s="40"/>
      <c r="F35" s="40"/>
      <c r="G35" s="40"/>
      <c r="H35" s="48"/>
      <c r="I35" s="40"/>
      <c r="J35" s="40"/>
      <c r="K35" s="40"/>
      <c r="L35" s="40"/>
      <c r="M35" s="40"/>
      <c r="N35" s="48"/>
      <c r="O35" s="40"/>
      <c r="P35" s="40"/>
      <c r="Q35" s="40"/>
      <c r="R35" s="40"/>
      <c r="S35" s="40"/>
      <c r="T35" s="48"/>
      <c r="U35" s="40"/>
      <c r="V35" s="40"/>
      <c r="W35" s="40"/>
      <c r="X35" s="40"/>
      <c r="Y35" s="40"/>
      <c r="Z35" s="48"/>
      <c r="AA35" s="40"/>
      <c r="AB35" s="40"/>
      <c r="AC35" s="40"/>
      <c r="AD35" s="40"/>
      <c r="AE35" s="40"/>
      <c r="AF35" s="48"/>
    </row>
    <row r="36" spans="1:32" ht="12.7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row>
    <row r="37" spans="1:32" ht="12.7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row>
    <row r="38" spans="1:32" ht="12.7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row>
    <row r="39" spans="1:32" ht="12.7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row>
    <row r="40" spans="1:32" ht="12.75">
      <c r="A40" s="40"/>
      <c r="B40" s="48"/>
      <c r="C40" s="40"/>
      <c r="D40" s="40"/>
      <c r="E40" s="40"/>
      <c r="F40" s="40"/>
      <c r="G40" s="40"/>
      <c r="H40" s="48"/>
      <c r="I40" s="40"/>
      <c r="J40" s="40"/>
      <c r="K40" s="40"/>
      <c r="L40" s="40"/>
      <c r="M40" s="40"/>
      <c r="N40" s="48"/>
      <c r="O40" s="40"/>
      <c r="P40" s="40"/>
      <c r="Q40" s="40"/>
      <c r="R40" s="40"/>
      <c r="S40" s="40"/>
      <c r="T40" s="48"/>
      <c r="U40" s="40"/>
      <c r="V40" s="40"/>
      <c r="W40" s="40"/>
      <c r="X40" s="40"/>
      <c r="Y40" s="40"/>
      <c r="Z40" s="48"/>
      <c r="AA40" s="40"/>
      <c r="AB40" s="40"/>
      <c r="AC40" s="40"/>
      <c r="AD40" s="40"/>
      <c r="AE40" s="40"/>
      <c r="AF40" s="48"/>
    </row>
    <row r="41" spans="1:32" ht="12.75">
      <c r="A41" s="44"/>
      <c r="B41" s="43"/>
      <c r="C41" s="44"/>
      <c r="D41" s="44"/>
      <c r="E41" s="44"/>
      <c r="F41" s="44"/>
      <c r="G41" s="44"/>
      <c r="H41" s="44"/>
      <c r="I41" s="44"/>
      <c r="J41" s="44"/>
      <c r="K41" s="44"/>
      <c r="L41" s="44"/>
      <c r="M41" s="44"/>
      <c r="N41" s="44"/>
      <c r="O41" s="44"/>
      <c r="P41" s="44"/>
      <c r="Q41" s="44"/>
      <c r="R41" s="44"/>
      <c r="S41" s="44"/>
      <c r="T41" s="45"/>
      <c r="U41" s="45"/>
      <c r="V41" s="45"/>
      <c r="W41" s="45"/>
      <c r="X41" s="45"/>
      <c r="Y41" s="45"/>
      <c r="Z41" s="45"/>
      <c r="AA41" s="45"/>
      <c r="AB41" s="45"/>
      <c r="AC41" s="45"/>
      <c r="AD41" s="45"/>
      <c r="AE41" s="45"/>
      <c r="AF41" s="45"/>
    </row>
    <row r="42" spans="1:32" ht="12.75">
      <c r="A42" s="1236" t="s">
        <v>29</v>
      </c>
      <c r="B42" s="1236"/>
      <c r="C42" s="1236"/>
      <c r="D42" s="1236"/>
      <c r="E42" s="1236"/>
      <c r="F42" s="1236"/>
      <c r="G42" s="1236"/>
      <c r="H42" s="1236"/>
      <c r="I42" s="1236"/>
      <c r="J42" s="1236"/>
      <c r="K42" s="1236"/>
      <c r="L42" s="1236"/>
      <c r="M42" s="1236"/>
      <c r="N42" s="1236"/>
      <c r="O42" s="1236"/>
      <c r="P42" s="1236"/>
      <c r="Q42" s="1236"/>
      <c r="R42" s="1236"/>
      <c r="S42" s="1236"/>
      <c r="T42" s="46"/>
      <c r="U42" s="46"/>
      <c r="V42" s="46"/>
      <c r="W42" s="46"/>
      <c r="X42" s="46"/>
      <c r="Y42" s="46"/>
      <c r="Z42" s="46"/>
      <c r="AA42" s="46"/>
      <c r="AB42" s="46"/>
      <c r="AC42" s="46"/>
      <c r="AD42" s="46"/>
      <c r="AE42" s="46"/>
      <c r="AF42" s="46"/>
    </row>
    <row r="43" spans="1:32" ht="13.5" thickBot="1">
      <c r="A43" s="1240"/>
      <c r="B43" s="1240"/>
      <c r="C43" s="1240"/>
      <c r="D43" s="1240"/>
      <c r="E43" s="1240"/>
      <c r="F43" s="1240"/>
      <c r="G43" s="1240"/>
      <c r="H43" s="1240"/>
      <c r="I43" s="1240"/>
      <c r="J43" s="1240"/>
      <c r="K43" s="1240"/>
      <c r="L43" s="1240"/>
      <c r="M43" s="1240"/>
      <c r="N43" s="1240"/>
      <c r="O43" s="1240"/>
      <c r="P43" s="1240"/>
      <c r="Q43" s="1240"/>
      <c r="R43" s="1240"/>
      <c r="S43" s="1240"/>
      <c r="T43" s="1240"/>
      <c r="U43" s="1240"/>
      <c r="V43" s="1240"/>
      <c r="W43" s="1240"/>
      <c r="X43" s="1240"/>
      <c r="Y43" s="1240"/>
      <c r="Z43" s="1240"/>
      <c r="AA43" s="1240"/>
      <c r="AB43" s="1240"/>
      <c r="AC43" s="1240"/>
      <c r="AD43" s="1240"/>
      <c r="AE43" s="1240"/>
      <c r="AF43" s="1240"/>
    </row>
    <row r="44" spans="1:32" ht="13.5" thickBot="1">
      <c r="A44" s="44"/>
      <c r="B44" s="45" t="s">
        <v>4</v>
      </c>
      <c r="C44" s="47"/>
      <c r="D44" s="44"/>
      <c r="E44" s="44" t="s">
        <v>16</v>
      </c>
      <c r="F44" s="44"/>
      <c r="G44" s="1237"/>
      <c r="H44" s="1238"/>
      <c r="I44" s="1239"/>
      <c r="J44" s="47"/>
      <c r="K44" s="47"/>
      <c r="L44" s="44" t="s">
        <v>17</v>
      </c>
      <c r="M44" s="44"/>
      <c r="N44" s="44"/>
      <c r="O44" s="1237"/>
      <c r="P44" s="1238"/>
      <c r="Q44" s="1239"/>
      <c r="R44" s="44"/>
      <c r="S44" s="44"/>
      <c r="T44" s="44"/>
      <c r="U44" s="44"/>
      <c r="V44" s="44"/>
      <c r="W44" s="44"/>
      <c r="X44" s="44"/>
      <c r="Y44" s="44"/>
      <c r="Z44" s="44"/>
      <c r="AA44" s="44"/>
      <c r="AB44" s="44"/>
      <c r="AC44" s="44"/>
      <c r="AD44" s="44"/>
      <c r="AE44" s="44"/>
      <c r="AF44" s="44"/>
    </row>
    <row r="45" spans="1:32" ht="12.75">
      <c r="A45" s="40"/>
      <c r="B45" s="48"/>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row>
    <row r="46" spans="1:32" ht="12.7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row>
    <row r="47" spans="1:32" ht="12.7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row>
    <row r="48" spans="1:32" ht="12.75">
      <c r="A48" s="40"/>
      <c r="B48" s="48"/>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row>
    <row r="49" spans="1:32" ht="12.75">
      <c r="A49" s="40"/>
      <c r="B49" s="48"/>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row>
    <row r="50" spans="1:32" ht="12.75">
      <c r="A50" s="40"/>
      <c r="B50" s="48"/>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row>
    <row r="51" spans="1:32" ht="12.7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row r="52" spans="1:32" ht="12.7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row>
    <row r="53" spans="1:32" ht="12.75">
      <c r="A53" s="40"/>
      <c r="B53" s="48"/>
      <c r="C53" s="40"/>
      <c r="D53" s="40"/>
      <c r="E53" s="40"/>
      <c r="F53" s="40"/>
      <c r="G53" s="40"/>
      <c r="H53" s="48"/>
      <c r="I53" s="40"/>
      <c r="J53" s="40"/>
      <c r="K53" s="40"/>
      <c r="L53" s="40"/>
      <c r="M53" s="40"/>
      <c r="N53" s="48"/>
      <c r="O53" s="40"/>
      <c r="P53" s="40"/>
      <c r="Q53" s="40"/>
      <c r="R53" s="40"/>
      <c r="S53" s="40"/>
      <c r="T53" s="48"/>
      <c r="U53" s="40"/>
      <c r="V53" s="40"/>
      <c r="W53" s="40"/>
      <c r="X53" s="40"/>
      <c r="Y53" s="40"/>
      <c r="Z53" s="48"/>
      <c r="AA53" s="40"/>
      <c r="AB53" s="40"/>
      <c r="AC53" s="40"/>
      <c r="AD53" s="40"/>
      <c r="AE53" s="40"/>
      <c r="AF53" s="48"/>
    </row>
    <row r="54" spans="1:32" ht="12.75">
      <c r="A54" s="40"/>
      <c r="B54" s="48"/>
      <c r="C54" s="40"/>
      <c r="D54" s="40"/>
      <c r="E54" s="40"/>
      <c r="F54" s="40"/>
      <c r="G54" s="40"/>
      <c r="H54" s="48"/>
      <c r="I54" s="40"/>
      <c r="J54" s="40"/>
      <c r="K54" s="40"/>
      <c r="L54" s="40"/>
      <c r="M54" s="40"/>
      <c r="N54" s="48"/>
      <c r="O54" s="40"/>
      <c r="P54" s="40"/>
      <c r="Q54" s="40"/>
      <c r="R54" s="40"/>
      <c r="S54" s="40"/>
      <c r="T54" s="48"/>
      <c r="U54" s="40"/>
      <c r="V54" s="40"/>
      <c r="W54" s="40"/>
      <c r="X54" s="40"/>
      <c r="Y54" s="40"/>
      <c r="Z54" s="48"/>
      <c r="AA54" s="40"/>
      <c r="AB54" s="40"/>
      <c r="AC54" s="40"/>
      <c r="AD54" s="40"/>
      <c r="AE54" s="40"/>
      <c r="AF54" s="48"/>
    </row>
    <row r="55" spans="1:32" ht="12.7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row>
    <row r="56" spans="1:32" ht="12.7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row>
    <row r="57" spans="1:32" ht="12.7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row>
    <row r="58" spans="1:32" ht="12.75">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row>
    <row r="59" spans="1:32" ht="12.75">
      <c r="A59" s="40"/>
      <c r="B59" s="48"/>
      <c r="C59" s="40"/>
      <c r="D59" s="40"/>
      <c r="E59" s="40"/>
      <c r="F59" s="40"/>
      <c r="G59" s="40"/>
      <c r="H59" s="48"/>
      <c r="I59" s="40"/>
      <c r="J59" s="40"/>
      <c r="K59" s="40"/>
      <c r="L59" s="40"/>
      <c r="M59" s="40"/>
      <c r="N59" s="48"/>
      <c r="O59" s="40"/>
      <c r="P59" s="40"/>
      <c r="Q59" s="40"/>
      <c r="R59" s="40"/>
      <c r="S59" s="40"/>
      <c r="T59" s="48"/>
      <c r="U59" s="40"/>
      <c r="V59" s="40"/>
      <c r="W59" s="40"/>
      <c r="X59" s="40"/>
      <c r="Y59" s="40"/>
      <c r="Z59" s="48"/>
      <c r="AA59" s="40"/>
      <c r="AB59" s="40"/>
      <c r="AC59" s="40"/>
      <c r="AD59" s="40"/>
      <c r="AE59" s="40"/>
      <c r="AF59" s="48"/>
    </row>
    <row r="60" spans="1:32" ht="12.75">
      <c r="A60" s="40"/>
      <c r="B60" s="48"/>
      <c r="C60" s="40"/>
      <c r="D60" s="40"/>
      <c r="E60" s="40"/>
      <c r="F60" s="40"/>
      <c r="G60" s="40"/>
      <c r="H60" s="48"/>
      <c r="I60" s="40"/>
      <c r="J60" s="40"/>
      <c r="K60" s="40"/>
      <c r="L60" s="40"/>
      <c r="M60" s="40"/>
      <c r="N60" s="48"/>
      <c r="O60" s="40"/>
      <c r="P60" s="40"/>
      <c r="Q60" s="40"/>
      <c r="R60" s="40"/>
      <c r="S60" s="40"/>
      <c r="T60" s="48"/>
      <c r="U60" s="40"/>
      <c r="V60" s="40"/>
      <c r="W60" s="40"/>
      <c r="X60" s="40"/>
      <c r="Y60" s="40"/>
      <c r="Z60" s="48"/>
      <c r="AA60" s="40"/>
      <c r="AB60" s="40"/>
      <c r="AC60" s="40"/>
      <c r="AD60" s="40"/>
      <c r="AE60" s="40"/>
      <c r="AF60" s="48"/>
    </row>
    <row r="61" spans="1:32" ht="12.7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row>
    <row r="62" spans="1:32" ht="12.7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row>
    <row r="63" spans="1:32" ht="12.7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row>
    <row r="64" spans="1:32" ht="12.7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row>
    <row r="65" spans="1:32" ht="12.75">
      <c r="A65" s="40"/>
      <c r="B65" s="48"/>
      <c r="C65" s="40"/>
      <c r="D65" s="40"/>
      <c r="E65" s="40"/>
      <c r="F65" s="40"/>
      <c r="G65" s="40"/>
      <c r="H65" s="48"/>
      <c r="I65" s="40"/>
      <c r="J65" s="40"/>
      <c r="K65" s="40"/>
      <c r="L65" s="40"/>
      <c r="M65" s="40"/>
      <c r="N65" s="48"/>
      <c r="O65" s="40"/>
      <c r="P65" s="40"/>
      <c r="Q65" s="40"/>
      <c r="R65" s="40"/>
      <c r="S65" s="40"/>
      <c r="T65" s="48"/>
      <c r="U65" s="40"/>
      <c r="V65" s="40"/>
      <c r="W65" s="40"/>
      <c r="X65" s="40"/>
      <c r="Y65" s="40"/>
      <c r="Z65" s="48"/>
      <c r="AA65" s="40"/>
      <c r="AB65" s="40"/>
      <c r="AC65" s="40"/>
      <c r="AD65" s="40"/>
      <c r="AE65" s="40"/>
      <c r="AF65" s="48"/>
    </row>
    <row r="66" spans="1:32" ht="12.75">
      <c r="A66" s="40"/>
      <c r="B66" s="48"/>
      <c r="C66" s="40"/>
      <c r="D66" s="40"/>
      <c r="E66" s="40"/>
      <c r="F66" s="40"/>
      <c r="G66" s="40"/>
      <c r="H66" s="48"/>
      <c r="I66" s="40"/>
      <c r="J66" s="40"/>
      <c r="K66" s="40"/>
      <c r="L66" s="40"/>
      <c r="M66" s="40"/>
      <c r="N66" s="48"/>
      <c r="O66" s="40"/>
      <c r="P66" s="40"/>
      <c r="Q66" s="40"/>
      <c r="R66" s="40"/>
      <c r="S66" s="40"/>
      <c r="T66" s="48"/>
      <c r="U66" s="40"/>
      <c r="V66" s="40"/>
      <c r="W66" s="40"/>
      <c r="X66" s="40"/>
      <c r="Y66" s="40"/>
      <c r="Z66" s="48"/>
      <c r="AA66" s="40"/>
      <c r="AB66" s="40"/>
      <c r="AC66" s="40"/>
      <c r="AD66" s="40"/>
      <c r="AE66" s="40"/>
      <c r="AF66" s="48"/>
    </row>
    <row r="67" spans="1:32" ht="12.75">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row r="68" spans="1:32" ht="12.7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row>
    <row r="69" spans="1:32" ht="12.75">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row>
    <row r="70" spans="1:32" ht="12.7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row>
    <row r="71" spans="1:32" ht="12.75">
      <c r="A71" s="40"/>
      <c r="B71" s="48"/>
      <c r="C71" s="40"/>
      <c r="D71" s="40"/>
      <c r="E71" s="40"/>
      <c r="F71" s="40"/>
      <c r="G71" s="40"/>
      <c r="H71" s="48"/>
      <c r="I71" s="40"/>
      <c r="J71" s="40"/>
      <c r="K71" s="40"/>
      <c r="L71" s="40"/>
      <c r="M71" s="40"/>
      <c r="N71" s="48"/>
      <c r="O71" s="40"/>
      <c r="P71" s="40"/>
      <c r="Q71" s="40"/>
      <c r="R71" s="40"/>
      <c r="S71" s="40"/>
      <c r="T71" s="48"/>
      <c r="U71" s="40"/>
      <c r="V71" s="40"/>
      <c r="W71" s="40"/>
      <c r="X71" s="40"/>
      <c r="Y71" s="40"/>
      <c r="Z71" s="48"/>
      <c r="AA71" s="40"/>
      <c r="AB71" s="40"/>
      <c r="AC71" s="40"/>
      <c r="AD71" s="40"/>
      <c r="AE71" s="40"/>
      <c r="AF71" s="48"/>
    </row>
    <row r="72" spans="1:32" ht="12.75">
      <c r="A72" s="40"/>
      <c r="B72" s="48"/>
      <c r="C72" s="40"/>
      <c r="D72" s="40"/>
      <c r="E72" s="40"/>
      <c r="F72" s="40"/>
      <c r="G72" s="40"/>
      <c r="H72" s="48"/>
      <c r="I72" s="40"/>
      <c r="J72" s="40"/>
      <c r="K72" s="40"/>
      <c r="L72" s="40"/>
      <c r="M72" s="40"/>
      <c r="N72" s="48"/>
      <c r="O72" s="40"/>
      <c r="P72" s="40"/>
      <c r="Q72" s="40"/>
      <c r="R72" s="40"/>
      <c r="S72" s="40"/>
      <c r="T72" s="48"/>
      <c r="U72" s="40"/>
      <c r="V72" s="40"/>
      <c r="W72" s="40"/>
      <c r="X72" s="40"/>
      <c r="Y72" s="40"/>
      <c r="Z72" s="48"/>
      <c r="AA72" s="40"/>
      <c r="AB72" s="40"/>
      <c r="AC72" s="40"/>
      <c r="AD72" s="40"/>
      <c r="AE72" s="40"/>
      <c r="AF72" s="48"/>
    </row>
    <row r="73" spans="1:32" ht="12.7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row>
    <row r="74" spans="1:32" ht="12.7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row>
    <row r="75" spans="1:32" ht="12.75">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row>
    <row r="76" spans="1:32" ht="12.7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row>
    <row r="77" spans="1:32" ht="12.75">
      <c r="A77" s="40"/>
      <c r="B77" s="48"/>
      <c r="C77" s="40"/>
      <c r="D77" s="40"/>
      <c r="E77" s="40"/>
      <c r="F77" s="40"/>
      <c r="G77" s="40"/>
      <c r="H77" s="48"/>
      <c r="I77" s="40"/>
      <c r="J77" s="40"/>
      <c r="K77" s="40"/>
      <c r="L77" s="40"/>
      <c r="M77" s="40"/>
      <c r="N77" s="48"/>
      <c r="O77" s="40"/>
      <c r="P77" s="40"/>
      <c r="Q77" s="40"/>
      <c r="R77" s="40"/>
      <c r="S77" s="40"/>
      <c r="T77" s="48"/>
      <c r="U77" s="40"/>
      <c r="V77" s="40"/>
      <c r="W77" s="40"/>
      <c r="X77" s="40"/>
      <c r="Y77" s="40"/>
      <c r="Z77" s="48"/>
      <c r="AA77" s="40"/>
      <c r="AB77" s="40"/>
      <c r="AC77" s="40"/>
      <c r="AD77" s="40"/>
      <c r="AE77" s="40"/>
      <c r="AF77" s="48"/>
    </row>
    <row r="78" spans="1:32" ht="12.7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row>
    <row r="79" spans="1:32" ht="12.7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row>
    <row r="80" spans="1:32" ht="12.7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row>
    <row r="81" spans="1:32" ht="12.75">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row>
    <row r="82" spans="1:32" ht="12.75">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row>
    <row r="83" spans="1:32" ht="12.75">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row>
    <row r="84" spans="1:32" ht="12.75">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row>
    <row r="85" spans="1:32" ht="12.75">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row>
    <row r="86" spans="1:32" ht="12.75">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row>
    <row r="87" spans="1:32" ht="12.75">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row>
    <row r="88" spans="1:32" ht="12.75">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row>
    <row r="89" spans="1:32" ht="12.7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row>
    <row r="90" spans="1:32" ht="12.7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row>
    <row r="91" spans="1:32" ht="12.75">
      <c r="A91" s="44"/>
      <c r="B91" s="43"/>
      <c r="C91" s="44"/>
      <c r="D91" s="44"/>
      <c r="E91" s="44"/>
      <c r="F91" s="44"/>
      <c r="G91" s="44"/>
      <c r="H91" s="44"/>
      <c r="I91" s="44"/>
      <c r="J91" s="44"/>
      <c r="K91" s="44"/>
      <c r="L91" s="44"/>
      <c r="M91" s="44"/>
      <c r="N91" s="44"/>
      <c r="O91" s="44"/>
      <c r="P91" s="44"/>
      <c r="Q91" s="44"/>
      <c r="R91" s="44"/>
      <c r="S91" s="44"/>
      <c r="T91" s="45"/>
      <c r="U91" s="45"/>
      <c r="V91" s="45"/>
      <c r="W91" s="45"/>
      <c r="X91" s="45"/>
      <c r="Y91" s="45"/>
      <c r="Z91" s="45"/>
      <c r="AA91" s="45"/>
      <c r="AB91" s="45"/>
      <c r="AC91" s="45"/>
      <c r="AD91" s="45"/>
      <c r="AE91" s="45"/>
      <c r="AF91" s="45"/>
    </row>
    <row r="92" spans="1:32" ht="12.75">
      <c r="A92" s="1236" t="s">
        <v>29</v>
      </c>
      <c r="B92" s="1236"/>
      <c r="C92" s="1236"/>
      <c r="D92" s="1236"/>
      <c r="E92" s="1236"/>
      <c r="F92" s="1236"/>
      <c r="G92" s="1236"/>
      <c r="H92" s="1236"/>
      <c r="I92" s="1236"/>
      <c r="J92" s="1236"/>
      <c r="K92" s="1236"/>
      <c r="L92" s="1236"/>
      <c r="M92" s="1236"/>
      <c r="N92" s="1236"/>
      <c r="O92" s="1236"/>
      <c r="P92" s="1236"/>
      <c r="Q92" s="1236"/>
      <c r="R92" s="1236"/>
      <c r="S92" s="1236"/>
      <c r="T92" s="46"/>
      <c r="U92" s="46"/>
      <c r="V92" s="46"/>
      <c r="W92" s="46"/>
      <c r="X92" s="46"/>
      <c r="Y92" s="46"/>
      <c r="Z92" s="46"/>
      <c r="AA92" s="46"/>
      <c r="AB92" s="46"/>
      <c r="AC92" s="46"/>
      <c r="AD92" s="46"/>
      <c r="AE92" s="46"/>
      <c r="AF92" s="46"/>
    </row>
    <row r="93" spans="1:32" ht="11.25" customHeight="1" thickBot="1">
      <c r="A93" s="1240"/>
      <c r="B93" s="1240"/>
      <c r="C93" s="1240"/>
      <c r="D93" s="1240"/>
      <c r="E93" s="1240"/>
      <c r="F93" s="1240"/>
      <c r="G93" s="1240"/>
      <c r="H93" s="1240"/>
      <c r="I93" s="1240"/>
      <c r="J93" s="1240"/>
      <c r="K93" s="1240"/>
      <c r="L93" s="1240"/>
      <c r="M93" s="1240"/>
      <c r="N93" s="1240"/>
      <c r="O93" s="1240"/>
      <c r="P93" s="1240"/>
      <c r="Q93" s="1240"/>
      <c r="R93" s="1240"/>
      <c r="S93" s="1240"/>
      <c r="T93" s="1240"/>
      <c r="U93" s="1240"/>
      <c r="V93" s="1240"/>
      <c r="W93" s="1240"/>
      <c r="X93" s="1240"/>
      <c r="Y93" s="1240"/>
      <c r="Z93" s="1240"/>
      <c r="AA93" s="1240"/>
      <c r="AB93" s="1240"/>
      <c r="AC93" s="1240"/>
      <c r="AD93" s="1240"/>
      <c r="AE93" s="1240"/>
      <c r="AF93" s="1240"/>
    </row>
    <row r="94" spans="1:32" ht="13.5" thickBot="1">
      <c r="A94" s="44"/>
      <c r="B94" s="45" t="s">
        <v>6</v>
      </c>
      <c r="C94" s="47"/>
      <c r="D94" s="44"/>
      <c r="E94" s="44" t="s">
        <v>16</v>
      </c>
      <c r="F94" s="44"/>
      <c r="G94" s="1237"/>
      <c r="H94" s="1238"/>
      <c r="I94" s="1239"/>
      <c r="J94" s="47"/>
      <c r="K94" s="47"/>
      <c r="L94" s="44" t="s">
        <v>17</v>
      </c>
      <c r="M94" s="44"/>
      <c r="N94" s="44"/>
      <c r="O94" s="1237"/>
      <c r="P94" s="1238"/>
      <c r="Q94" s="1239"/>
      <c r="R94" s="44"/>
      <c r="S94" s="44"/>
      <c r="T94" s="44"/>
      <c r="U94" s="44"/>
      <c r="V94" s="44"/>
      <c r="W94" s="44"/>
      <c r="X94" s="44"/>
      <c r="Y94" s="44"/>
      <c r="Z94" s="44"/>
      <c r="AA94" s="44"/>
      <c r="AB94" s="44"/>
      <c r="AC94" s="44"/>
      <c r="AD94" s="44"/>
      <c r="AE94" s="44"/>
      <c r="AF94" s="44"/>
    </row>
    <row r="95" spans="1:32" ht="12.75">
      <c r="A95" s="40"/>
      <c r="B95" s="48"/>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row>
    <row r="96" spans="1:32" ht="12.7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row>
    <row r="97" spans="1:32" ht="12.7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row>
    <row r="98" spans="1:32" ht="12.75">
      <c r="A98" s="40"/>
      <c r="B98" s="48"/>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row>
    <row r="99" spans="1:32" ht="12.75">
      <c r="A99" s="40"/>
      <c r="B99" s="48"/>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row>
    <row r="100" spans="1:32" ht="12.75">
      <c r="A100" s="40"/>
      <c r="B100" s="48"/>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row>
    <row r="101" spans="1:32" ht="12.7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row>
    <row r="102" spans="1:32" ht="12.7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row>
    <row r="103" spans="1:32" ht="12.75">
      <c r="A103" s="40"/>
      <c r="B103" s="48"/>
      <c r="C103" s="40"/>
      <c r="D103" s="40"/>
      <c r="E103" s="40"/>
      <c r="F103" s="40"/>
      <c r="G103" s="40"/>
      <c r="H103" s="48"/>
      <c r="I103" s="40"/>
      <c r="J103" s="40"/>
      <c r="K103" s="40"/>
      <c r="L103" s="40"/>
      <c r="M103" s="40"/>
      <c r="N103" s="48"/>
      <c r="O103" s="40"/>
      <c r="P103" s="40"/>
      <c r="Q103" s="40"/>
      <c r="R103" s="40"/>
      <c r="S103" s="40"/>
      <c r="T103" s="48"/>
      <c r="U103" s="40"/>
      <c r="V103" s="40"/>
      <c r="W103" s="40"/>
      <c r="X103" s="40"/>
      <c r="Y103" s="40"/>
      <c r="Z103" s="48"/>
      <c r="AA103" s="40"/>
      <c r="AB103" s="40"/>
      <c r="AC103" s="40"/>
      <c r="AD103" s="40"/>
      <c r="AE103" s="40"/>
      <c r="AF103" s="48"/>
    </row>
    <row r="104" spans="1:32" ht="12.75">
      <c r="A104" s="40"/>
      <c r="B104" s="48"/>
      <c r="C104" s="40"/>
      <c r="D104" s="40"/>
      <c r="E104" s="40"/>
      <c r="F104" s="40"/>
      <c r="G104" s="40"/>
      <c r="H104" s="48"/>
      <c r="I104" s="40"/>
      <c r="J104" s="40"/>
      <c r="K104" s="40"/>
      <c r="L104" s="40"/>
      <c r="M104" s="40"/>
      <c r="N104" s="48"/>
      <c r="O104" s="40"/>
      <c r="P104" s="40"/>
      <c r="Q104" s="40"/>
      <c r="R104" s="40"/>
      <c r="S104" s="40"/>
      <c r="T104" s="48"/>
      <c r="U104" s="40"/>
      <c r="V104" s="40"/>
      <c r="W104" s="40"/>
      <c r="X104" s="40"/>
      <c r="Y104" s="40"/>
      <c r="Z104" s="48"/>
      <c r="AA104" s="40"/>
      <c r="AB104" s="40"/>
      <c r="AC104" s="40"/>
      <c r="AD104" s="40"/>
      <c r="AE104" s="40"/>
      <c r="AF104" s="48"/>
    </row>
    <row r="105" spans="1:32" ht="12.7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row>
    <row r="106" spans="1:32" ht="12.7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row>
    <row r="107" spans="1:32" ht="12.7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row>
    <row r="108" spans="1:32" ht="12.7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row>
    <row r="109" spans="1:32" ht="12.75">
      <c r="A109" s="40"/>
      <c r="B109" s="48"/>
      <c r="C109" s="40"/>
      <c r="D109" s="40"/>
      <c r="E109" s="40"/>
      <c r="F109" s="40"/>
      <c r="G109" s="40"/>
      <c r="H109" s="48"/>
      <c r="I109" s="40"/>
      <c r="J109" s="40"/>
      <c r="K109" s="40"/>
      <c r="L109" s="40"/>
      <c r="M109" s="40"/>
      <c r="N109" s="48"/>
      <c r="O109" s="40"/>
      <c r="P109" s="40"/>
      <c r="Q109" s="40"/>
      <c r="R109" s="40"/>
      <c r="S109" s="40"/>
      <c r="T109" s="48"/>
      <c r="U109" s="40"/>
      <c r="V109" s="40"/>
      <c r="W109" s="40"/>
      <c r="X109" s="40"/>
      <c r="Y109" s="40"/>
      <c r="Z109" s="48"/>
      <c r="AA109" s="40"/>
      <c r="AB109" s="40"/>
      <c r="AC109" s="40"/>
      <c r="AD109" s="40"/>
      <c r="AE109" s="40"/>
      <c r="AF109" s="48"/>
    </row>
    <row r="110" spans="1:32" ht="12.75">
      <c r="A110" s="40"/>
      <c r="B110" s="48"/>
      <c r="C110" s="40"/>
      <c r="D110" s="40"/>
      <c r="E110" s="40"/>
      <c r="F110" s="40"/>
      <c r="G110" s="40"/>
      <c r="H110" s="48"/>
      <c r="I110" s="40"/>
      <c r="J110" s="40"/>
      <c r="K110" s="40"/>
      <c r="L110" s="40"/>
      <c r="M110" s="40"/>
      <c r="N110" s="48"/>
      <c r="O110" s="40"/>
      <c r="P110" s="40"/>
      <c r="Q110" s="40"/>
      <c r="R110" s="40"/>
      <c r="S110" s="40"/>
      <c r="T110" s="48"/>
      <c r="U110" s="40"/>
      <c r="V110" s="40"/>
      <c r="W110" s="40"/>
      <c r="X110" s="40"/>
      <c r="Y110" s="40"/>
      <c r="Z110" s="48"/>
      <c r="AA110" s="40"/>
      <c r="AB110" s="40"/>
      <c r="AC110" s="40"/>
      <c r="AD110" s="40"/>
      <c r="AE110" s="40"/>
      <c r="AF110" s="48"/>
    </row>
    <row r="111" spans="1:32" ht="12.7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row>
    <row r="112" spans="1:32" ht="12.7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row>
    <row r="113" spans="1:32" ht="12.7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row>
    <row r="114" spans="1:32" ht="12.7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row>
    <row r="115" spans="1:32" ht="12.75">
      <c r="A115" s="40"/>
      <c r="B115" s="48"/>
      <c r="C115" s="40"/>
      <c r="D115" s="40"/>
      <c r="E115" s="40"/>
      <c r="F115" s="40"/>
      <c r="G115" s="40"/>
      <c r="H115" s="48"/>
      <c r="I115" s="40"/>
      <c r="J115" s="40"/>
      <c r="K115" s="40"/>
      <c r="L115" s="40"/>
      <c r="M115" s="40"/>
      <c r="N115" s="48"/>
      <c r="O115" s="40"/>
      <c r="P115" s="40"/>
      <c r="Q115" s="40"/>
      <c r="R115" s="40"/>
      <c r="S115" s="40"/>
      <c r="T115" s="48"/>
      <c r="U115" s="40"/>
      <c r="V115" s="40"/>
      <c r="W115" s="40"/>
      <c r="X115" s="40"/>
      <c r="Y115" s="40"/>
      <c r="Z115" s="48"/>
      <c r="AA115" s="40"/>
      <c r="AB115" s="40"/>
      <c r="AC115" s="40"/>
      <c r="AD115" s="40"/>
      <c r="AE115" s="40"/>
      <c r="AF115" s="48"/>
    </row>
    <row r="116" spans="1:32" ht="12.75">
      <c r="A116" s="40"/>
      <c r="B116" s="48"/>
      <c r="C116" s="40"/>
      <c r="D116" s="40"/>
      <c r="E116" s="40"/>
      <c r="F116" s="40"/>
      <c r="G116" s="40"/>
      <c r="H116" s="48"/>
      <c r="I116" s="40"/>
      <c r="J116" s="40"/>
      <c r="K116" s="40"/>
      <c r="L116" s="40"/>
      <c r="M116" s="40"/>
      <c r="N116" s="48"/>
      <c r="O116" s="40"/>
      <c r="P116" s="40"/>
      <c r="Q116" s="40"/>
      <c r="R116" s="40"/>
      <c r="S116" s="40"/>
      <c r="T116" s="48"/>
      <c r="U116" s="40"/>
      <c r="V116" s="40"/>
      <c r="W116" s="40"/>
      <c r="X116" s="40"/>
      <c r="Y116" s="40"/>
      <c r="Z116" s="48"/>
      <c r="AA116" s="40"/>
      <c r="AB116" s="40"/>
      <c r="AC116" s="40"/>
      <c r="AD116" s="40"/>
      <c r="AE116" s="40"/>
      <c r="AF116" s="48"/>
    </row>
    <row r="117" spans="1:32" ht="12.7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row>
    <row r="118" spans="1:32" ht="11.2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row>
    <row r="119" spans="1:32" ht="12.7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row>
    <row r="120" spans="1:32" ht="12.7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row>
    <row r="121" spans="1:32" ht="12.75">
      <c r="A121" s="40"/>
      <c r="B121" s="48"/>
      <c r="C121" s="40"/>
      <c r="D121" s="40"/>
      <c r="E121" s="40"/>
      <c r="F121" s="40"/>
      <c r="G121" s="40"/>
      <c r="H121" s="48"/>
      <c r="I121" s="40"/>
      <c r="J121" s="40"/>
      <c r="K121" s="40"/>
      <c r="L121" s="40"/>
      <c r="M121" s="40"/>
      <c r="N121" s="48"/>
      <c r="O121" s="40"/>
      <c r="P121" s="40"/>
      <c r="Q121" s="40"/>
      <c r="R121" s="40"/>
      <c r="S121" s="40"/>
      <c r="T121" s="48"/>
      <c r="U121" s="40"/>
      <c r="V121" s="40"/>
      <c r="W121" s="40"/>
      <c r="X121" s="40"/>
      <c r="Y121" s="40"/>
      <c r="Z121" s="48"/>
      <c r="AA121" s="40"/>
      <c r="AB121" s="40"/>
      <c r="AC121" s="40"/>
      <c r="AD121" s="40"/>
      <c r="AE121" s="40"/>
      <c r="AF121" s="48"/>
    </row>
    <row r="122" spans="1:32" ht="12.75">
      <c r="A122" s="40"/>
      <c r="B122" s="48"/>
      <c r="C122" s="40"/>
      <c r="D122" s="40"/>
      <c r="E122" s="40"/>
      <c r="F122" s="40"/>
      <c r="G122" s="40"/>
      <c r="H122" s="48"/>
      <c r="I122" s="40"/>
      <c r="J122" s="40"/>
      <c r="K122" s="40"/>
      <c r="L122" s="40"/>
      <c r="M122" s="40"/>
      <c r="N122" s="48"/>
      <c r="O122" s="40"/>
      <c r="P122" s="40"/>
      <c r="Q122" s="40"/>
      <c r="R122" s="40"/>
      <c r="S122" s="40"/>
      <c r="T122" s="48"/>
      <c r="U122" s="40"/>
      <c r="V122" s="40"/>
      <c r="W122" s="40"/>
      <c r="X122" s="40"/>
      <c r="Y122" s="40"/>
      <c r="Z122" s="48"/>
      <c r="AA122" s="40"/>
      <c r="AB122" s="40"/>
      <c r="AC122" s="40"/>
      <c r="AD122" s="40"/>
      <c r="AE122" s="40"/>
      <c r="AF122" s="48"/>
    </row>
    <row r="123" spans="1:32" ht="12.7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row>
    <row r="124" spans="1:32" ht="12.7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row>
    <row r="125" spans="1:32" ht="12.7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row>
    <row r="126" spans="1:32" ht="12.7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row>
    <row r="127" spans="1:32" ht="12.75">
      <c r="A127" s="40"/>
      <c r="B127" s="48"/>
      <c r="C127" s="40"/>
      <c r="D127" s="40"/>
      <c r="E127" s="40"/>
      <c r="F127" s="40"/>
      <c r="G127" s="40"/>
      <c r="H127" s="48"/>
      <c r="I127" s="40"/>
      <c r="J127" s="40"/>
      <c r="K127" s="40"/>
      <c r="L127" s="40"/>
      <c r="M127" s="40"/>
      <c r="N127" s="48"/>
      <c r="O127" s="40"/>
      <c r="P127" s="40"/>
      <c r="Q127" s="40"/>
      <c r="R127" s="40"/>
      <c r="S127" s="40"/>
      <c r="T127" s="48"/>
      <c r="U127" s="40"/>
      <c r="V127" s="40"/>
      <c r="W127" s="40"/>
      <c r="X127" s="40"/>
      <c r="Y127" s="40"/>
      <c r="Z127" s="48"/>
      <c r="AA127" s="40"/>
      <c r="AB127" s="40"/>
      <c r="AC127" s="40"/>
      <c r="AD127" s="40"/>
      <c r="AE127" s="40"/>
      <c r="AF127" s="48"/>
    </row>
    <row r="128" spans="1:32" ht="12.7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row>
    <row r="129" spans="1:32" ht="12.7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row>
    <row r="130" spans="1:32" ht="12.7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row>
    <row r="131" spans="1:32" ht="12.7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row>
    <row r="132" spans="1:32" ht="12.7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row>
    <row r="133" spans="1:32" ht="12.7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row>
    <row r="134" spans="1:32" ht="12.7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row>
    <row r="135" spans="1:32" ht="12.7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row>
    <row r="136" spans="1:32" ht="12.7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row>
    <row r="137" spans="1:32" ht="12.7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row>
    <row r="138" spans="1:32" ht="12.7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row>
    <row r="139" spans="1:32" ht="12.7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row>
    <row r="140" spans="1:32" ht="12.7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row>
    <row r="141" spans="1:32">
      <c r="B141" s="15"/>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row>
    <row r="142" spans="1:32">
      <c r="B142" s="15"/>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row>
    <row r="143" spans="1:32">
      <c r="B143" s="15"/>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row>
    <row r="144" spans="1:32">
      <c r="B144" s="15"/>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row>
    <row r="145" spans="2:32">
      <c r="B145" s="15"/>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row>
    <row r="146" spans="2:32">
      <c r="B146" s="15"/>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row>
  </sheetData>
  <mergeCells count="12">
    <mergeCell ref="A2:S2"/>
    <mergeCell ref="G4:I4"/>
    <mergeCell ref="O4:Q4"/>
    <mergeCell ref="A42:S42"/>
    <mergeCell ref="G94:I94"/>
    <mergeCell ref="O94:Q94"/>
    <mergeCell ref="A3:AF3"/>
    <mergeCell ref="G44:I44"/>
    <mergeCell ref="O44:Q44"/>
    <mergeCell ref="A93:AF93"/>
    <mergeCell ref="A92:S92"/>
    <mergeCell ref="A43:AF43"/>
  </mergeCells>
  <phoneticPr fontId="0" type="noConversion"/>
  <hyperlinks>
    <hyperlink ref="A1" location="PSW!A1" display="Cover sheet"/>
  </hyperlinks>
  <pageMargins left="0.78740157499999996" right="0.78740157499999996" top="1.349251969" bottom="0.984251969" header="0.5" footer="0.5"/>
  <pageSetup scale="54" orientation="landscape" r:id="rId1"/>
  <headerFooter alignWithMargins="0">
    <oddFooter>&amp;L&amp;F &amp;A&amp;C&amp;P / &amp;N&amp;RSQA, &amp;D &amp;T</oddFooter>
  </headerFooter>
  <rowBreaks count="2" manualBreakCount="2">
    <brk id="40" max="16383" man="1"/>
    <brk id="9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8"/>
  <sheetViews>
    <sheetView view="pageBreakPreview" zoomScaleNormal="100" workbookViewId="0">
      <selection activeCell="K21" sqref="K21"/>
    </sheetView>
  </sheetViews>
  <sheetFormatPr defaultColWidth="11.42578125" defaultRowHeight="12.75"/>
  <sheetData>
    <row r="1" spans="1:9" ht="15" customHeight="1" thickBot="1">
      <c r="A1" s="8"/>
      <c r="B1" s="41" t="s">
        <v>2</v>
      </c>
      <c r="C1" s="9"/>
      <c r="D1" s="9"/>
      <c r="E1" s="9"/>
      <c r="F1" s="9"/>
      <c r="G1" s="9"/>
      <c r="H1" s="9"/>
      <c r="I1" s="9"/>
    </row>
    <row r="2" spans="1:9" ht="20.25">
      <c r="A2" s="1044" t="s">
        <v>30</v>
      </c>
      <c r="B2" s="1045"/>
      <c r="C2" s="1045"/>
      <c r="D2" s="1045"/>
      <c r="E2" s="1045"/>
      <c r="F2" s="1045"/>
      <c r="G2" s="1045"/>
      <c r="H2" s="1045"/>
      <c r="I2" s="1045"/>
    </row>
    <row r="3" spans="1:9">
      <c r="A3" s="5"/>
      <c r="B3" s="5"/>
      <c r="C3" s="5"/>
      <c r="D3" s="5"/>
      <c r="E3" s="5"/>
      <c r="F3" s="5"/>
      <c r="G3" s="5"/>
      <c r="H3" s="5"/>
      <c r="I3" s="5"/>
    </row>
    <row r="4" spans="1:9">
      <c r="A4" s="5"/>
      <c r="B4" s="5" t="s">
        <v>7</v>
      </c>
      <c r="C4" s="5"/>
      <c r="D4" s="5"/>
      <c r="E4" s="5"/>
      <c r="F4" s="5"/>
      <c r="G4" s="5"/>
      <c r="H4" s="5"/>
      <c r="I4" s="5"/>
    </row>
    <row r="5" spans="1:9">
      <c r="A5" s="5"/>
      <c r="B5" s="5" t="s">
        <v>11</v>
      </c>
      <c r="C5" s="5"/>
      <c r="D5" s="5"/>
      <c r="E5" s="5"/>
      <c r="F5" s="5"/>
      <c r="G5" s="5"/>
      <c r="H5" s="5"/>
      <c r="I5" s="5"/>
    </row>
    <row r="6" spans="1:9">
      <c r="A6" s="5"/>
      <c r="B6" s="30" t="s">
        <v>12</v>
      </c>
      <c r="C6" s="5"/>
      <c r="D6" s="5"/>
      <c r="E6" s="5"/>
      <c r="F6" s="5"/>
      <c r="G6" s="5"/>
      <c r="H6" s="5"/>
      <c r="I6" s="5"/>
    </row>
    <row r="7" spans="1:9">
      <c r="A7" s="5"/>
      <c r="B7" s="30" t="s">
        <v>13</v>
      </c>
      <c r="C7" s="5"/>
      <c r="D7" s="5"/>
      <c r="E7" s="5"/>
      <c r="F7" s="5"/>
      <c r="G7" s="5"/>
      <c r="H7" s="5"/>
      <c r="I7" s="5"/>
    </row>
    <row r="8" spans="1:9">
      <c r="A8" s="5"/>
      <c r="B8" s="38" t="s">
        <v>31</v>
      </c>
      <c r="C8" s="5"/>
      <c r="D8" s="5"/>
      <c r="E8" s="5"/>
      <c r="F8" s="5"/>
      <c r="G8" s="5"/>
      <c r="H8" s="5"/>
      <c r="I8" s="5"/>
    </row>
  </sheetData>
  <mergeCells count="1">
    <mergeCell ref="A2:I2"/>
  </mergeCells>
  <phoneticPr fontId="0" type="noConversion"/>
  <hyperlinks>
    <hyperlink ref="B1" location="PSW!A1" display="Cover sheet"/>
  </hyperlinks>
  <pageMargins left="0.78740157499999996" right="0.78740157499999996" top="0.984251969" bottom="0.984251969" header="0.5" footer="0.5"/>
  <pageSetup paperSize="9" scale="83" orientation="portrait" r:id="rId1"/>
  <headerFooter alignWithMargins="0">
    <oddFooter>&amp;L&amp;F &amp;A&amp;C&amp;P / &amp;N&amp;RSQA, &amp;D &amp;T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N21"/>
  <sheetViews>
    <sheetView zoomScaleNormal="100" workbookViewId="0">
      <selection activeCell="L17" sqref="L17"/>
    </sheetView>
  </sheetViews>
  <sheetFormatPr defaultColWidth="11.42578125" defaultRowHeight="12.75"/>
  <cols>
    <col min="1" max="1" width="3.5703125" customWidth="1"/>
    <col min="2" max="13" width="11.42578125" customWidth="1"/>
    <col min="14" max="14" width="3.5703125" customWidth="1"/>
  </cols>
  <sheetData>
    <row r="1" spans="1:14" ht="30" customHeight="1" thickBot="1">
      <c r="A1" s="17"/>
      <c r="B1" s="977" t="s">
        <v>2</v>
      </c>
      <c r="C1" s="977"/>
      <c r="D1" s="18"/>
      <c r="E1" s="18"/>
      <c r="F1" s="18"/>
      <c r="G1" s="18"/>
      <c r="H1" s="18"/>
      <c r="I1" s="18"/>
      <c r="J1" s="18"/>
      <c r="K1" s="18"/>
      <c r="L1" s="18"/>
      <c r="M1" s="18"/>
      <c r="N1" s="6"/>
    </row>
    <row r="2" spans="1:14" ht="16.5" thickBot="1">
      <c r="A2" s="3"/>
      <c r="B2" s="973" t="s">
        <v>20</v>
      </c>
      <c r="C2" s="974"/>
      <c r="D2" s="974"/>
      <c r="E2" s="974"/>
      <c r="F2" s="974"/>
      <c r="G2" s="974"/>
      <c r="H2" s="974"/>
      <c r="I2" s="974"/>
      <c r="J2" s="974"/>
      <c r="K2" s="974"/>
      <c r="L2" s="974"/>
      <c r="M2" s="975"/>
      <c r="N2" s="1"/>
    </row>
    <row r="3" spans="1:14">
      <c r="A3" s="3"/>
      <c r="B3" s="25" t="s">
        <v>8</v>
      </c>
      <c r="C3" s="25"/>
      <c r="D3" s="25"/>
      <c r="E3" s="25"/>
      <c r="F3" s="25"/>
      <c r="G3" s="7"/>
      <c r="H3" s="7"/>
      <c r="I3" s="7"/>
      <c r="J3" s="7"/>
      <c r="K3" s="7"/>
      <c r="L3" s="7"/>
      <c r="M3" s="7"/>
      <c r="N3" s="1"/>
    </row>
    <row r="4" spans="1:14" ht="12.75" customHeight="1">
      <c r="A4" s="3"/>
      <c r="B4" s="976" t="s">
        <v>21</v>
      </c>
      <c r="C4" s="976"/>
      <c r="D4" s="976"/>
      <c r="E4" s="976"/>
      <c r="F4" s="976"/>
      <c r="G4" s="976"/>
      <c r="H4" s="976"/>
      <c r="I4" s="976"/>
      <c r="J4" s="976"/>
      <c r="K4" s="976"/>
      <c r="L4" s="976"/>
      <c r="M4" s="976"/>
      <c r="N4" s="1"/>
    </row>
    <row r="5" spans="1:14">
      <c r="A5" s="3"/>
      <c r="B5" s="976"/>
      <c r="C5" s="976"/>
      <c r="D5" s="976"/>
      <c r="E5" s="976"/>
      <c r="F5" s="976"/>
      <c r="G5" s="976"/>
      <c r="H5" s="976"/>
      <c r="I5" s="976"/>
      <c r="J5" s="976"/>
      <c r="K5" s="976"/>
      <c r="L5" s="976"/>
      <c r="M5" s="976"/>
      <c r="N5" s="1"/>
    </row>
    <row r="6" spans="1:14">
      <c r="A6" s="3"/>
      <c r="B6" s="976"/>
      <c r="C6" s="976"/>
      <c r="D6" s="976"/>
      <c r="E6" s="976"/>
      <c r="F6" s="976"/>
      <c r="G6" s="976"/>
      <c r="H6" s="976"/>
      <c r="I6" s="976"/>
      <c r="J6" s="976"/>
      <c r="K6" s="976"/>
      <c r="L6" s="976"/>
      <c r="M6" s="976"/>
      <c r="N6" s="1"/>
    </row>
    <row r="7" spans="1:14">
      <c r="A7" s="3"/>
      <c r="B7" s="976"/>
      <c r="C7" s="976"/>
      <c r="D7" s="976"/>
      <c r="E7" s="976"/>
      <c r="F7" s="976"/>
      <c r="G7" s="976"/>
      <c r="H7" s="976"/>
      <c r="I7" s="976"/>
      <c r="J7" s="976"/>
      <c r="K7" s="976"/>
      <c r="L7" s="976"/>
      <c r="M7" s="976"/>
      <c r="N7" s="1"/>
    </row>
    <row r="8" spans="1:14">
      <c r="A8" s="3"/>
      <c r="B8" s="976"/>
      <c r="C8" s="976"/>
      <c r="D8" s="976"/>
      <c r="E8" s="976"/>
      <c r="F8" s="976"/>
      <c r="G8" s="976"/>
      <c r="H8" s="976"/>
      <c r="I8" s="976"/>
      <c r="J8" s="976"/>
      <c r="K8" s="976"/>
      <c r="L8" s="976"/>
      <c r="M8" s="976"/>
      <c r="N8" s="1"/>
    </row>
    <row r="9" spans="1:14">
      <c r="A9" s="3"/>
      <c r="B9" s="976"/>
      <c r="C9" s="976"/>
      <c r="D9" s="976"/>
      <c r="E9" s="976"/>
      <c r="F9" s="976"/>
      <c r="G9" s="976"/>
      <c r="H9" s="976"/>
      <c r="I9" s="976"/>
      <c r="J9" s="976"/>
      <c r="K9" s="976"/>
      <c r="L9" s="976"/>
      <c r="M9" s="976"/>
      <c r="N9" s="1"/>
    </row>
    <row r="10" spans="1:14">
      <c r="A10" s="3"/>
      <c r="B10" s="976"/>
      <c r="C10" s="976"/>
      <c r="D10" s="976"/>
      <c r="E10" s="976"/>
      <c r="F10" s="976"/>
      <c r="G10" s="976"/>
      <c r="H10" s="976"/>
      <c r="I10" s="976"/>
      <c r="J10" s="976"/>
      <c r="K10" s="976"/>
      <c r="L10" s="976"/>
      <c r="M10" s="976"/>
      <c r="N10" s="1"/>
    </row>
    <row r="11" spans="1:14">
      <c r="A11" s="3"/>
      <c r="B11" s="976"/>
      <c r="C11" s="976"/>
      <c r="D11" s="976"/>
      <c r="E11" s="976"/>
      <c r="F11" s="976"/>
      <c r="G11" s="976"/>
      <c r="H11" s="976"/>
      <c r="I11" s="976"/>
      <c r="J11" s="976"/>
      <c r="K11" s="976"/>
      <c r="L11" s="976"/>
      <c r="M11" s="976"/>
      <c r="N11" s="1"/>
    </row>
    <row r="12" spans="1:14">
      <c r="A12" s="3"/>
      <c r="B12" s="26"/>
      <c r="C12" s="7"/>
      <c r="D12" s="7"/>
      <c r="E12" s="7"/>
      <c r="F12" s="7"/>
      <c r="G12" s="7"/>
      <c r="H12" s="7"/>
      <c r="I12" s="7"/>
      <c r="J12" s="7"/>
      <c r="K12" s="7"/>
      <c r="L12" s="7"/>
      <c r="M12" s="7"/>
      <c r="N12" s="1"/>
    </row>
    <row r="13" spans="1:14">
      <c r="A13" s="3"/>
      <c r="B13" s="19" t="s">
        <v>9</v>
      </c>
      <c r="C13" s="7"/>
      <c r="D13" s="7"/>
      <c r="E13" s="7"/>
      <c r="F13" s="7"/>
      <c r="G13" s="7"/>
      <c r="H13" s="7"/>
      <c r="I13" s="7"/>
      <c r="J13" s="7"/>
      <c r="K13" s="7"/>
      <c r="L13" s="7"/>
      <c r="M13" s="7"/>
      <c r="N13" s="1"/>
    </row>
    <row r="14" spans="1:14">
      <c r="A14" s="3"/>
      <c r="B14" s="11" t="s">
        <v>10</v>
      </c>
      <c r="C14" s="27"/>
      <c r="D14" s="7"/>
      <c r="E14" s="7"/>
      <c r="F14" s="7"/>
      <c r="G14" s="7"/>
      <c r="H14" s="7"/>
      <c r="I14" s="7"/>
      <c r="J14" s="7"/>
      <c r="K14" s="7"/>
      <c r="L14" s="7"/>
      <c r="M14" s="7"/>
      <c r="N14" s="1"/>
    </row>
    <row r="15" spans="1:14">
      <c r="A15" s="3"/>
      <c r="B15" s="11"/>
      <c r="C15" s="27"/>
      <c r="D15" s="7"/>
      <c r="E15" s="7"/>
      <c r="F15" s="7"/>
      <c r="G15" s="7"/>
      <c r="H15" s="7"/>
      <c r="I15" s="7"/>
      <c r="J15" s="7"/>
      <c r="K15" s="7"/>
      <c r="L15" s="7"/>
      <c r="M15" s="7"/>
      <c r="N15" s="1"/>
    </row>
    <row r="16" spans="1:14">
      <c r="A16" s="3"/>
      <c r="B16" s="11"/>
      <c r="C16" s="27"/>
      <c r="D16" s="7"/>
      <c r="E16" s="7"/>
      <c r="F16" s="7"/>
      <c r="G16" s="7"/>
      <c r="H16" s="7"/>
      <c r="I16" s="7"/>
      <c r="J16" s="7"/>
      <c r="K16" s="7"/>
      <c r="L16" s="7"/>
      <c r="M16" s="7"/>
      <c r="N16" s="1"/>
    </row>
    <row r="17" spans="1:14">
      <c r="A17" s="3"/>
      <c r="B17" s="11"/>
      <c r="C17" s="27"/>
      <c r="D17" s="7"/>
      <c r="E17" s="7"/>
      <c r="F17" s="7"/>
      <c r="G17" s="7"/>
      <c r="H17" s="7"/>
      <c r="I17" s="7"/>
      <c r="J17" s="7"/>
      <c r="K17" s="7"/>
      <c r="L17" s="7"/>
      <c r="M17" s="7"/>
      <c r="N17" s="1"/>
    </row>
    <row r="18" spans="1:14">
      <c r="A18" s="3"/>
      <c r="B18" s="11"/>
      <c r="C18" s="27"/>
      <c r="D18" s="7"/>
      <c r="E18" s="7"/>
      <c r="F18" s="7"/>
      <c r="G18" s="7"/>
      <c r="H18" s="7"/>
      <c r="I18" s="7"/>
      <c r="J18" s="7"/>
      <c r="K18" s="7"/>
      <c r="L18" s="7"/>
      <c r="M18" s="7"/>
      <c r="N18" s="1"/>
    </row>
    <row r="19" spans="1:14" ht="13.5" thickBot="1">
      <c r="A19" s="4"/>
      <c r="B19" s="28"/>
      <c r="C19" s="29"/>
      <c r="D19" s="21"/>
      <c r="E19" s="21"/>
      <c r="F19" s="21"/>
      <c r="G19" s="21"/>
      <c r="H19" s="21"/>
      <c r="I19" s="21"/>
      <c r="J19" s="21"/>
      <c r="K19" s="21"/>
      <c r="L19" s="21"/>
      <c r="M19" s="21"/>
      <c r="N19" s="2"/>
    </row>
    <row r="20" spans="1:14">
      <c r="C20" s="24"/>
      <c r="D20" s="24"/>
    </row>
    <row r="21" spans="1:14">
      <c r="C21" s="23"/>
      <c r="D21" s="23"/>
    </row>
  </sheetData>
  <mergeCells count="3">
    <mergeCell ref="B2:M2"/>
    <mergeCell ref="B4:M11"/>
    <mergeCell ref="B1:C1"/>
  </mergeCells>
  <phoneticPr fontId="9" type="noConversion"/>
  <hyperlinks>
    <hyperlink ref="B1" location="Cover!A1" display="Cover sheet"/>
    <hyperlink ref="B1:C1" location="PSW!Print_Area" display="Cover sheet"/>
  </hyperlinks>
  <pageMargins left="0.78740157499999996" right="0.78740157499999996" top="0.984251969" bottom="0.984251969" header="0.5" footer="0.5"/>
  <pageSetup paperSize="9" scale="91" orientation="landscape" r:id="rId1"/>
  <headerFooter alignWithMargins="0">
    <oddFooter>&amp;L&amp;F &amp;A&amp;RSQA, &amp;D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60" r:id="rId4" name="Button 8">
              <controlPr defaultSize="0" print="0" autoFill="0" autoPict="0" macro="[0]!PPAP41">
                <anchor moveWithCells="1" sizeWithCells="1">
                  <from>
                    <xdr:col>3</xdr:col>
                    <xdr:colOff>257175</xdr:colOff>
                    <xdr:row>14</xdr:row>
                    <xdr:rowOff>114300</xdr:rowOff>
                  </from>
                  <to>
                    <xdr:col>5</xdr:col>
                    <xdr:colOff>295275</xdr:colOff>
                    <xdr:row>17</xdr:row>
                    <xdr:rowOff>142875</xdr:rowOff>
                  </to>
                </anchor>
              </controlPr>
            </control>
          </mc:Choice>
        </mc:AlternateContent>
        <mc:AlternateContent xmlns:mc="http://schemas.openxmlformats.org/markup-compatibility/2006">
          <mc:Choice Requires="x14">
            <control shapeId="23562" r:id="rId5" name="Button 10">
              <controlPr defaultSize="0" print="0" autoFill="0" autoPict="0" macro="[0]!PPAP42">
                <anchor moveWithCells="1" sizeWithCells="1">
                  <from>
                    <xdr:col>5</xdr:col>
                    <xdr:colOff>476250</xdr:colOff>
                    <xdr:row>14</xdr:row>
                    <xdr:rowOff>133350</xdr:rowOff>
                  </from>
                  <to>
                    <xdr:col>7</xdr:col>
                    <xdr:colOff>523875</xdr:colOff>
                    <xdr:row>17</xdr:row>
                    <xdr:rowOff>142875</xdr:rowOff>
                  </to>
                </anchor>
              </controlPr>
            </control>
          </mc:Choice>
        </mc:AlternateContent>
        <mc:AlternateContent xmlns:mc="http://schemas.openxmlformats.org/markup-compatibility/2006">
          <mc:Choice Requires="x14">
            <control shapeId="23563" r:id="rId6" name="Button 11">
              <controlPr defaultSize="0" print="0" autoFill="0" autoPict="0" macro="[0]!UnhideAllSheets">
                <anchor moveWithCells="1">
                  <from>
                    <xdr:col>7</xdr:col>
                    <xdr:colOff>733425</xdr:colOff>
                    <xdr:row>14</xdr:row>
                    <xdr:rowOff>123825</xdr:rowOff>
                  </from>
                  <to>
                    <xdr:col>10</xdr:col>
                    <xdr:colOff>19050</xdr:colOff>
                    <xdr:row>17</xdr:row>
                    <xdr:rowOff>152400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I24"/>
  <sheetViews>
    <sheetView view="pageBreakPreview" zoomScaleNormal="100" workbookViewId="0">
      <selection activeCell="F24" sqref="F24"/>
    </sheetView>
  </sheetViews>
  <sheetFormatPr defaultColWidth="11.42578125" defaultRowHeight="12.75"/>
  <sheetData>
    <row r="1" spans="1:9" ht="15" customHeight="1" thickBot="1">
      <c r="A1" s="17"/>
      <c r="B1" s="42" t="s">
        <v>2</v>
      </c>
      <c r="C1" s="18"/>
      <c r="D1" s="18"/>
      <c r="E1" s="18"/>
      <c r="F1" s="18"/>
      <c r="G1" s="18"/>
      <c r="H1" s="7"/>
      <c r="I1" s="7"/>
    </row>
    <row r="2" spans="1:9" ht="21" thickBot="1">
      <c r="A2" s="1241" t="s">
        <v>32</v>
      </c>
      <c r="B2" s="1242"/>
      <c r="C2" s="1242"/>
      <c r="D2" s="1242"/>
      <c r="E2" s="1242"/>
      <c r="F2" s="1242"/>
      <c r="G2" s="1242"/>
      <c r="H2" s="1242"/>
      <c r="I2" s="1243"/>
    </row>
    <row r="3" spans="1:9">
      <c r="A3" s="5"/>
      <c r="B3" s="5"/>
      <c r="C3" s="5"/>
      <c r="D3" s="5"/>
      <c r="E3" s="5"/>
      <c r="F3" s="5"/>
      <c r="G3" s="5"/>
      <c r="H3" s="5"/>
      <c r="I3" s="5"/>
    </row>
    <row r="4" spans="1:9" ht="15.75">
      <c r="A4" s="5"/>
      <c r="B4" s="687" t="s">
        <v>513</v>
      </c>
      <c r="C4" s="5"/>
      <c r="D4" s="5"/>
      <c r="E4" s="5"/>
      <c r="F4" s="5"/>
      <c r="G4" s="5"/>
      <c r="H4" s="5"/>
      <c r="I4" s="5"/>
    </row>
    <row r="5" spans="1:9">
      <c r="A5" s="5"/>
      <c r="B5" s="39" t="s">
        <v>33</v>
      </c>
      <c r="C5" s="5"/>
      <c r="D5" s="5"/>
      <c r="E5" s="5"/>
      <c r="F5" s="5"/>
      <c r="G5" s="5"/>
      <c r="H5" s="5"/>
      <c r="I5" s="5"/>
    </row>
    <row r="6" spans="1:9">
      <c r="A6" s="5"/>
      <c r="B6" s="39"/>
      <c r="C6" s="5" t="s">
        <v>34</v>
      </c>
      <c r="D6" s="5"/>
      <c r="E6" s="5"/>
      <c r="F6" s="5"/>
      <c r="G6" s="5"/>
      <c r="H6" s="5"/>
      <c r="I6" s="5"/>
    </row>
    <row r="7" spans="1:9">
      <c r="A7" s="5"/>
      <c r="B7" s="39"/>
      <c r="C7" s="5"/>
      <c r="D7" s="5"/>
      <c r="E7" s="5"/>
      <c r="F7" s="5"/>
      <c r="G7" s="5"/>
      <c r="H7" s="5"/>
      <c r="I7" s="5"/>
    </row>
    <row r="8" spans="1:9">
      <c r="A8" s="691"/>
      <c r="B8" s="691" t="s">
        <v>519</v>
      </c>
      <c r="C8" s="691"/>
      <c r="D8" s="691"/>
      <c r="E8" s="691"/>
      <c r="F8" s="691"/>
      <c r="G8" s="691"/>
      <c r="H8" s="691"/>
      <c r="I8" s="691"/>
    </row>
    <row r="9" spans="1:9">
      <c r="A9" s="691" t="s">
        <v>520</v>
      </c>
      <c r="B9" s="691"/>
      <c r="C9" s="691"/>
      <c r="D9" s="691"/>
      <c r="E9" s="691"/>
      <c r="F9" s="691"/>
      <c r="G9" s="691"/>
      <c r="H9" s="691"/>
      <c r="I9" s="691"/>
    </row>
    <row r="10" spans="1:9">
      <c r="A10" s="691" t="s">
        <v>734</v>
      </c>
      <c r="B10" s="691"/>
      <c r="C10" s="691"/>
      <c r="D10" s="691"/>
      <c r="E10" s="691"/>
      <c r="F10" s="691"/>
      <c r="G10" s="691"/>
      <c r="H10" s="691"/>
      <c r="I10" s="691"/>
    </row>
    <row r="11" spans="1:9">
      <c r="A11" s="691"/>
      <c r="B11" s="691"/>
      <c r="C11" s="691"/>
      <c r="D11" s="691"/>
      <c r="E11" s="691"/>
      <c r="F11" s="691"/>
      <c r="G11" s="691"/>
      <c r="H11" s="691"/>
      <c r="I11" s="691"/>
    </row>
    <row r="12" spans="1:9" ht="18">
      <c r="A12" s="691" t="s">
        <v>521</v>
      </c>
      <c r="B12" s="691"/>
      <c r="C12" s="691"/>
      <c r="D12" s="691"/>
      <c r="E12" s="691"/>
      <c r="F12" s="691"/>
      <c r="G12" s="691"/>
      <c r="H12" s="691"/>
      <c r="I12" s="691"/>
    </row>
    <row r="13" spans="1:9">
      <c r="A13" s="702"/>
      <c r="B13" s="702"/>
      <c r="C13" s="702"/>
      <c r="D13" s="702"/>
      <c r="E13" s="702"/>
      <c r="F13" s="702"/>
      <c r="G13" s="702"/>
      <c r="H13" s="702"/>
      <c r="I13" s="702"/>
    </row>
    <row r="14" spans="1:9">
      <c r="A14" s="702"/>
      <c r="B14" s="702"/>
      <c r="C14" s="702"/>
      <c r="D14" s="702"/>
      <c r="E14" s="702"/>
      <c r="F14" s="702"/>
      <c r="G14" s="702"/>
      <c r="H14" s="702"/>
      <c r="I14" s="702"/>
    </row>
    <row r="15" spans="1:9">
      <c r="A15" s="702"/>
      <c r="B15" s="702"/>
      <c r="C15" s="702"/>
      <c r="D15" s="702"/>
      <c r="E15" s="702"/>
      <c r="F15" s="702"/>
      <c r="G15" s="702"/>
      <c r="H15" s="702"/>
      <c r="I15" s="702"/>
    </row>
    <row r="16" spans="1:9">
      <c r="A16" s="691"/>
      <c r="B16" s="691"/>
      <c r="C16" s="691"/>
      <c r="D16" s="691"/>
      <c r="E16" s="691"/>
      <c r="F16" s="691"/>
      <c r="G16" s="691"/>
      <c r="H16" s="691"/>
      <c r="I16" s="691"/>
    </row>
    <row r="17" spans="1:9">
      <c r="A17" s="496"/>
      <c r="B17" s="496"/>
      <c r="C17" s="496"/>
      <c r="D17" s="496"/>
      <c r="E17" s="496"/>
      <c r="F17" s="496"/>
      <c r="G17" s="496"/>
      <c r="H17" s="496"/>
      <c r="I17" s="496"/>
    </row>
    <row r="18" spans="1:9">
      <c r="A18" s="496"/>
      <c r="B18" s="496"/>
      <c r="C18" s="496"/>
      <c r="D18" s="496"/>
      <c r="E18" s="496"/>
      <c r="F18" s="496"/>
      <c r="G18" s="496"/>
      <c r="H18" s="496"/>
      <c r="I18" s="496"/>
    </row>
    <row r="19" spans="1:9">
      <c r="A19" s="496"/>
      <c r="B19" s="496"/>
      <c r="C19" s="496"/>
      <c r="D19" s="496"/>
      <c r="E19" s="496"/>
      <c r="F19" s="496"/>
      <c r="G19" s="496"/>
      <c r="H19" s="496"/>
      <c r="I19" s="496"/>
    </row>
    <row r="20" spans="1:9">
      <c r="A20" s="496"/>
      <c r="B20" s="496"/>
      <c r="C20" s="496"/>
      <c r="D20" s="496"/>
      <c r="E20" s="496"/>
      <c r="F20" s="496"/>
      <c r="G20" s="496"/>
      <c r="H20" s="496"/>
      <c r="I20" s="496"/>
    </row>
    <row r="21" spans="1:9">
      <c r="A21" s="496"/>
      <c r="B21" s="496"/>
      <c r="C21" s="496"/>
      <c r="D21" s="496"/>
      <c r="E21" s="496"/>
      <c r="F21" s="496"/>
      <c r="G21" s="496"/>
      <c r="H21" s="496"/>
      <c r="I21" s="496"/>
    </row>
    <row r="22" spans="1:9">
      <c r="A22" s="496"/>
      <c r="B22" s="496"/>
      <c r="C22" s="496"/>
      <c r="D22" s="496"/>
      <c r="E22" s="496"/>
      <c r="F22" s="496"/>
      <c r="G22" s="496"/>
      <c r="H22" s="496"/>
      <c r="I22" s="496"/>
    </row>
    <row r="23" spans="1:9">
      <c r="A23" s="496"/>
      <c r="B23" s="496"/>
      <c r="C23" s="496"/>
      <c r="D23" s="496"/>
      <c r="E23" s="496"/>
      <c r="F23" s="496"/>
      <c r="G23" s="496"/>
      <c r="H23" s="496"/>
      <c r="I23" s="496"/>
    </row>
    <row r="24" spans="1:9">
      <c r="A24" s="496"/>
      <c r="B24" s="496"/>
      <c r="C24" s="496"/>
      <c r="D24" s="496"/>
      <c r="E24" s="496"/>
      <c r="F24" s="496"/>
      <c r="G24" s="496"/>
      <c r="H24" s="496"/>
      <c r="I24" s="496"/>
    </row>
  </sheetData>
  <mergeCells count="1">
    <mergeCell ref="A2:I2"/>
  </mergeCells>
  <phoneticPr fontId="0" type="noConversion"/>
  <hyperlinks>
    <hyperlink ref="B1" location="PSW!A1" display="Cover sheet"/>
  </hyperlinks>
  <pageMargins left="0.78740157499999996" right="0.78740157499999996" top="0.984251969" bottom="0.984251969" header="0.5" footer="0.5"/>
  <pageSetup paperSize="9" scale="83" orientation="portrait" r:id="rId1"/>
  <headerFooter alignWithMargins="0">
    <oddFooter>&amp;L&amp;F &amp;A&amp;C&amp;P / &amp;N&amp;RSQA, &amp;D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3" r:id="rId4" name="Button 13">
              <controlPr defaultSize="0" print="0" autoFill="0" autoPict="0" macro="[0]!AddCpk">
                <anchor moveWithCells="1" sizeWithCells="1">
                  <from>
                    <xdr:col>0</xdr:col>
                    <xdr:colOff>152400</xdr:colOff>
                    <xdr:row>12</xdr:row>
                    <xdr:rowOff>38100</xdr:rowOff>
                  </from>
                  <to>
                    <xdr:col>1</xdr:col>
                    <xdr:colOff>609600</xdr:colOff>
                    <xdr:row>14</xdr:row>
                    <xdr:rowOff>85725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L5131"/>
  <sheetViews>
    <sheetView workbookViewId="0">
      <selection activeCell="B2" sqref="B2:B13"/>
    </sheetView>
  </sheetViews>
  <sheetFormatPr defaultColWidth="9.140625" defaultRowHeight="12.75"/>
  <cols>
    <col min="1" max="1" width="6.5703125" style="467" customWidth="1"/>
    <col min="2" max="2" width="16.85546875" style="475" customWidth="1"/>
    <col min="3" max="3" width="14.28515625" style="465" bestFit="1" customWidth="1"/>
    <col min="4" max="6" width="9.140625" style="465"/>
    <col min="7" max="7" width="11.28515625" style="465" customWidth="1"/>
    <col min="8" max="142" width="9.140625" style="466"/>
    <col min="143" max="16384" width="9.140625" style="467"/>
  </cols>
  <sheetData>
    <row r="1" spans="1:142" s="456" customFormat="1" ht="17.25" customHeight="1" thickBot="1">
      <c r="A1" s="450"/>
      <c r="B1" s="451" t="s">
        <v>420</v>
      </c>
      <c r="C1" s="452"/>
      <c r="D1" s="452"/>
      <c r="E1" s="452"/>
      <c r="F1" s="452"/>
      <c r="G1" s="452"/>
      <c r="H1" s="452"/>
      <c r="I1" s="452"/>
      <c r="J1" s="452"/>
      <c r="K1" s="453"/>
      <c r="L1" s="454"/>
      <c r="M1" s="454"/>
      <c r="N1" s="454"/>
      <c r="O1" s="454"/>
      <c r="P1" s="454"/>
      <c r="Q1" s="454"/>
      <c r="R1" s="454"/>
      <c r="S1" s="454"/>
      <c r="T1" s="454"/>
      <c r="U1" s="453"/>
      <c r="V1" s="452"/>
      <c r="W1" s="452"/>
      <c r="X1" s="452"/>
      <c r="Y1" s="452"/>
      <c r="Z1" s="452"/>
      <c r="AA1" s="452"/>
      <c r="AB1" s="452"/>
      <c r="AC1" s="452"/>
      <c r="AD1" s="452"/>
      <c r="AE1" s="452"/>
      <c r="AF1" s="452"/>
      <c r="AG1" s="452"/>
      <c r="AH1" s="452"/>
      <c r="AI1" s="452"/>
      <c r="AJ1" s="452"/>
      <c r="AK1" s="452"/>
      <c r="AL1" s="452"/>
      <c r="AM1" s="452"/>
      <c r="AN1" s="452"/>
      <c r="AO1" s="452"/>
      <c r="AP1" s="452"/>
      <c r="AQ1" s="452"/>
      <c r="AR1" s="452"/>
      <c r="AS1" s="452"/>
      <c r="AT1" s="452"/>
      <c r="AU1" s="452"/>
      <c r="AV1" s="452"/>
      <c r="AW1" s="452"/>
      <c r="AX1" s="455">
        <v>1</v>
      </c>
      <c r="AY1" s="455">
        <v>0</v>
      </c>
      <c r="AZ1" s="452"/>
      <c r="BA1" s="452"/>
      <c r="BB1" s="452"/>
      <c r="BC1" s="452"/>
      <c r="BD1" s="452"/>
      <c r="BE1" s="452"/>
      <c r="BF1" s="452"/>
      <c r="BG1" s="452"/>
      <c r="BH1" s="452"/>
      <c r="BI1" s="452"/>
      <c r="BJ1" s="452"/>
      <c r="BK1" s="452"/>
      <c r="BL1" s="452"/>
      <c r="BM1" s="452"/>
      <c r="BN1" s="452"/>
      <c r="BO1" s="452"/>
      <c r="BP1" s="452"/>
      <c r="BQ1" s="452"/>
      <c r="BR1" s="452"/>
      <c r="BS1" s="452"/>
      <c r="BT1" s="452"/>
      <c r="BU1" s="452"/>
      <c r="BV1" s="452"/>
      <c r="BW1" s="452"/>
      <c r="BX1" s="452"/>
      <c r="BY1" s="452"/>
      <c r="BZ1" s="452"/>
      <c r="CA1" s="452"/>
      <c r="CB1" s="452"/>
      <c r="CC1" s="452"/>
      <c r="CD1" s="452"/>
      <c r="CE1" s="452"/>
      <c r="CF1" s="452"/>
      <c r="CG1" s="452"/>
      <c r="CH1" s="452"/>
      <c r="CI1" s="452"/>
      <c r="CJ1" s="452"/>
      <c r="CK1" s="452"/>
      <c r="CL1" s="452"/>
      <c r="CM1" s="452"/>
      <c r="CN1" s="452"/>
      <c r="CO1" s="452"/>
      <c r="CP1" s="452"/>
      <c r="CQ1" s="452"/>
      <c r="CR1" s="452"/>
      <c r="CS1" s="452"/>
      <c r="CT1" s="452"/>
      <c r="CU1" s="452"/>
      <c r="CV1" s="452"/>
      <c r="CW1" s="452"/>
      <c r="CX1" s="452"/>
      <c r="CY1" s="452"/>
      <c r="CZ1" s="452"/>
      <c r="DA1" s="452"/>
      <c r="DB1" s="452"/>
      <c r="DC1" s="452"/>
      <c r="DD1" s="452"/>
      <c r="DE1" s="452"/>
      <c r="DF1" s="452"/>
      <c r="DG1" s="452"/>
      <c r="DH1" s="452"/>
      <c r="DI1" s="452"/>
      <c r="DJ1" s="452"/>
      <c r="DK1" s="452"/>
      <c r="DL1" s="452"/>
      <c r="DM1" s="452"/>
      <c r="DN1" s="452"/>
      <c r="DO1" s="452"/>
      <c r="DP1" s="452"/>
      <c r="DQ1" s="452"/>
      <c r="DR1" s="452"/>
      <c r="DS1" s="452"/>
      <c r="DT1" s="452"/>
      <c r="DU1" s="452"/>
      <c r="DV1" s="452"/>
      <c r="DW1" s="452"/>
      <c r="DX1" s="452"/>
      <c r="DY1" s="452"/>
      <c r="DZ1" s="452"/>
      <c r="EA1" s="452"/>
      <c r="EB1" s="452"/>
      <c r="EC1" s="452"/>
      <c r="ED1" s="452"/>
      <c r="EE1" s="452"/>
      <c r="EF1" s="452"/>
      <c r="EG1" s="452"/>
      <c r="EH1" s="452"/>
      <c r="EI1" s="452"/>
      <c r="EJ1" s="452"/>
      <c r="EK1" s="452"/>
      <c r="EL1" s="452"/>
    </row>
    <row r="2" spans="1:142" s="456" customFormat="1">
      <c r="A2" s="457" t="str">
        <f>IF(B2="","",1)</f>
        <v/>
      </c>
      <c r="B2" s="698"/>
      <c r="C2" s="459"/>
      <c r="D2" s="452"/>
      <c r="E2" s="452"/>
      <c r="F2" s="452"/>
      <c r="G2" s="452"/>
      <c r="H2" s="452"/>
      <c r="I2" s="452"/>
      <c r="J2" s="460"/>
      <c r="K2" s="454"/>
      <c r="L2" s="454"/>
      <c r="M2" s="454"/>
      <c r="N2" s="454"/>
      <c r="O2" s="454"/>
      <c r="P2" s="454"/>
      <c r="Q2" s="454"/>
      <c r="R2" s="454"/>
      <c r="S2" s="454"/>
      <c r="T2" s="454"/>
      <c r="U2" s="454"/>
      <c r="V2" s="460"/>
      <c r="W2" s="460"/>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c r="AW2" s="452"/>
      <c r="AX2" s="461">
        <v>0.1</v>
      </c>
      <c r="AY2" s="455">
        <v>1</v>
      </c>
      <c r="AZ2" s="452"/>
      <c r="BA2" s="452"/>
      <c r="BB2" s="452"/>
      <c r="BC2" s="452"/>
      <c r="BD2" s="452"/>
      <c r="BE2" s="452"/>
      <c r="BF2" s="452"/>
      <c r="BG2" s="452"/>
      <c r="BH2" s="452"/>
      <c r="BI2" s="452"/>
      <c r="BJ2" s="452"/>
      <c r="BK2" s="452"/>
      <c r="BL2" s="452"/>
      <c r="BM2" s="452"/>
      <c r="BN2" s="452"/>
      <c r="BO2" s="452"/>
      <c r="BP2" s="452"/>
      <c r="BQ2" s="452"/>
      <c r="BR2" s="452"/>
      <c r="BS2" s="452"/>
      <c r="BT2" s="452"/>
      <c r="BU2" s="452"/>
      <c r="BV2" s="452"/>
      <c r="BW2" s="452"/>
      <c r="BX2" s="452"/>
      <c r="BY2" s="452"/>
      <c r="BZ2" s="452"/>
      <c r="CA2" s="452"/>
      <c r="CB2" s="452"/>
      <c r="CC2" s="452"/>
      <c r="CD2" s="452"/>
      <c r="CE2" s="452"/>
      <c r="CF2" s="452"/>
      <c r="CG2" s="452"/>
      <c r="CH2" s="452"/>
      <c r="CI2" s="452"/>
      <c r="CJ2" s="452"/>
      <c r="CK2" s="452"/>
      <c r="CL2" s="452"/>
      <c r="CM2" s="452"/>
      <c r="CN2" s="452"/>
      <c r="CO2" s="452"/>
      <c r="CP2" s="452"/>
      <c r="CQ2" s="452"/>
      <c r="CR2" s="452"/>
      <c r="CS2" s="452"/>
      <c r="CT2" s="452"/>
      <c r="CU2" s="452"/>
      <c r="CV2" s="452"/>
      <c r="CW2" s="452"/>
      <c r="CX2" s="452"/>
      <c r="CY2" s="452"/>
      <c r="CZ2" s="452"/>
      <c r="DA2" s="452"/>
      <c r="DB2" s="452"/>
      <c r="DC2" s="452"/>
      <c r="DD2" s="452"/>
      <c r="DE2" s="452"/>
      <c r="DF2" s="452"/>
      <c r="DG2" s="452"/>
      <c r="DH2" s="452"/>
      <c r="DI2" s="452"/>
      <c r="DJ2" s="452"/>
      <c r="DK2" s="452"/>
      <c r="DL2" s="452"/>
      <c r="DM2" s="452"/>
      <c r="DN2" s="452"/>
      <c r="DO2" s="452"/>
      <c r="DP2" s="452"/>
      <c r="DQ2" s="452"/>
      <c r="DR2" s="452"/>
      <c r="DS2" s="452"/>
      <c r="DT2" s="452"/>
      <c r="DU2" s="452"/>
      <c r="DV2" s="452"/>
      <c r="DW2" s="452"/>
      <c r="DX2" s="452"/>
      <c r="DY2" s="452"/>
      <c r="DZ2" s="452"/>
      <c r="EA2" s="452"/>
      <c r="EB2" s="452"/>
      <c r="EC2" s="452"/>
      <c r="ED2" s="452"/>
      <c r="EE2" s="452"/>
      <c r="EF2" s="452"/>
      <c r="EG2" s="452"/>
      <c r="EH2" s="452"/>
      <c r="EI2" s="452"/>
      <c r="EJ2" s="452"/>
      <c r="EK2" s="452"/>
      <c r="EL2" s="452"/>
    </row>
    <row r="3" spans="1:142" s="456" customFormat="1">
      <c r="A3" s="462" t="str">
        <f>IF(B3="","",A2+1)</f>
        <v/>
      </c>
      <c r="B3" s="698"/>
      <c r="C3" s="459"/>
      <c r="D3" s="452"/>
      <c r="E3" s="452"/>
      <c r="F3" s="452"/>
      <c r="G3" s="452"/>
      <c r="H3" s="452"/>
      <c r="I3" s="452"/>
      <c r="J3" s="452"/>
      <c r="K3" s="453"/>
      <c r="L3" s="454"/>
      <c r="M3" s="454"/>
      <c r="N3" s="454"/>
      <c r="O3" s="454"/>
      <c r="P3" s="454"/>
      <c r="Q3" s="454"/>
      <c r="R3" s="454"/>
      <c r="S3" s="454"/>
      <c r="T3" s="454"/>
      <c r="U3" s="453"/>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v>0.01</v>
      </c>
      <c r="AY3" s="455">
        <v>2</v>
      </c>
      <c r="AZ3" s="452"/>
      <c r="BA3" s="452"/>
      <c r="BB3" s="452"/>
      <c r="BC3" s="452"/>
      <c r="BD3" s="452"/>
      <c r="BE3" s="452"/>
      <c r="BF3" s="452"/>
      <c r="BG3" s="452"/>
      <c r="BH3" s="452"/>
      <c r="BI3" s="452"/>
      <c r="BJ3" s="452"/>
      <c r="BK3" s="452"/>
      <c r="BL3" s="452"/>
      <c r="BM3" s="452"/>
      <c r="BN3" s="452"/>
      <c r="BO3" s="452"/>
      <c r="BP3" s="452"/>
      <c r="BQ3" s="452"/>
      <c r="BR3" s="452"/>
      <c r="BS3" s="452"/>
      <c r="BT3" s="452"/>
      <c r="BU3" s="452"/>
      <c r="BV3" s="452"/>
      <c r="BW3" s="452"/>
      <c r="BX3" s="452"/>
      <c r="BY3" s="452"/>
      <c r="BZ3" s="452"/>
      <c r="CA3" s="452"/>
      <c r="CB3" s="452"/>
      <c r="CC3" s="452"/>
      <c r="CD3" s="452"/>
      <c r="CE3" s="452"/>
      <c r="CF3" s="452"/>
      <c r="CG3" s="452"/>
      <c r="CH3" s="452"/>
      <c r="CI3" s="452"/>
      <c r="CJ3" s="452"/>
      <c r="CK3" s="452"/>
      <c r="CL3" s="452"/>
      <c r="CM3" s="452"/>
      <c r="CN3" s="452"/>
      <c r="CO3" s="452"/>
      <c r="CP3" s="452"/>
      <c r="CQ3" s="452"/>
      <c r="CR3" s="452"/>
      <c r="CS3" s="452"/>
      <c r="CT3" s="452"/>
      <c r="CU3" s="452"/>
      <c r="CV3" s="452"/>
      <c r="CW3" s="452"/>
      <c r="CX3" s="452"/>
      <c r="CY3" s="452"/>
      <c r="CZ3" s="452"/>
      <c r="DA3" s="452"/>
      <c r="DB3" s="452"/>
      <c r="DC3" s="452"/>
      <c r="DD3" s="452"/>
      <c r="DE3" s="452"/>
      <c r="DF3" s="452"/>
      <c r="DG3" s="452"/>
      <c r="DH3" s="452"/>
      <c r="DI3" s="452"/>
      <c r="DJ3" s="452"/>
      <c r="DK3" s="452"/>
      <c r="DL3" s="452"/>
      <c r="DM3" s="452"/>
      <c r="DN3" s="452"/>
      <c r="DO3" s="452"/>
      <c r="DP3" s="452"/>
      <c r="DQ3" s="452"/>
      <c r="DR3" s="452"/>
      <c r="DS3" s="452"/>
      <c r="DT3" s="452"/>
      <c r="DU3" s="452"/>
      <c r="DV3" s="452"/>
      <c r="DW3" s="452"/>
      <c r="DX3" s="452"/>
      <c r="DY3" s="452"/>
      <c r="DZ3" s="452"/>
      <c r="EA3" s="452"/>
      <c r="EB3" s="452"/>
      <c r="EC3" s="452"/>
      <c r="ED3" s="452"/>
      <c r="EE3" s="452"/>
      <c r="EF3" s="452"/>
      <c r="EG3" s="452"/>
      <c r="EH3" s="452"/>
      <c r="EI3" s="452"/>
      <c r="EJ3" s="452"/>
      <c r="EK3" s="452"/>
      <c r="EL3" s="452"/>
    </row>
    <row r="4" spans="1:142" s="456" customFormat="1">
      <c r="A4" s="462" t="str">
        <f t="shared" ref="A4:A67" si="0">IF(B4="","",A3+1)</f>
        <v/>
      </c>
      <c r="B4" s="698"/>
      <c r="C4" s="459"/>
      <c r="D4" s="452"/>
      <c r="E4" s="452"/>
      <c r="F4" s="452"/>
      <c r="G4" s="452"/>
      <c r="H4" s="452"/>
      <c r="I4" s="452"/>
      <c r="J4" s="452"/>
      <c r="K4" s="452"/>
      <c r="L4" s="454"/>
      <c r="M4" s="454"/>
      <c r="N4" s="460"/>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63">
        <v>1E-3</v>
      </c>
      <c r="AY4" s="455">
        <v>3</v>
      </c>
      <c r="AZ4" s="452"/>
      <c r="BA4" s="452"/>
      <c r="BB4" s="452"/>
      <c r="BC4" s="452"/>
      <c r="BD4" s="452"/>
      <c r="BE4" s="452"/>
      <c r="BF4" s="452"/>
      <c r="BG4" s="452"/>
      <c r="BH4" s="452"/>
      <c r="BI4" s="452"/>
      <c r="BJ4" s="452"/>
      <c r="BK4" s="452"/>
      <c r="BL4" s="452"/>
      <c r="BM4" s="452"/>
      <c r="BN4" s="452"/>
      <c r="BO4" s="452"/>
      <c r="BP4" s="452"/>
      <c r="BQ4" s="452"/>
      <c r="BR4" s="452"/>
      <c r="BS4" s="452"/>
      <c r="BT4" s="452"/>
      <c r="BU4" s="452"/>
      <c r="BV4" s="452"/>
      <c r="BW4" s="452"/>
      <c r="BX4" s="452"/>
      <c r="BY4" s="452"/>
      <c r="BZ4" s="452"/>
      <c r="CA4" s="452"/>
      <c r="CB4" s="452"/>
      <c r="CC4" s="452"/>
      <c r="CD4" s="452"/>
      <c r="CE4" s="452"/>
      <c r="CF4" s="452"/>
      <c r="CG4" s="452"/>
      <c r="CH4" s="452"/>
      <c r="CI4" s="452"/>
      <c r="CJ4" s="452"/>
      <c r="CK4" s="452"/>
      <c r="CL4" s="452"/>
      <c r="CM4" s="452"/>
      <c r="CN4" s="452"/>
      <c r="CO4" s="452"/>
      <c r="CP4" s="452"/>
      <c r="CQ4" s="452"/>
      <c r="CR4" s="452"/>
      <c r="CS4" s="452"/>
      <c r="CT4" s="452"/>
      <c r="CU4" s="452"/>
      <c r="CV4" s="452"/>
      <c r="CW4" s="452"/>
      <c r="CX4" s="452"/>
      <c r="CY4" s="452"/>
      <c r="CZ4" s="452"/>
      <c r="DA4" s="452"/>
      <c r="DB4" s="452"/>
      <c r="DC4" s="452"/>
      <c r="DD4" s="452"/>
      <c r="DE4" s="452"/>
      <c r="DF4" s="452"/>
      <c r="DG4" s="452"/>
      <c r="DH4" s="452"/>
      <c r="DI4" s="452"/>
      <c r="DJ4" s="452"/>
      <c r="DK4" s="452"/>
      <c r="DL4" s="452"/>
      <c r="DM4" s="452"/>
      <c r="DN4" s="452"/>
      <c r="DO4" s="452"/>
      <c r="DP4" s="452"/>
      <c r="DQ4" s="452"/>
      <c r="DR4" s="452"/>
      <c r="DS4" s="452"/>
      <c r="DT4" s="452"/>
      <c r="DU4" s="452"/>
      <c r="DV4" s="452"/>
      <c r="DW4" s="452"/>
      <c r="DX4" s="452"/>
      <c r="DY4" s="452"/>
      <c r="DZ4" s="452"/>
      <c r="EA4" s="452"/>
      <c r="EB4" s="452"/>
      <c r="EC4" s="452"/>
      <c r="ED4" s="452"/>
      <c r="EE4" s="452"/>
      <c r="EF4" s="452"/>
      <c r="EG4" s="452"/>
      <c r="EH4" s="452"/>
      <c r="EI4" s="452"/>
      <c r="EJ4" s="452"/>
      <c r="EK4" s="452"/>
      <c r="EL4" s="452"/>
    </row>
    <row r="5" spans="1:142" s="456" customFormat="1">
      <c r="A5" s="462" t="str">
        <f t="shared" si="0"/>
        <v/>
      </c>
      <c r="B5" s="698"/>
      <c r="C5" s="459"/>
      <c r="D5" s="1244" t="s">
        <v>421</v>
      </c>
      <c r="E5" s="1245"/>
      <c r="F5" s="1245"/>
      <c r="G5" s="1246"/>
      <c r="H5" s="464">
        <v>2</v>
      </c>
      <c r="I5" s="1247" t="s">
        <v>422</v>
      </c>
      <c r="J5" s="1248"/>
      <c r="K5" s="1248"/>
      <c r="L5" s="1249"/>
      <c r="M5" s="460"/>
      <c r="N5" s="460"/>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9">
        <v>1E-4</v>
      </c>
      <c r="AY5" s="455">
        <v>4</v>
      </c>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c r="CV5" s="452"/>
      <c r="CW5" s="452"/>
      <c r="CX5" s="452"/>
      <c r="CY5" s="452"/>
      <c r="CZ5" s="452"/>
      <c r="DA5" s="452"/>
      <c r="DB5" s="452"/>
      <c r="DC5" s="452"/>
      <c r="DD5" s="452"/>
      <c r="DE5" s="452"/>
      <c r="DF5" s="452"/>
      <c r="DG5" s="452"/>
      <c r="DH5" s="452"/>
      <c r="DI5" s="452"/>
      <c r="DJ5" s="452"/>
      <c r="DK5" s="452"/>
      <c r="DL5" s="452"/>
      <c r="DM5" s="452"/>
      <c r="DN5" s="452"/>
      <c r="DO5" s="452"/>
      <c r="DP5" s="452"/>
      <c r="DQ5" s="452"/>
      <c r="DR5" s="452"/>
      <c r="DS5" s="452"/>
      <c r="DT5" s="452"/>
      <c r="DU5" s="452"/>
      <c r="DV5" s="452"/>
      <c r="DW5" s="452"/>
      <c r="DX5" s="452"/>
      <c r="DY5" s="452"/>
      <c r="DZ5" s="452"/>
      <c r="EA5" s="452"/>
      <c r="EB5" s="452"/>
      <c r="EC5" s="452"/>
      <c r="ED5" s="452"/>
      <c r="EE5" s="452"/>
      <c r="EF5" s="452"/>
      <c r="EG5" s="452"/>
      <c r="EH5" s="452"/>
      <c r="EI5" s="452"/>
      <c r="EJ5" s="452"/>
      <c r="EK5" s="452"/>
      <c r="EL5" s="452"/>
    </row>
    <row r="6" spans="1:142" s="456" customFormat="1">
      <c r="A6" s="462" t="str">
        <f t="shared" ref="A6:A15" si="1">IF(B6="","",A5+1)</f>
        <v/>
      </c>
      <c r="B6" s="698"/>
      <c r="C6" s="459"/>
      <c r="D6" s="452"/>
      <c r="E6" s="452"/>
      <c r="F6" s="452"/>
      <c r="G6" s="452"/>
      <c r="H6" s="452"/>
      <c r="I6" s="452"/>
      <c r="J6" s="452"/>
      <c r="K6" s="452"/>
      <c r="L6" s="454"/>
      <c r="M6" s="460"/>
      <c r="N6" s="460"/>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2"/>
      <c r="AY6" s="452"/>
      <c r="AZ6" s="452"/>
      <c r="BA6" s="452"/>
      <c r="BB6" s="452"/>
      <c r="BC6" s="452"/>
      <c r="BD6" s="452"/>
      <c r="BE6" s="452"/>
      <c r="BF6" s="452"/>
      <c r="BG6" s="452"/>
      <c r="BH6" s="452"/>
      <c r="BI6" s="452"/>
      <c r="BJ6" s="452"/>
      <c r="BK6" s="452"/>
      <c r="BL6" s="452"/>
      <c r="BM6" s="452"/>
      <c r="BN6" s="452"/>
      <c r="BO6" s="452"/>
      <c r="BP6" s="452"/>
      <c r="BQ6" s="452"/>
      <c r="BR6" s="452"/>
      <c r="BS6" s="452"/>
      <c r="BT6" s="452"/>
      <c r="BU6" s="452"/>
      <c r="BV6" s="452"/>
      <c r="BW6" s="452"/>
      <c r="BX6" s="452"/>
      <c r="BY6" s="452"/>
      <c r="BZ6" s="452"/>
      <c r="CA6" s="452"/>
      <c r="CB6" s="452"/>
      <c r="CC6" s="452"/>
      <c r="CD6" s="452"/>
      <c r="CE6" s="452"/>
      <c r="CF6" s="452"/>
      <c r="CG6" s="452"/>
      <c r="CH6" s="452"/>
      <c r="CI6" s="452"/>
      <c r="CJ6" s="452"/>
      <c r="CK6" s="452"/>
      <c r="CL6" s="452"/>
      <c r="CM6" s="452"/>
      <c r="CN6" s="452"/>
      <c r="CO6" s="452"/>
      <c r="CP6" s="452"/>
      <c r="CQ6" s="452"/>
      <c r="CR6" s="452"/>
      <c r="CS6" s="452"/>
      <c r="CT6" s="452"/>
      <c r="CU6" s="452"/>
      <c r="CV6" s="452"/>
      <c r="CW6" s="452"/>
      <c r="CX6" s="452"/>
      <c r="CY6" s="452"/>
      <c r="CZ6" s="452"/>
      <c r="DA6" s="452"/>
      <c r="DB6" s="452"/>
      <c r="DC6" s="452"/>
      <c r="DD6" s="452"/>
      <c r="DE6" s="452"/>
      <c r="DF6" s="452"/>
      <c r="DG6" s="452"/>
      <c r="DH6" s="452"/>
      <c r="DI6" s="452"/>
      <c r="DJ6" s="452"/>
      <c r="DK6" s="452"/>
      <c r="DL6" s="452"/>
      <c r="DM6" s="452"/>
      <c r="DN6" s="452"/>
      <c r="DO6" s="452"/>
      <c r="DP6" s="452"/>
      <c r="DQ6" s="452"/>
      <c r="DR6" s="452"/>
      <c r="DS6" s="452"/>
      <c r="DT6" s="452"/>
      <c r="DU6" s="452"/>
      <c r="DV6" s="452"/>
      <c r="DW6" s="452"/>
      <c r="DX6" s="452"/>
      <c r="DY6" s="452"/>
      <c r="DZ6" s="452"/>
      <c r="EA6" s="452"/>
      <c r="EB6" s="452"/>
      <c r="EC6" s="452"/>
      <c r="ED6" s="452"/>
      <c r="EE6" s="452"/>
      <c r="EF6" s="452"/>
      <c r="EG6" s="452"/>
      <c r="EH6" s="452"/>
      <c r="EI6" s="452"/>
      <c r="EJ6" s="452"/>
      <c r="EK6" s="452"/>
      <c r="EL6" s="452"/>
    </row>
    <row r="7" spans="1:142" s="456" customFormat="1">
      <c r="A7" s="462" t="str">
        <f t="shared" si="1"/>
        <v/>
      </c>
      <c r="B7" s="698"/>
      <c r="C7" s="459"/>
      <c r="D7" s="452"/>
      <c r="E7" s="452"/>
      <c r="F7" s="452"/>
      <c r="G7" s="452"/>
      <c r="H7" s="452"/>
      <c r="I7" s="452"/>
      <c r="J7" s="452"/>
      <c r="K7" s="452"/>
      <c r="L7" s="454"/>
      <c r="M7" s="460"/>
      <c r="N7" s="460"/>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2"/>
      <c r="AY7" s="452"/>
      <c r="AZ7" s="452"/>
      <c r="BA7" s="452"/>
      <c r="BB7" s="452"/>
      <c r="BC7" s="452"/>
      <c r="BD7" s="452"/>
      <c r="BE7" s="452"/>
      <c r="BF7" s="452"/>
      <c r="BG7" s="452"/>
      <c r="BH7" s="452"/>
      <c r="BI7" s="452"/>
      <c r="BJ7" s="452"/>
      <c r="BK7" s="452"/>
      <c r="BL7" s="452"/>
      <c r="BM7" s="452"/>
      <c r="BN7" s="452"/>
      <c r="BO7" s="452"/>
      <c r="BP7" s="452"/>
      <c r="BQ7" s="452"/>
      <c r="BR7" s="452"/>
      <c r="BS7" s="452"/>
      <c r="BT7" s="452"/>
      <c r="BU7" s="452"/>
      <c r="BV7" s="452"/>
      <c r="BW7" s="452"/>
      <c r="BX7" s="452"/>
      <c r="BY7" s="452"/>
      <c r="BZ7" s="452"/>
      <c r="CA7" s="452"/>
      <c r="CB7" s="452"/>
      <c r="CC7" s="452"/>
      <c r="CD7" s="452"/>
      <c r="CE7" s="452"/>
      <c r="CF7" s="452"/>
      <c r="CG7" s="452"/>
      <c r="CH7" s="452"/>
      <c r="CI7" s="452"/>
      <c r="CJ7" s="452"/>
      <c r="CK7" s="452"/>
      <c r="CL7" s="452"/>
      <c r="CM7" s="452"/>
      <c r="CN7" s="452"/>
      <c r="CO7" s="452"/>
      <c r="CP7" s="452"/>
      <c r="CQ7" s="452"/>
      <c r="CR7" s="452"/>
      <c r="CS7" s="452"/>
      <c r="CT7" s="452"/>
      <c r="CU7" s="452"/>
      <c r="CV7" s="452"/>
      <c r="CW7" s="452"/>
      <c r="CX7" s="452"/>
      <c r="CY7" s="452"/>
      <c r="CZ7" s="452"/>
      <c r="DA7" s="452"/>
      <c r="DB7" s="452"/>
      <c r="DC7" s="452"/>
      <c r="DD7" s="452"/>
      <c r="DE7" s="452"/>
      <c r="DF7" s="452"/>
      <c r="DG7" s="452"/>
      <c r="DH7" s="452"/>
      <c r="DI7" s="452"/>
      <c r="DJ7" s="452"/>
      <c r="DK7" s="452"/>
      <c r="DL7" s="452"/>
      <c r="DM7" s="452"/>
      <c r="DN7" s="452"/>
      <c r="DO7" s="452"/>
      <c r="DP7" s="452"/>
      <c r="DQ7" s="452"/>
      <c r="DR7" s="452"/>
      <c r="DS7" s="452"/>
      <c r="DT7" s="452"/>
      <c r="DU7" s="452"/>
      <c r="DV7" s="452"/>
      <c r="DW7" s="452"/>
      <c r="DX7" s="452"/>
      <c r="DY7" s="452"/>
      <c r="DZ7" s="452"/>
      <c r="EA7" s="452"/>
      <c r="EB7" s="452"/>
      <c r="EC7" s="452"/>
      <c r="ED7" s="452"/>
      <c r="EE7" s="452"/>
      <c r="EF7" s="452"/>
      <c r="EG7" s="452"/>
      <c r="EH7" s="452"/>
      <c r="EI7" s="452"/>
      <c r="EJ7" s="452"/>
      <c r="EK7" s="452"/>
      <c r="EL7" s="452"/>
    </row>
    <row r="8" spans="1:142" s="456" customFormat="1">
      <c r="A8" s="462" t="str">
        <f t="shared" si="1"/>
        <v/>
      </c>
      <c r="B8" s="698"/>
      <c r="C8" s="459"/>
      <c r="D8" s="452"/>
      <c r="E8" s="452"/>
      <c r="F8" s="452"/>
      <c r="G8" s="452"/>
      <c r="H8" s="452"/>
      <c r="I8" s="452"/>
      <c r="J8" s="452"/>
      <c r="K8" s="452"/>
      <c r="L8" s="454"/>
      <c r="M8" s="460"/>
      <c r="N8" s="460"/>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2"/>
      <c r="AY8" s="452"/>
      <c r="AZ8" s="452"/>
      <c r="BA8" s="452"/>
      <c r="BB8" s="452"/>
      <c r="BC8" s="452"/>
      <c r="BD8" s="452"/>
      <c r="BE8" s="452"/>
      <c r="BF8" s="452"/>
      <c r="BG8" s="452"/>
      <c r="BH8" s="452"/>
      <c r="BI8" s="452"/>
      <c r="BJ8" s="452"/>
      <c r="BK8" s="452"/>
      <c r="BL8" s="452"/>
      <c r="BM8" s="452"/>
      <c r="BN8" s="452"/>
      <c r="BO8" s="452"/>
      <c r="BP8" s="452"/>
      <c r="BQ8" s="452"/>
      <c r="BR8" s="452"/>
      <c r="BS8" s="452"/>
      <c r="BT8" s="452"/>
      <c r="BU8" s="452"/>
      <c r="BV8" s="452"/>
      <c r="BW8" s="452"/>
      <c r="BX8" s="452"/>
      <c r="BY8" s="452"/>
      <c r="BZ8" s="452"/>
      <c r="CA8" s="452"/>
      <c r="CB8" s="452"/>
      <c r="CC8" s="452"/>
      <c r="CD8" s="452"/>
      <c r="CE8" s="452"/>
      <c r="CF8" s="452"/>
      <c r="CG8" s="452"/>
      <c r="CH8" s="452"/>
      <c r="CI8" s="452"/>
      <c r="CJ8" s="452"/>
      <c r="CK8" s="452"/>
      <c r="CL8" s="452"/>
      <c r="CM8" s="452"/>
      <c r="CN8" s="452"/>
      <c r="CO8" s="452"/>
      <c r="CP8" s="452"/>
      <c r="CQ8" s="452"/>
      <c r="CR8" s="452"/>
      <c r="CS8" s="452"/>
      <c r="CT8" s="452"/>
      <c r="CU8" s="452"/>
      <c r="CV8" s="452"/>
      <c r="CW8" s="452"/>
      <c r="CX8" s="452"/>
      <c r="CY8" s="452"/>
      <c r="CZ8" s="452"/>
      <c r="DA8" s="452"/>
      <c r="DB8" s="452"/>
      <c r="DC8" s="452"/>
      <c r="DD8" s="452"/>
      <c r="DE8" s="452"/>
      <c r="DF8" s="452"/>
      <c r="DG8" s="452"/>
      <c r="DH8" s="452"/>
      <c r="DI8" s="452"/>
      <c r="DJ8" s="452"/>
      <c r="DK8" s="452"/>
      <c r="DL8" s="452"/>
      <c r="DM8" s="452"/>
      <c r="DN8" s="452"/>
      <c r="DO8" s="452"/>
      <c r="DP8" s="452"/>
      <c r="DQ8" s="452"/>
      <c r="DR8" s="452"/>
      <c r="DS8" s="452"/>
      <c r="DT8" s="452"/>
      <c r="DU8" s="452"/>
      <c r="DV8" s="452"/>
      <c r="DW8" s="452"/>
      <c r="DX8" s="452"/>
      <c r="DY8" s="452"/>
      <c r="DZ8" s="452"/>
      <c r="EA8" s="452"/>
      <c r="EB8" s="452"/>
      <c r="EC8" s="452"/>
      <c r="ED8" s="452"/>
      <c r="EE8" s="452"/>
      <c r="EF8" s="452"/>
      <c r="EG8" s="452"/>
      <c r="EH8" s="452"/>
      <c r="EI8" s="452"/>
      <c r="EJ8" s="452"/>
      <c r="EK8" s="452"/>
      <c r="EL8" s="452"/>
    </row>
    <row r="9" spans="1:142" s="456" customFormat="1">
      <c r="A9" s="462" t="str">
        <f t="shared" si="1"/>
        <v/>
      </c>
      <c r="B9" s="698"/>
      <c r="C9" s="459"/>
      <c r="D9" s="452"/>
      <c r="E9" s="452"/>
      <c r="F9" s="452"/>
      <c r="G9" s="452"/>
      <c r="H9" s="452"/>
      <c r="I9" s="452"/>
      <c r="J9" s="452"/>
      <c r="K9" s="452"/>
      <c r="L9" s="454"/>
      <c r="M9" s="460"/>
      <c r="N9" s="460"/>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2"/>
      <c r="AZ9" s="452"/>
      <c r="BA9" s="452"/>
      <c r="BB9" s="452"/>
      <c r="BC9" s="452"/>
      <c r="BD9" s="452"/>
      <c r="BE9" s="452"/>
      <c r="BF9" s="452"/>
      <c r="BG9" s="452"/>
      <c r="BH9" s="452"/>
      <c r="BI9" s="452"/>
      <c r="BJ9" s="452"/>
      <c r="BK9" s="452"/>
      <c r="BL9" s="452"/>
      <c r="BM9" s="452"/>
      <c r="BN9" s="452"/>
      <c r="BO9" s="452"/>
      <c r="BP9" s="452"/>
      <c r="BQ9" s="452"/>
      <c r="BR9" s="452"/>
      <c r="BS9" s="452"/>
      <c r="BT9" s="452"/>
      <c r="BU9" s="452"/>
      <c r="BV9" s="452"/>
      <c r="BW9" s="452"/>
      <c r="BX9" s="452"/>
      <c r="BY9" s="452"/>
      <c r="BZ9" s="452"/>
      <c r="CA9" s="452"/>
      <c r="CB9" s="452"/>
      <c r="CC9" s="452"/>
      <c r="CD9" s="452"/>
      <c r="CE9" s="452"/>
      <c r="CF9" s="452"/>
      <c r="CG9" s="452"/>
      <c r="CH9" s="452"/>
      <c r="CI9" s="452"/>
      <c r="CJ9" s="452"/>
      <c r="CK9" s="452"/>
      <c r="CL9" s="452"/>
      <c r="CM9" s="452"/>
      <c r="CN9" s="452"/>
      <c r="CO9" s="452"/>
      <c r="CP9" s="452"/>
      <c r="CQ9" s="452"/>
      <c r="CR9" s="452"/>
      <c r="CS9" s="452"/>
      <c r="CT9" s="452"/>
      <c r="CU9" s="452"/>
      <c r="CV9" s="452"/>
      <c r="CW9" s="452"/>
      <c r="CX9" s="452"/>
      <c r="CY9" s="452"/>
      <c r="CZ9" s="452"/>
      <c r="DA9" s="452"/>
      <c r="DB9" s="452"/>
      <c r="DC9" s="452"/>
      <c r="DD9" s="452"/>
      <c r="DE9" s="452"/>
      <c r="DF9" s="452"/>
      <c r="DG9" s="452"/>
      <c r="DH9" s="452"/>
      <c r="DI9" s="452"/>
      <c r="DJ9" s="452"/>
      <c r="DK9" s="452"/>
      <c r="DL9" s="452"/>
      <c r="DM9" s="452"/>
      <c r="DN9" s="452"/>
      <c r="DO9" s="452"/>
      <c r="DP9" s="452"/>
      <c r="DQ9" s="452"/>
      <c r="DR9" s="452"/>
      <c r="DS9" s="452"/>
      <c r="DT9" s="452"/>
      <c r="DU9" s="452"/>
      <c r="DV9" s="452"/>
      <c r="DW9" s="452"/>
      <c r="DX9" s="452"/>
      <c r="DY9" s="452"/>
      <c r="DZ9" s="452"/>
      <c r="EA9" s="452"/>
      <c r="EB9" s="452"/>
      <c r="EC9" s="452"/>
      <c r="ED9" s="452"/>
      <c r="EE9" s="452"/>
      <c r="EF9" s="452"/>
      <c r="EG9" s="452"/>
      <c r="EH9" s="452"/>
      <c r="EI9" s="452"/>
      <c r="EJ9" s="452"/>
      <c r="EK9" s="452"/>
      <c r="EL9" s="452"/>
    </row>
    <row r="10" spans="1:142" s="456" customFormat="1">
      <c r="A10" s="462" t="str">
        <f t="shared" si="1"/>
        <v/>
      </c>
      <c r="B10" s="698"/>
      <c r="C10" s="459"/>
      <c r="D10" s="452"/>
      <c r="E10" s="452"/>
      <c r="F10" s="452"/>
      <c r="G10" s="452"/>
      <c r="H10" s="452"/>
      <c r="I10" s="452"/>
      <c r="J10" s="452"/>
      <c r="K10" s="452"/>
      <c r="L10" s="454"/>
      <c r="M10" s="460"/>
      <c r="N10" s="460"/>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c r="CV10" s="452"/>
      <c r="CW10" s="452"/>
      <c r="CX10" s="452"/>
      <c r="CY10" s="452"/>
      <c r="CZ10" s="452"/>
      <c r="DA10" s="452"/>
      <c r="DB10" s="452"/>
      <c r="DC10" s="452"/>
      <c r="DD10" s="452"/>
      <c r="DE10" s="452"/>
      <c r="DF10" s="452"/>
      <c r="DG10" s="452"/>
      <c r="DH10" s="452"/>
      <c r="DI10" s="452"/>
      <c r="DJ10" s="452"/>
      <c r="DK10" s="452"/>
      <c r="DL10" s="452"/>
      <c r="DM10" s="452"/>
      <c r="DN10" s="452"/>
      <c r="DO10" s="452"/>
      <c r="DP10" s="452"/>
      <c r="DQ10" s="452"/>
      <c r="DR10" s="452"/>
      <c r="DS10" s="452"/>
      <c r="DT10" s="452"/>
      <c r="DU10" s="452"/>
      <c r="DV10" s="452"/>
      <c r="DW10" s="452"/>
      <c r="DX10" s="452"/>
      <c r="DY10" s="452"/>
      <c r="DZ10" s="452"/>
      <c r="EA10" s="452"/>
      <c r="EB10" s="452"/>
      <c r="EC10" s="452"/>
      <c r="ED10" s="452"/>
      <c r="EE10" s="452"/>
      <c r="EF10" s="452"/>
      <c r="EG10" s="452"/>
      <c r="EH10" s="452"/>
      <c r="EI10" s="452"/>
      <c r="EJ10" s="452"/>
      <c r="EK10" s="452"/>
      <c r="EL10" s="452"/>
    </row>
    <row r="11" spans="1:142" s="456" customFormat="1">
      <c r="A11" s="462" t="str">
        <f t="shared" si="1"/>
        <v/>
      </c>
      <c r="B11" s="698"/>
      <c r="C11" s="459"/>
      <c r="D11" s="452"/>
      <c r="E11" s="452"/>
      <c r="F11" s="452"/>
      <c r="G11" s="452"/>
      <c r="H11" s="452"/>
      <c r="I11" s="452"/>
      <c r="J11" s="452"/>
      <c r="K11" s="452"/>
      <c r="L11" s="454"/>
      <c r="M11" s="460"/>
      <c r="N11" s="460"/>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c r="CV11" s="452"/>
      <c r="CW11" s="452"/>
      <c r="CX11" s="452"/>
      <c r="CY11" s="452"/>
      <c r="CZ11" s="452"/>
      <c r="DA11" s="452"/>
      <c r="DB11" s="452"/>
      <c r="DC11" s="452"/>
      <c r="DD11" s="452"/>
      <c r="DE11" s="452"/>
      <c r="DF11" s="452"/>
      <c r="DG11" s="452"/>
      <c r="DH11" s="452"/>
      <c r="DI11" s="452"/>
      <c r="DJ11" s="452"/>
      <c r="DK11" s="452"/>
      <c r="DL11" s="452"/>
      <c r="DM11" s="452"/>
      <c r="DN11" s="452"/>
      <c r="DO11" s="452"/>
      <c r="DP11" s="452"/>
      <c r="DQ11" s="452"/>
      <c r="DR11" s="452"/>
      <c r="DS11" s="452"/>
      <c r="DT11" s="452"/>
      <c r="DU11" s="452"/>
      <c r="DV11" s="452"/>
      <c r="DW11" s="452"/>
      <c r="DX11" s="452"/>
      <c r="DY11" s="452"/>
      <c r="DZ11" s="452"/>
      <c r="EA11" s="452"/>
      <c r="EB11" s="452"/>
      <c r="EC11" s="452"/>
      <c r="ED11" s="452"/>
      <c r="EE11" s="452"/>
      <c r="EF11" s="452"/>
      <c r="EG11" s="452"/>
      <c r="EH11" s="452"/>
      <c r="EI11" s="452"/>
      <c r="EJ11" s="452"/>
      <c r="EK11" s="452"/>
      <c r="EL11" s="452"/>
    </row>
    <row r="12" spans="1:142" s="456" customFormat="1">
      <c r="A12" s="462" t="str">
        <f t="shared" si="1"/>
        <v/>
      </c>
      <c r="B12" s="698"/>
      <c r="C12" s="459"/>
      <c r="D12" s="452"/>
      <c r="E12" s="452"/>
      <c r="F12" s="452"/>
      <c r="G12" s="452"/>
      <c r="H12" s="452"/>
      <c r="I12" s="452"/>
      <c r="J12" s="452"/>
      <c r="K12" s="452"/>
      <c r="L12" s="454"/>
      <c r="M12" s="460"/>
      <c r="N12" s="460"/>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c r="CV12" s="452"/>
      <c r="CW12" s="452"/>
      <c r="CX12" s="452"/>
      <c r="CY12" s="452"/>
      <c r="CZ12" s="452"/>
      <c r="DA12" s="452"/>
      <c r="DB12" s="452"/>
      <c r="DC12" s="452"/>
      <c r="DD12" s="452"/>
      <c r="DE12" s="452"/>
      <c r="DF12" s="452"/>
      <c r="DG12" s="452"/>
      <c r="DH12" s="452"/>
      <c r="DI12" s="452"/>
      <c r="DJ12" s="452"/>
      <c r="DK12" s="452"/>
      <c r="DL12" s="452"/>
      <c r="DM12" s="452"/>
      <c r="DN12" s="452"/>
      <c r="DO12" s="452"/>
      <c r="DP12" s="452"/>
      <c r="DQ12" s="452"/>
      <c r="DR12" s="452"/>
      <c r="DS12" s="452"/>
      <c r="DT12" s="452"/>
      <c r="DU12" s="452"/>
      <c r="DV12" s="452"/>
      <c r="DW12" s="452"/>
      <c r="DX12" s="452"/>
      <c r="DY12" s="452"/>
      <c r="DZ12" s="452"/>
      <c r="EA12" s="452"/>
      <c r="EB12" s="452"/>
      <c r="EC12" s="452"/>
      <c r="ED12" s="452"/>
      <c r="EE12" s="452"/>
      <c r="EF12" s="452"/>
      <c r="EG12" s="452"/>
      <c r="EH12" s="452"/>
      <c r="EI12" s="452"/>
      <c r="EJ12" s="452"/>
      <c r="EK12" s="452"/>
      <c r="EL12" s="452"/>
    </row>
    <row r="13" spans="1:142" s="456" customFormat="1">
      <c r="A13" s="462" t="str">
        <f t="shared" si="1"/>
        <v/>
      </c>
      <c r="B13" s="698"/>
      <c r="C13" s="459"/>
      <c r="D13" s="452"/>
      <c r="E13" s="452"/>
      <c r="F13" s="452"/>
      <c r="G13" s="452"/>
      <c r="H13" s="452"/>
      <c r="I13" s="452"/>
      <c r="J13" s="452"/>
      <c r="K13" s="452"/>
      <c r="L13" s="454"/>
      <c r="M13" s="460"/>
      <c r="N13" s="460"/>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2"/>
      <c r="AM13" s="452"/>
      <c r="AN13" s="452"/>
      <c r="AO13" s="452"/>
      <c r="AP13" s="452"/>
      <c r="AQ13" s="452"/>
      <c r="AR13" s="452"/>
      <c r="AS13" s="452"/>
      <c r="AT13" s="452"/>
      <c r="AU13" s="452"/>
      <c r="AV13" s="452"/>
      <c r="AW13" s="452"/>
      <c r="AX13" s="452"/>
      <c r="AY13" s="452"/>
      <c r="AZ13" s="452"/>
      <c r="BA13" s="452"/>
      <c r="BB13" s="452"/>
      <c r="BC13" s="452"/>
      <c r="BD13" s="452"/>
      <c r="BE13" s="452"/>
      <c r="BF13" s="452"/>
      <c r="BG13" s="452"/>
      <c r="BH13" s="452"/>
      <c r="BI13" s="452"/>
      <c r="BJ13" s="452"/>
      <c r="BK13" s="452"/>
      <c r="BL13" s="452"/>
      <c r="BM13" s="452"/>
      <c r="BN13" s="452"/>
      <c r="BO13" s="452"/>
      <c r="BP13" s="452"/>
      <c r="BQ13" s="452"/>
      <c r="BR13" s="452"/>
      <c r="BS13" s="452"/>
      <c r="BT13" s="452"/>
      <c r="BU13" s="452"/>
      <c r="BV13" s="452"/>
      <c r="BW13" s="452"/>
      <c r="BX13" s="452"/>
      <c r="BY13" s="452"/>
      <c r="BZ13" s="452"/>
      <c r="CA13" s="452"/>
      <c r="CB13" s="452"/>
      <c r="CC13" s="452"/>
      <c r="CD13" s="452"/>
      <c r="CE13" s="452"/>
      <c r="CF13" s="452"/>
      <c r="CG13" s="452"/>
      <c r="CH13" s="452"/>
      <c r="CI13" s="452"/>
      <c r="CJ13" s="452"/>
      <c r="CK13" s="452"/>
      <c r="CL13" s="452"/>
      <c r="CM13" s="452"/>
      <c r="CN13" s="452"/>
      <c r="CO13" s="452"/>
      <c r="CP13" s="452"/>
      <c r="CQ13" s="452"/>
      <c r="CR13" s="452"/>
      <c r="CS13" s="452"/>
      <c r="CT13" s="452"/>
      <c r="CU13" s="452"/>
      <c r="CV13" s="452"/>
      <c r="CW13" s="452"/>
      <c r="CX13" s="452"/>
      <c r="CY13" s="452"/>
      <c r="CZ13" s="452"/>
      <c r="DA13" s="452"/>
      <c r="DB13" s="452"/>
      <c r="DC13" s="452"/>
      <c r="DD13" s="452"/>
      <c r="DE13" s="452"/>
      <c r="DF13" s="452"/>
      <c r="DG13" s="452"/>
      <c r="DH13" s="452"/>
      <c r="DI13" s="452"/>
      <c r="DJ13" s="452"/>
      <c r="DK13" s="452"/>
      <c r="DL13" s="452"/>
      <c r="DM13" s="452"/>
      <c r="DN13" s="452"/>
      <c r="DO13" s="452"/>
      <c r="DP13" s="452"/>
      <c r="DQ13" s="452"/>
      <c r="DR13" s="452"/>
      <c r="DS13" s="452"/>
      <c r="DT13" s="452"/>
      <c r="DU13" s="452"/>
      <c r="DV13" s="452"/>
      <c r="DW13" s="452"/>
      <c r="DX13" s="452"/>
      <c r="DY13" s="452"/>
      <c r="DZ13" s="452"/>
      <c r="EA13" s="452"/>
      <c r="EB13" s="452"/>
      <c r="EC13" s="452"/>
      <c r="ED13" s="452"/>
      <c r="EE13" s="452"/>
      <c r="EF13" s="452"/>
      <c r="EG13" s="452"/>
      <c r="EH13" s="452"/>
      <c r="EI13" s="452"/>
      <c r="EJ13" s="452"/>
      <c r="EK13" s="452"/>
      <c r="EL13" s="452"/>
    </row>
    <row r="14" spans="1:142" s="456" customFormat="1">
      <c r="A14" s="462" t="str">
        <f t="shared" si="1"/>
        <v/>
      </c>
      <c r="B14" s="698"/>
      <c r="C14" s="459"/>
      <c r="D14" s="452"/>
      <c r="E14" s="452"/>
      <c r="F14" s="452"/>
      <c r="G14" s="452"/>
      <c r="H14" s="452"/>
      <c r="I14" s="452"/>
      <c r="J14" s="452"/>
      <c r="K14" s="452"/>
      <c r="L14" s="454"/>
      <c r="M14" s="460"/>
      <c r="N14" s="460"/>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2"/>
      <c r="AL14" s="452"/>
      <c r="AM14" s="452"/>
      <c r="AN14" s="452"/>
      <c r="AO14" s="452"/>
      <c r="AP14" s="452"/>
      <c r="AQ14" s="452"/>
      <c r="AR14" s="452"/>
      <c r="AS14" s="452"/>
      <c r="AT14" s="452"/>
      <c r="AU14" s="452"/>
      <c r="AV14" s="452"/>
      <c r="AW14" s="452"/>
      <c r="AX14" s="452"/>
      <c r="AY14" s="452"/>
      <c r="AZ14" s="452"/>
      <c r="BA14" s="452"/>
      <c r="BB14" s="452"/>
      <c r="BC14" s="452"/>
      <c r="BD14" s="452"/>
      <c r="BE14" s="452"/>
      <c r="BF14" s="452"/>
      <c r="BG14" s="452"/>
      <c r="BH14" s="452"/>
      <c r="BI14" s="452"/>
      <c r="BJ14" s="452"/>
      <c r="BK14" s="452"/>
      <c r="BL14" s="452"/>
      <c r="BM14" s="452"/>
      <c r="BN14" s="452"/>
      <c r="BO14" s="452"/>
      <c r="BP14" s="452"/>
      <c r="BQ14" s="452"/>
      <c r="BR14" s="452"/>
      <c r="BS14" s="452"/>
      <c r="BT14" s="452"/>
      <c r="BU14" s="452"/>
      <c r="BV14" s="452"/>
      <c r="BW14" s="452"/>
      <c r="BX14" s="452"/>
      <c r="BY14" s="452"/>
      <c r="BZ14" s="452"/>
      <c r="CA14" s="452"/>
      <c r="CB14" s="452"/>
      <c r="CC14" s="452"/>
      <c r="CD14" s="452"/>
      <c r="CE14" s="452"/>
      <c r="CF14" s="452"/>
      <c r="CG14" s="452"/>
      <c r="CH14" s="452"/>
      <c r="CI14" s="452"/>
      <c r="CJ14" s="452"/>
      <c r="CK14" s="452"/>
      <c r="CL14" s="452"/>
      <c r="CM14" s="452"/>
      <c r="CN14" s="452"/>
      <c r="CO14" s="452"/>
      <c r="CP14" s="452"/>
      <c r="CQ14" s="452"/>
      <c r="CR14" s="452"/>
      <c r="CS14" s="452"/>
      <c r="CT14" s="452"/>
      <c r="CU14" s="452"/>
      <c r="CV14" s="452"/>
      <c r="CW14" s="452"/>
      <c r="CX14" s="452"/>
      <c r="CY14" s="452"/>
      <c r="CZ14" s="452"/>
      <c r="DA14" s="452"/>
      <c r="DB14" s="452"/>
      <c r="DC14" s="452"/>
      <c r="DD14" s="452"/>
      <c r="DE14" s="452"/>
      <c r="DF14" s="452"/>
      <c r="DG14" s="452"/>
      <c r="DH14" s="452"/>
      <c r="DI14" s="452"/>
      <c r="DJ14" s="452"/>
      <c r="DK14" s="452"/>
      <c r="DL14" s="452"/>
      <c r="DM14" s="452"/>
      <c r="DN14" s="452"/>
      <c r="DO14" s="452"/>
      <c r="DP14" s="452"/>
      <c r="DQ14" s="452"/>
      <c r="DR14" s="452"/>
      <c r="DS14" s="452"/>
      <c r="DT14" s="452"/>
      <c r="DU14" s="452"/>
      <c r="DV14" s="452"/>
      <c r="DW14" s="452"/>
      <c r="DX14" s="452"/>
      <c r="DY14" s="452"/>
      <c r="DZ14" s="452"/>
      <c r="EA14" s="452"/>
      <c r="EB14" s="452"/>
      <c r="EC14" s="452"/>
      <c r="ED14" s="452"/>
      <c r="EE14" s="452"/>
      <c r="EF14" s="452"/>
      <c r="EG14" s="452"/>
      <c r="EH14" s="452"/>
      <c r="EI14" s="452"/>
      <c r="EJ14" s="452"/>
      <c r="EK14" s="452"/>
      <c r="EL14" s="452"/>
    </row>
    <row r="15" spans="1:142" s="456" customFormat="1">
      <c r="A15" s="462" t="str">
        <f t="shared" si="1"/>
        <v/>
      </c>
      <c r="B15" s="698"/>
      <c r="C15" s="459"/>
      <c r="D15" s="452"/>
      <c r="E15" s="452"/>
      <c r="F15" s="452"/>
      <c r="G15" s="452"/>
      <c r="H15" s="452"/>
      <c r="I15" s="452"/>
      <c r="J15" s="452"/>
      <c r="K15" s="452"/>
      <c r="L15" s="454"/>
      <c r="M15" s="460"/>
      <c r="N15" s="460"/>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c r="BR15" s="452"/>
      <c r="BS15" s="452"/>
      <c r="BT15" s="452"/>
      <c r="BU15" s="452"/>
      <c r="BV15" s="452"/>
      <c r="BW15" s="452"/>
      <c r="BX15" s="452"/>
      <c r="BY15" s="452"/>
      <c r="BZ15" s="452"/>
      <c r="CA15" s="452"/>
      <c r="CB15" s="452"/>
      <c r="CC15" s="452"/>
      <c r="CD15" s="452"/>
      <c r="CE15" s="452"/>
      <c r="CF15" s="452"/>
      <c r="CG15" s="452"/>
      <c r="CH15" s="452"/>
      <c r="CI15" s="452"/>
      <c r="CJ15" s="452"/>
      <c r="CK15" s="452"/>
      <c r="CL15" s="452"/>
      <c r="CM15" s="452"/>
      <c r="CN15" s="452"/>
      <c r="CO15" s="452"/>
      <c r="CP15" s="452"/>
      <c r="CQ15" s="452"/>
      <c r="CR15" s="452"/>
      <c r="CS15" s="452"/>
      <c r="CT15" s="452"/>
      <c r="CU15" s="452"/>
      <c r="CV15" s="452"/>
      <c r="CW15" s="452"/>
      <c r="CX15" s="452"/>
      <c r="CY15" s="452"/>
      <c r="CZ15" s="452"/>
      <c r="DA15" s="452"/>
      <c r="DB15" s="452"/>
      <c r="DC15" s="452"/>
      <c r="DD15" s="452"/>
      <c r="DE15" s="452"/>
      <c r="DF15" s="452"/>
      <c r="DG15" s="452"/>
      <c r="DH15" s="452"/>
      <c r="DI15" s="452"/>
      <c r="DJ15" s="452"/>
      <c r="DK15" s="452"/>
      <c r="DL15" s="452"/>
      <c r="DM15" s="452"/>
      <c r="DN15" s="452"/>
      <c r="DO15" s="452"/>
      <c r="DP15" s="452"/>
      <c r="DQ15" s="452"/>
      <c r="DR15" s="452"/>
      <c r="DS15" s="452"/>
      <c r="DT15" s="452"/>
      <c r="DU15" s="452"/>
      <c r="DV15" s="452"/>
      <c r="DW15" s="452"/>
      <c r="DX15" s="452"/>
      <c r="DY15" s="452"/>
      <c r="DZ15" s="452"/>
      <c r="EA15" s="452"/>
      <c r="EB15" s="452"/>
      <c r="EC15" s="452"/>
      <c r="ED15" s="452"/>
      <c r="EE15" s="452"/>
      <c r="EF15" s="452"/>
      <c r="EG15" s="452"/>
      <c r="EH15" s="452"/>
      <c r="EI15" s="452"/>
      <c r="EJ15" s="452"/>
      <c r="EK15" s="452"/>
      <c r="EL15" s="452"/>
    </row>
    <row r="16" spans="1:142" s="456" customFormat="1">
      <c r="A16" s="462" t="str">
        <f t="shared" si="0"/>
        <v/>
      </c>
      <c r="B16" s="698"/>
      <c r="C16" s="459"/>
      <c r="D16" s="452"/>
      <c r="E16" s="452"/>
      <c r="F16" s="452"/>
      <c r="G16" s="452"/>
      <c r="H16" s="452"/>
      <c r="I16" s="452"/>
      <c r="J16" s="452"/>
      <c r="K16" s="452"/>
      <c r="L16" s="454"/>
      <c r="M16" s="460"/>
      <c r="N16" s="460"/>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c r="BR16" s="452"/>
      <c r="BS16" s="452"/>
      <c r="BT16" s="452"/>
      <c r="BU16" s="452"/>
      <c r="BV16" s="452"/>
      <c r="BW16" s="452"/>
      <c r="BX16" s="452"/>
      <c r="BY16" s="452"/>
      <c r="BZ16" s="452"/>
      <c r="CA16" s="452"/>
      <c r="CB16" s="452"/>
      <c r="CC16" s="452"/>
      <c r="CD16" s="452"/>
      <c r="CE16" s="452"/>
      <c r="CF16" s="452"/>
      <c r="CG16" s="452"/>
      <c r="CH16" s="452"/>
      <c r="CI16" s="452"/>
      <c r="CJ16" s="452"/>
      <c r="CK16" s="452"/>
      <c r="CL16" s="452"/>
      <c r="CM16" s="452"/>
      <c r="CN16" s="452"/>
      <c r="CO16" s="452"/>
      <c r="CP16" s="452"/>
      <c r="CQ16" s="452"/>
      <c r="CR16" s="452"/>
      <c r="CS16" s="452"/>
      <c r="CT16" s="452"/>
      <c r="CU16" s="452"/>
      <c r="CV16" s="452"/>
      <c r="CW16" s="452"/>
      <c r="CX16" s="452"/>
      <c r="CY16" s="452"/>
      <c r="CZ16" s="452"/>
      <c r="DA16" s="452"/>
      <c r="DB16" s="452"/>
      <c r="DC16" s="452"/>
      <c r="DD16" s="452"/>
      <c r="DE16" s="452"/>
      <c r="DF16" s="452"/>
      <c r="DG16" s="452"/>
      <c r="DH16" s="452"/>
      <c r="DI16" s="452"/>
      <c r="DJ16" s="452"/>
      <c r="DK16" s="452"/>
      <c r="DL16" s="452"/>
      <c r="DM16" s="452"/>
      <c r="DN16" s="452"/>
      <c r="DO16" s="452"/>
      <c r="DP16" s="452"/>
      <c r="DQ16" s="452"/>
      <c r="DR16" s="452"/>
      <c r="DS16" s="452"/>
      <c r="DT16" s="452"/>
      <c r="DU16" s="452"/>
      <c r="DV16" s="452"/>
      <c r="DW16" s="452"/>
      <c r="DX16" s="452"/>
      <c r="DY16" s="452"/>
      <c r="DZ16" s="452"/>
      <c r="EA16" s="452"/>
      <c r="EB16" s="452"/>
      <c r="EC16" s="452"/>
      <c r="ED16" s="452"/>
      <c r="EE16" s="452"/>
      <c r="EF16" s="452"/>
      <c r="EG16" s="452"/>
      <c r="EH16" s="452"/>
      <c r="EI16" s="452"/>
      <c r="EJ16" s="452"/>
      <c r="EK16" s="452"/>
      <c r="EL16" s="452"/>
    </row>
    <row r="17" spans="1:142" s="456" customFormat="1">
      <c r="A17" s="462" t="str">
        <f t="shared" si="0"/>
        <v/>
      </c>
      <c r="B17" s="698"/>
      <c r="C17" s="459"/>
      <c r="D17" s="452"/>
      <c r="E17" s="452"/>
      <c r="F17" s="452"/>
      <c r="G17" s="452"/>
      <c r="H17" s="452"/>
      <c r="I17" s="452"/>
      <c r="J17" s="452"/>
      <c r="K17" s="452"/>
      <c r="L17" s="454"/>
      <c r="M17" s="460"/>
      <c r="N17" s="460"/>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2"/>
      <c r="BJ17" s="452"/>
      <c r="BK17" s="452"/>
      <c r="BL17" s="452"/>
      <c r="BM17" s="452"/>
      <c r="BN17" s="452"/>
      <c r="BO17" s="452"/>
      <c r="BP17" s="452"/>
      <c r="BQ17" s="452"/>
      <c r="BR17" s="452"/>
      <c r="BS17" s="452"/>
      <c r="BT17" s="452"/>
      <c r="BU17" s="452"/>
      <c r="BV17" s="452"/>
      <c r="BW17" s="452"/>
      <c r="BX17" s="452"/>
      <c r="BY17" s="452"/>
      <c r="BZ17" s="452"/>
      <c r="CA17" s="452"/>
      <c r="CB17" s="452"/>
      <c r="CC17" s="452"/>
      <c r="CD17" s="452"/>
      <c r="CE17" s="452"/>
      <c r="CF17" s="452"/>
      <c r="CG17" s="452"/>
      <c r="CH17" s="452"/>
      <c r="CI17" s="452"/>
      <c r="CJ17" s="452"/>
      <c r="CK17" s="452"/>
      <c r="CL17" s="452"/>
      <c r="CM17" s="452"/>
      <c r="CN17" s="452"/>
      <c r="CO17" s="452"/>
      <c r="CP17" s="452"/>
      <c r="CQ17" s="452"/>
      <c r="CR17" s="452"/>
      <c r="CS17" s="452"/>
      <c r="CT17" s="452"/>
      <c r="CU17" s="452"/>
      <c r="CV17" s="452"/>
      <c r="CW17" s="452"/>
      <c r="CX17" s="452"/>
      <c r="CY17" s="452"/>
      <c r="CZ17" s="452"/>
      <c r="DA17" s="452"/>
      <c r="DB17" s="452"/>
      <c r="DC17" s="452"/>
      <c r="DD17" s="452"/>
      <c r="DE17" s="452"/>
      <c r="DF17" s="452"/>
      <c r="DG17" s="452"/>
      <c r="DH17" s="452"/>
      <c r="DI17" s="452"/>
      <c r="DJ17" s="452"/>
      <c r="DK17" s="452"/>
      <c r="DL17" s="452"/>
      <c r="DM17" s="452"/>
      <c r="DN17" s="452"/>
      <c r="DO17" s="452"/>
      <c r="DP17" s="452"/>
      <c r="DQ17" s="452"/>
      <c r="DR17" s="452"/>
      <c r="DS17" s="452"/>
      <c r="DT17" s="452"/>
      <c r="DU17" s="452"/>
      <c r="DV17" s="452"/>
      <c r="DW17" s="452"/>
      <c r="DX17" s="452"/>
      <c r="DY17" s="452"/>
      <c r="DZ17" s="452"/>
      <c r="EA17" s="452"/>
      <c r="EB17" s="452"/>
      <c r="EC17" s="452"/>
      <c r="ED17" s="452"/>
      <c r="EE17" s="452"/>
      <c r="EF17" s="452"/>
      <c r="EG17" s="452"/>
      <c r="EH17" s="452"/>
      <c r="EI17" s="452"/>
      <c r="EJ17" s="452"/>
      <c r="EK17" s="452"/>
      <c r="EL17" s="452"/>
    </row>
    <row r="18" spans="1:142" s="456" customFormat="1">
      <c r="A18" s="462" t="str">
        <f t="shared" si="0"/>
        <v/>
      </c>
      <c r="B18" s="698"/>
      <c r="C18" s="459"/>
      <c r="D18" s="452"/>
      <c r="E18" s="452"/>
      <c r="F18" s="452"/>
      <c r="G18" s="452"/>
      <c r="H18" s="452"/>
      <c r="I18" s="452"/>
      <c r="J18" s="452"/>
      <c r="K18" s="452"/>
      <c r="L18" s="454"/>
      <c r="M18" s="460"/>
      <c r="N18" s="460"/>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2"/>
      <c r="BJ18" s="452"/>
      <c r="BK18" s="452"/>
      <c r="BL18" s="452"/>
      <c r="BM18" s="452"/>
      <c r="BN18" s="452"/>
      <c r="BO18" s="452"/>
      <c r="BP18" s="452"/>
      <c r="BQ18" s="452"/>
      <c r="BR18" s="452"/>
      <c r="BS18" s="452"/>
      <c r="BT18" s="452"/>
      <c r="BU18" s="452"/>
      <c r="BV18" s="452"/>
      <c r="BW18" s="452"/>
      <c r="BX18" s="452"/>
      <c r="BY18" s="452"/>
      <c r="BZ18" s="452"/>
      <c r="CA18" s="452"/>
      <c r="CB18" s="452"/>
      <c r="CC18" s="452"/>
      <c r="CD18" s="452"/>
      <c r="CE18" s="452"/>
      <c r="CF18" s="452"/>
      <c r="CG18" s="452"/>
      <c r="CH18" s="452"/>
      <c r="CI18" s="452"/>
      <c r="CJ18" s="452"/>
      <c r="CK18" s="452"/>
      <c r="CL18" s="452"/>
      <c r="CM18" s="452"/>
      <c r="CN18" s="452"/>
      <c r="CO18" s="452"/>
      <c r="CP18" s="452"/>
      <c r="CQ18" s="452"/>
      <c r="CR18" s="452"/>
      <c r="CS18" s="452"/>
      <c r="CT18" s="452"/>
      <c r="CU18" s="452"/>
      <c r="CV18" s="452"/>
      <c r="CW18" s="452"/>
      <c r="CX18" s="452"/>
      <c r="CY18" s="452"/>
      <c r="CZ18" s="452"/>
      <c r="DA18" s="452"/>
      <c r="DB18" s="452"/>
      <c r="DC18" s="452"/>
      <c r="DD18" s="452"/>
      <c r="DE18" s="452"/>
      <c r="DF18" s="452"/>
      <c r="DG18" s="452"/>
      <c r="DH18" s="452"/>
      <c r="DI18" s="452"/>
      <c r="DJ18" s="452"/>
      <c r="DK18" s="452"/>
      <c r="DL18" s="452"/>
      <c r="DM18" s="452"/>
      <c r="DN18" s="452"/>
      <c r="DO18" s="452"/>
      <c r="DP18" s="452"/>
      <c r="DQ18" s="452"/>
      <c r="DR18" s="452"/>
      <c r="DS18" s="452"/>
      <c r="DT18" s="452"/>
      <c r="DU18" s="452"/>
      <c r="DV18" s="452"/>
      <c r="DW18" s="452"/>
      <c r="DX18" s="452"/>
      <c r="DY18" s="452"/>
      <c r="DZ18" s="452"/>
      <c r="EA18" s="452"/>
      <c r="EB18" s="452"/>
      <c r="EC18" s="452"/>
      <c r="ED18" s="452"/>
      <c r="EE18" s="452"/>
      <c r="EF18" s="452"/>
      <c r="EG18" s="452"/>
      <c r="EH18" s="452"/>
      <c r="EI18" s="452"/>
      <c r="EJ18" s="452"/>
      <c r="EK18" s="452"/>
      <c r="EL18" s="452"/>
    </row>
    <row r="19" spans="1:142" s="456" customFormat="1">
      <c r="A19" s="462" t="str">
        <f t="shared" si="0"/>
        <v/>
      </c>
      <c r="B19" s="458"/>
      <c r="C19" s="459"/>
      <c r="D19" s="452"/>
      <c r="E19" s="452"/>
      <c r="F19" s="452"/>
      <c r="G19" s="452"/>
      <c r="H19" s="452"/>
      <c r="I19" s="452"/>
      <c r="J19" s="452"/>
      <c r="K19" s="452"/>
      <c r="L19" s="454"/>
      <c r="M19" s="460"/>
      <c r="N19" s="460"/>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2"/>
      <c r="BY19" s="452"/>
      <c r="BZ19" s="452"/>
      <c r="CA19" s="452"/>
      <c r="CB19" s="452"/>
      <c r="CC19" s="452"/>
      <c r="CD19" s="452"/>
      <c r="CE19" s="452"/>
      <c r="CF19" s="452"/>
      <c r="CG19" s="452"/>
      <c r="CH19" s="452"/>
      <c r="CI19" s="452"/>
      <c r="CJ19" s="452"/>
      <c r="CK19" s="452"/>
      <c r="CL19" s="452"/>
      <c r="CM19" s="452"/>
      <c r="CN19" s="452"/>
      <c r="CO19" s="452"/>
      <c r="CP19" s="452"/>
      <c r="CQ19" s="452"/>
      <c r="CR19" s="452"/>
      <c r="CS19" s="452"/>
      <c r="CT19" s="452"/>
      <c r="CU19" s="452"/>
      <c r="CV19" s="452"/>
      <c r="CW19" s="452"/>
      <c r="CX19" s="452"/>
      <c r="CY19" s="452"/>
      <c r="CZ19" s="452"/>
      <c r="DA19" s="452"/>
      <c r="DB19" s="452"/>
      <c r="DC19" s="452"/>
      <c r="DD19" s="452"/>
      <c r="DE19" s="452"/>
      <c r="DF19" s="452"/>
      <c r="DG19" s="452"/>
      <c r="DH19" s="452"/>
      <c r="DI19" s="452"/>
      <c r="DJ19" s="452"/>
      <c r="DK19" s="452"/>
      <c r="DL19" s="452"/>
      <c r="DM19" s="452"/>
      <c r="DN19" s="452"/>
      <c r="DO19" s="452"/>
      <c r="DP19" s="452"/>
      <c r="DQ19" s="452"/>
      <c r="DR19" s="452"/>
      <c r="DS19" s="452"/>
      <c r="DT19" s="452"/>
      <c r="DU19" s="452"/>
      <c r="DV19" s="452"/>
      <c r="DW19" s="452"/>
      <c r="DX19" s="452"/>
      <c r="DY19" s="452"/>
      <c r="DZ19" s="452"/>
      <c r="EA19" s="452"/>
      <c r="EB19" s="452"/>
      <c r="EC19" s="452"/>
      <c r="ED19" s="452"/>
      <c r="EE19" s="452"/>
      <c r="EF19" s="452"/>
      <c r="EG19" s="452"/>
      <c r="EH19" s="452"/>
      <c r="EI19" s="452"/>
      <c r="EJ19" s="452"/>
      <c r="EK19" s="452"/>
      <c r="EL19" s="452"/>
    </row>
    <row r="20" spans="1:142" s="456" customFormat="1">
      <c r="A20" s="462" t="str">
        <f t="shared" si="0"/>
        <v/>
      </c>
      <c r="B20" s="458"/>
      <c r="C20" s="459"/>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2"/>
      <c r="BJ20" s="452"/>
      <c r="BK20" s="452"/>
      <c r="BL20" s="452"/>
      <c r="BM20" s="452"/>
      <c r="BN20" s="452"/>
      <c r="BO20" s="452"/>
      <c r="BP20" s="452"/>
      <c r="BQ20" s="452"/>
      <c r="BR20" s="452"/>
      <c r="BS20" s="452"/>
      <c r="BT20" s="452"/>
      <c r="BU20" s="452"/>
      <c r="BV20" s="452"/>
      <c r="BW20" s="452"/>
      <c r="BX20" s="452"/>
      <c r="BY20" s="452"/>
      <c r="BZ20" s="452"/>
      <c r="CA20" s="452"/>
      <c r="CB20" s="452"/>
      <c r="CC20" s="452"/>
      <c r="CD20" s="452"/>
      <c r="CE20" s="452"/>
      <c r="CF20" s="452"/>
      <c r="CG20" s="452"/>
      <c r="CH20" s="452"/>
      <c r="CI20" s="452"/>
      <c r="CJ20" s="452"/>
      <c r="CK20" s="452"/>
      <c r="CL20" s="452"/>
      <c r="CM20" s="452"/>
      <c r="CN20" s="452"/>
      <c r="CO20" s="452"/>
      <c r="CP20" s="452"/>
      <c r="CQ20" s="452"/>
      <c r="CR20" s="452"/>
      <c r="CS20" s="452"/>
      <c r="CT20" s="452"/>
      <c r="CU20" s="452"/>
      <c r="CV20" s="452"/>
      <c r="CW20" s="452"/>
      <c r="CX20" s="452"/>
      <c r="CY20" s="452"/>
      <c r="CZ20" s="452"/>
      <c r="DA20" s="452"/>
      <c r="DB20" s="452"/>
      <c r="DC20" s="452"/>
      <c r="DD20" s="452"/>
      <c r="DE20" s="452"/>
      <c r="DF20" s="452"/>
      <c r="DG20" s="452"/>
      <c r="DH20" s="452"/>
      <c r="DI20" s="452"/>
      <c r="DJ20" s="452"/>
      <c r="DK20" s="452"/>
      <c r="DL20" s="452"/>
      <c r="DM20" s="452"/>
      <c r="DN20" s="452"/>
      <c r="DO20" s="452"/>
      <c r="DP20" s="452"/>
      <c r="DQ20" s="452"/>
      <c r="DR20" s="452"/>
      <c r="DS20" s="452"/>
      <c r="DT20" s="452"/>
      <c r="DU20" s="452"/>
      <c r="DV20" s="452"/>
      <c r="DW20" s="452"/>
      <c r="DX20" s="452"/>
      <c r="DY20" s="452"/>
      <c r="DZ20" s="452"/>
      <c r="EA20" s="452"/>
      <c r="EB20" s="452"/>
      <c r="EC20" s="452"/>
      <c r="ED20" s="452"/>
      <c r="EE20" s="452"/>
      <c r="EF20" s="452"/>
      <c r="EG20" s="452"/>
      <c r="EH20" s="452"/>
      <c r="EI20" s="452"/>
      <c r="EJ20" s="452"/>
      <c r="EK20" s="452"/>
      <c r="EL20" s="452"/>
    </row>
    <row r="21" spans="1:142" s="456" customFormat="1">
      <c r="A21" s="462" t="str">
        <f t="shared" si="0"/>
        <v/>
      </c>
      <c r="B21" s="458"/>
      <c r="C21" s="459"/>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2"/>
      <c r="BJ21" s="452"/>
      <c r="BK21" s="452"/>
      <c r="BL21" s="452"/>
      <c r="BM21" s="452"/>
      <c r="BN21" s="452"/>
      <c r="BO21" s="452"/>
      <c r="BP21" s="452"/>
      <c r="BQ21" s="452"/>
      <c r="BR21" s="452"/>
      <c r="BS21" s="452"/>
      <c r="BT21" s="452"/>
      <c r="BU21" s="452"/>
      <c r="BV21" s="452"/>
      <c r="BW21" s="452"/>
      <c r="BX21" s="452"/>
      <c r="BY21" s="452"/>
      <c r="BZ21" s="452"/>
      <c r="CA21" s="452"/>
      <c r="CB21" s="452"/>
      <c r="CC21" s="452"/>
      <c r="CD21" s="452"/>
      <c r="CE21" s="452"/>
      <c r="CF21" s="452"/>
      <c r="CG21" s="452"/>
      <c r="CH21" s="452"/>
      <c r="CI21" s="452"/>
      <c r="CJ21" s="452"/>
      <c r="CK21" s="452"/>
      <c r="CL21" s="452"/>
      <c r="CM21" s="452"/>
      <c r="CN21" s="452"/>
      <c r="CO21" s="452"/>
      <c r="CP21" s="452"/>
      <c r="CQ21" s="452"/>
      <c r="CR21" s="452"/>
      <c r="CS21" s="452"/>
      <c r="CT21" s="452"/>
      <c r="CU21" s="452"/>
      <c r="CV21" s="452"/>
      <c r="CW21" s="452"/>
      <c r="CX21" s="452"/>
      <c r="CY21" s="452"/>
      <c r="CZ21" s="452"/>
      <c r="DA21" s="452"/>
      <c r="DB21" s="452"/>
      <c r="DC21" s="452"/>
      <c r="DD21" s="452"/>
      <c r="DE21" s="452"/>
      <c r="DF21" s="452"/>
      <c r="DG21" s="452"/>
      <c r="DH21" s="452"/>
      <c r="DI21" s="452"/>
      <c r="DJ21" s="452"/>
      <c r="DK21" s="452"/>
      <c r="DL21" s="452"/>
      <c r="DM21" s="452"/>
      <c r="DN21" s="452"/>
      <c r="DO21" s="452"/>
      <c r="DP21" s="452"/>
      <c r="DQ21" s="452"/>
      <c r="DR21" s="452"/>
      <c r="DS21" s="452"/>
      <c r="DT21" s="452"/>
      <c r="DU21" s="452"/>
      <c r="DV21" s="452"/>
      <c r="DW21" s="452"/>
      <c r="DX21" s="452"/>
      <c r="DY21" s="452"/>
      <c r="DZ21" s="452"/>
      <c r="EA21" s="452"/>
      <c r="EB21" s="452"/>
      <c r="EC21" s="452"/>
      <c r="ED21" s="452"/>
      <c r="EE21" s="452"/>
      <c r="EF21" s="452"/>
      <c r="EG21" s="452"/>
      <c r="EH21" s="452"/>
      <c r="EI21" s="452"/>
      <c r="EJ21" s="452"/>
      <c r="EK21" s="452"/>
      <c r="EL21" s="452"/>
    </row>
    <row r="22" spans="1:142" s="456" customFormat="1">
      <c r="A22" s="462" t="str">
        <f>IF(B22="","",A21+1)</f>
        <v/>
      </c>
      <c r="B22" s="458"/>
      <c r="C22" s="459"/>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52"/>
      <c r="BO22" s="452"/>
      <c r="BP22" s="452"/>
      <c r="BQ22" s="452"/>
      <c r="BR22" s="452"/>
      <c r="BS22" s="452"/>
      <c r="BT22" s="452"/>
      <c r="BU22" s="452"/>
      <c r="BV22" s="452"/>
      <c r="BW22" s="452"/>
      <c r="BX22" s="452"/>
      <c r="BY22" s="452"/>
      <c r="BZ22" s="452"/>
      <c r="CA22" s="452"/>
      <c r="CB22" s="452"/>
      <c r="CC22" s="452"/>
      <c r="CD22" s="452"/>
      <c r="CE22" s="452"/>
      <c r="CF22" s="452"/>
      <c r="CG22" s="452"/>
      <c r="CH22" s="452"/>
      <c r="CI22" s="452"/>
      <c r="CJ22" s="452"/>
      <c r="CK22" s="452"/>
      <c r="CL22" s="452"/>
      <c r="CM22" s="452"/>
      <c r="CN22" s="452"/>
      <c r="CO22" s="452"/>
      <c r="CP22" s="452"/>
      <c r="CQ22" s="452"/>
      <c r="CR22" s="452"/>
      <c r="CS22" s="452"/>
      <c r="CT22" s="452"/>
      <c r="CU22" s="452"/>
      <c r="CV22" s="452"/>
      <c r="CW22" s="452"/>
      <c r="CX22" s="452"/>
      <c r="CY22" s="452"/>
      <c r="CZ22" s="452"/>
      <c r="DA22" s="452"/>
      <c r="DB22" s="452"/>
      <c r="DC22" s="452"/>
      <c r="DD22" s="452"/>
      <c r="DE22" s="452"/>
      <c r="DF22" s="452"/>
      <c r="DG22" s="452"/>
      <c r="DH22" s="452"/>
      <c r="DI22" s="452"/>
      <c r="DJ22" s="452"/>
      <c r="DK22" s="452"/>
      <c r="DL22" s="452"/>
      <c r="DM22" s="452"/>
      <c r="DN22" s="452"/>
      <c r="DO22" s="452"/>
      <c r="DP22" s="452"/>
      <c r="DQ22" s="452"/>
      <c r="DR22" s="452"/>
      <c r="DS22" s="452"/>
      <c r="DT22" s="452"/>
      <c r="DU22" s="452"/>
      <c r="DV22" s="452"/>
      <c r="DW22" s="452"/>
      <c r="DX22" s="452"/>
      <c r="DY22" s="452"/>
      <c r="DZ22" s="452"/>
      <c r="EA22" s="452"/>
      <c r="EB22" s="452"/>
      <c r="EC22" s="452"/>
      <c r="ED22" s="452"/>
      <c r="EE22" s="452"/>
      <c r="EF22" s="452"/>
      <c r="EG22" s="452"/>
      <c r="EH22" s="452"/>
      <c r="EI22" s="452"/>
      <c r="EJ22" s="452"/>
      <c r="EK22" s="452"/>
      <c r="EL22" s="452"/>
    </row>
    <row r="23" spans="1:142" s="456" customFormat="1">
      <c r="A23" s="462" t="str">
        <f t="shared" si="0"/>
        <v/>
      </c>
      <c r="B23" s="458"/>
      <c r="C23" s="459"/>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2"/>
      <c r="BC23" s="452"/>
      <c r="BD23" s="452"/>
      <c r="BE23" s="452"/>
      <c r="BF23" s="452"/>
      <c r="BG23" s="452"/>
      <c r="BH23" s="452"/>
      <c r="BI23" s="452"/>
      <c r="BJ23" s="452"/>
      <c r="BK23" s="452"/>
      <c r="BL23" s="452"/>
      <c r="BM23" s="452"/>
      <c r="BN23" s="452"/>
      <c r="BO23" s="452"/>
      <c r="BP23" s="452"/>
      <c r="BQ23" s="452"/>
      <c r="BR23" s="452"/>
      <c r="BS23" s="452"/>
      <c r="BT23" s="452"/>
      <c r="BU23" s="452"/>
      <c r="BV23" s="452"/>
      <c r="BW23" s="452"/>
      <c r="BX23" s="452"/>
      <c r="BY23" s="452"/>
      <c r="BZ23" s="452"/>
      <c r="CA23" s="452"/>
      <c r="CB23" s="452"/>
      <c r="CC23" s="452"/>
      <c r="CD23" s="452"/>
      <c r="CE23" s="452"/>
      <c r="CF23" s="452"/>
      <c r="CG23" s="452"/>
      <c r="CH23" s="452"/>
      <c r="CI23" s="452"/>
      <c r="CJ23" s="452"/>
      <c r="CK23" s="452"/>
      <c r="CL23" s="452"/>
      <c r="CM23" s="452"/>
      <c r="CN23" s="452"/>
      <c r="CO23" s="452"/>
      <c r="CP23" s="452"/>
      <c r="CQ23" s="452"/>
      <c r="CR23" s="452"/>
      <c r="CS23" s="452"/>
      <c r="CT23" s="452"/>
      <c r="CU23" s="452"/>
      <c r="CV23" s="452"/>
      <c r="CW23" s="452"/>
      <c r="CX23" s="452"/>
      <c r="CY23" s="452"/>
      <c r="CZ23" s="452"/>
      <c r="DA23" s="452"/>
      <c r="DB23" s="452"/>
      <c r="DC23" s="452"/>
      <c r="DD23" s="452"/>
      <c r="DE23" s="452"/>
      <c r="DF23" s="452"/>
      <c r="DG23" s="452"/>
      <c r="DH23" s="452"/>
      <c r="DI23" s="452"/>
      <c r="DJ23" s="452"/>
      <c r="DK23" s="452"/>
      <c r="DL23" s="452"/>
      <c r="DM23" s="452"/>
      <c r="DN23" s="452"/>
      <c r="DO23" s="452"/>
      <c r="DP23" s="452"/>
      <c r="DQ23" s="452"/>
      <c r="DR23" s="452"/>
      <c r="DS23" s="452"/>
      <c r="DT23" s="452"/>
      <c r="DU23" s="452"/>
      <c r="DV23" s="452"/>
      <c r="DW23" s="452"/>
      <c r="DX23" s="452"/>
      <c r="DY23" s="452"/>
      <c r="DZ23" s="452"/>
      <c r="EA23" s="452"/>
      <c r="EB23" s="452"/>
      <c r="EC23" s="452"/>
      <c r="ED23" s="452"/>
      <c r="EE23" s="452"/>
      <c r="EF23" s="452"/>
      <c r="EG23" s="452"/>
      <c r="EH23" s="452"/>
      <c r="EI23" s="452"/>
      <c r="EJ23" s="452"/>
      <c r="EK23" s="452"/>
      <c r="EL23" s="452"/>
    </row>
    <row r="24" spans="1:142" s="456" customFormat="1">
      <c r="A24" s="462" t="str">
        <f t="shared" si="0"/>
        <v/>
      </c>
      <c r="B24" s="458"/>
      <c r="C24" s="459"/>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2"/>
      <c r="AV24" s="452"/>
      <c r="AW24" s="452"/>
      <c r="AX24" s="452"/>
      <c r="AY24" s="452"/>
      <c r="AZ24" s="452"/>
      <c r="BA24" s="452"/>
      <c r="BB24" s="452"/>
      <c r="BC24" s="452"/>
      <c r="BD24" s="452"/>
      <c r="BE24" s="452"/>
      <c r="BF24" s="452"/>
      <c r="BG24" s="452"/>
      <c r="BH24" s="452"/>
      <c r="BI24" s="452"/>
      <c r="BJ24" s="452"/>
      <c r="BK24" s="452"/>
      <c r="BL24" s="452"/>
      <c r="BM24" s="452"/>
      <c r="BN24" s="452"/>
      <c r="BO24" s="452"/>
      <c r="BP24" s="452"/>
      <c r="BQ24" s="452"/>
      <c r="BR24" s="452"/>
      <c r="BS24" s="452"/>
      <c r="BT24" s="452"/>
      <c r="BU24" s="452"/>
      <c r="BV24" s="452"/>
      <c r="BW24" s="452"/>
      <c r="BX24" s="452"/>
      <c r="BY24" s="452"/>
      <c r="BZ24" s="452"/>
      <c r="CA24" s="452"/>
      <c r="CB24" s="452"/>
      <c r="CC24" s="452"/>
      <c r="CD24" s="452"/>
      <c r="CE24" s="452"/>
      <c r="CF24" s="452"/>
      <c r="CG24" s="452"/>
      <c r="CH24" s="452"/>
      <c r="CI24" s="452"/>
      <c r="CJ24" s="452"/>
      <c r="CK24" s="452"/>
      <c r="CL24" s="452"/>
      <c r="CM24" s="452"/>
      <c r="CN24" s="452"/>
      <c r="CO24" s="452"/>
      <c r="CP24" s="452"/>
      <c r="CQ24" s="452"/>
      <c r="CR24" s="452"/>
      <c r="CS24" s="452"/>
      <c r="CT24" s="452"/>
      <c r="CU24" s="452"/>
      <c r="CV24" s="452"/>
      <c r="CW24" s="452"/>
      <c r="CX24" s="452"/>
      <c r="CY24" s="452"/>
      <c r="CZ24" s="452"/>
      <c r="DA24" s="452"/>
      <c r="DB24" s="452"/>
      <c r="DC24" s="452"/>
      <c r="DD24" s="452"/>
      <c r="DE24" s="452"/>
      <c r="DF24" s="452"/>
      <c r="DG24" s="452"/>
      <c r="DH24" s="452"/>
      <c r="DI24" s="452"/>
      <c r="DJ24" s="452"/>
      <c r="DK24" s="452"/>
      <c r="DL24" s="452"/>
      <c r="DM24" s="452"/>
      <c r="DN24" s="452"/>
      <c r="DO24" s="452"/>
      <c r="DP24" s="452"/>
      <c r="DQ24" s="452"/>
      <c r="DR24" s="452"/>
      <c r="DS24" s="452"/>
      <c r="DT24" s="452"/>
      <c r="DU24" s="452"/>
      <c r="DV24" s="452"/>
      <c r="DW24" s="452"/>
      <c r="DX24" s="452"/>
      <c r="DY24" s="452"/>
      <c r="DZ24" s="452"/>
      <c r="EA24" s="452"/>
      <c r="EB24" s="452"/>
      <c r="EC24" s="452"/>
      <c r="ED24" s="452"/>
      <c r="EE24" s="452"/>
      <c r="EF24" s="452"/>
      <c r="EG24" s="452"/>
      <c r="EH24" s="452"/>
      <c r="EI24" s="452"/>
      <c r="EJ24" s="452"/>
      <c r="EK24" s="452"/>
      <c r="EL24" s="452"/>
    </row>
    <row r="25" spans="1:142" s="456" customFormat="1">
      <c r="A25" s="462" t="str">
        <f t="shared" si="0"/>
        <v/>
      </c>
      <c r="B25" s="458"/>
      <c r="C25" s="459"/>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452"/>
      <c r="BK25" s="452"/>
      <c r="BL25" s="452"/>
      <c r="BM25" s="452"/>
      <c r="BN25" s="452"/>
      <c r="BO25" s="452"/>
      <c r="BP25" s="452"/>
      <c r="BQ25" s="452"/>
      <c r="BR25" s="452"/>
      <c r="BS25" s="452"/>
      <c r="BT25" s="452"/>
      <c r="BU25" s="452"/>
      <c r="BV25" s="452"/>
      <c r="BW25" s="452"/>
      <c r="BX25" s="452"/>
      <c r="BY25" s="452"/>
      <c r="BZ25" s="452"/>
      <c r="CA25" s="452"/>
      <c r="CB25" s="452"/>
      <c r="CC25" s="452"/>
      <c r="CD25" s="452"/>
      <c r="CE25" s="452"/>
      <c r="CF25" s="452"/>
      <c r="CG25" s="452"/>
      <c r="CH25" s="452"/>
      <c r="CI25" s="452"/>
      <c r="CJ25" s="452"/>
      <c r="CK25" s="452"/>
      <c r="CL25" s="452"/>
      <c r="CM25" s="452"/>
      <c r="CN25" s="452"/>
      <c r="CO25" s="452"/>
      <c r="CP25" s="452"/>
      <c r="CQ25" s="452"/>
      <c r="CR25" s="452"/>
      <c r="CS25" s="452"/>
      <c r="CT25" s="452"/>
      <c r="CU25" s="452"/>
      <c r="CV25" s="452"/>
      <c r="CW25" s="452"/>
      <c r="CX25" s="452"/>
      <c r="CY25" s="452"/>
      <c r="CZ25" s="452"/>
      <c r="DA25" s="452"/>
      <c r="DB25" s="452"/>
      <c r="DC25" s="452"/>
      <c r="DD25" s="452"/>
      <c r="DE25" s="452"/>
      <c r="DF25" s="452"/>
      <c r="DG25" s="452"/>
      <c r="DH25" s="452"/>
      <c r="DI25" s="452"/>
      <c r="DJ25" s="452"/>
      <c r="DK25" s="452"/>
      <c r="DL25" s="452"/>
      <c r="DM25" s="452"/>
      <c r="DN25" s="452"/>
      <c r="DO25" s="452"/>
      <c r="DP25" s="452"/>
      <c r="DQ25" s="452"/>
      <c r="DR25" s="452"/>
      <c r="DS25" s="452"/>
      <c r="DT25" s="452"/>
      <c r="DU25" s="452"/>
      <c r="DV25" s="452"/>
      <c r="DW25" s="452"/>
      <c r="DX25" s="452"/>
      <c r="DY25" s="452"/>
      <c r="DZ25" s="452"/>
      <c r="EA25" s="452"/>
      <c r="EB25" s="452"/>
      <c r="EC25" s="452"/>
      <c r="ED25" s="452"/>
      <c r="EE25" s="452"/>
      <c r="EF25" s="452"/>
      <c r="EG25" s="452"/>
      <c r="EH25" s="452"/>
      <c r="EI25" s="452"/>
      <c r="EJ25" s="452"/>
      <c r="EK25" s="452"/>
      <c r="EL25" s="452"/>
    </row>
    <row r="26" spans="1:142" s="456" customFormat="1">
      <c r="A26" s="462" t="str">
        <f t="shared" si="0"/>
        <v/>
      </c>
      <c r="B26" s="458"/>
      <c r="C26" s="459"/>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452"/>
      <c r="AX26" s="452"/>
      <c r="AY26" s="452"/>
      <c r="AZ26" s="452"/>
      <c r="BA26" s="452"/>
      <c r="BB26" s="452"/>
      <c r="BC26" s="452"/>
      <c r="BD26" s="452"/>
      <c r="BE26" s="452"/>
      <c r="BF26" s="452"/>
      <c r="BG26" s="452"/>
      <c r="BH26" s="452"/>
      <c r="BI26" s="452"/>
      <c r="BJ26" s="452"/>
      <c r="BK26" s="452"/>
      <c r="BL26" s="452"/>
      <c r="BM26" s="452"/>
      <c r="BN26" s="452"/>
      <c r="BO26" s="452"/>
      <c r="BP26" s="452"/>
      <c r="BQ26" s="452"/>
      <c r="BR26" s="452"/>
      <c r="BS26" s="452"/>
      <c r="BT26" s="452"/>
      <c r="BU26" s="452"/>
      <c r="BV26" s="452"/>
      <c r="BW26" s="452"/>
      <c r="BX26" s="452"/>
      <c r="BY26" s="452"/>
      <c r="BZ26" s="452"/>
      <c r="CA26" s="452"/>
      <c r="CB26" s="452"/>
      <c r="CC26" s="452"/>
      <c r="CD26" s="452"/>
      <c r="CE26" s="452"/>
      <c r="CF26" s="452"/>
      <c r="CG26" s="452"/>
      <c r="CH26" s="452"/>
      <c r="CI26" s="452"/>
      <c r="CJ26" s="452"/>
      <c r="CK26" s="452"/>
      <c r="CL26" s="452"/>
      <c r="CM26" s="452"/>
      <c r="CN26" s="452"/>
      <c r="CO26" s="452"/>
      <c r="CP26" s="452"/>
      <c r="CQ26" s="452"/>
      <c r="CR26" s="452"/>
      <c r="CS26" s="452"/>
      <c r="CT26" s="452"/>
      <c r="CU26" s="452"/>
      <c r="CV26" s="452"/>
      <c r="CW26" s="452"/>
      <c r="CX26" s="452"/>
      <c r="CY26" s="452"/>
      <c r="CZ26" s="452"/>
      <c r="DA26" s="452"/>
      <c r="DB26" s="452"/>
      <c r="DC26" s="452"/>
      <c r="DD26" s="452"/>
      <c r="DE26" s="452"/>
      <c r="DF26" s="452"/>
      <c r="DG26" s="452"/>
      <c r="DH26" s="452"/>
      <c r="DI26" s="452"/>
      <c r="DJ26" s="452"/>
      <c r="DK26" s="452"/>
      <c r="DL26" s="452"/>
      <c r="DM26" s="452"/>
      <c r="DN26" s="452"/>
      <c r="DO26" s="452"/>
      <c r="DP26" s="452"/>
      <c r="DQ26" s="452"/>
      <c r="DR26" s="452"/>
      <c r="DS26" s="452"/>
      <c r="DT26" s="452"/>
      <c r="DU26" s="452"/>
      <c r="DV26" s="452"/>
      <c r="DW26" s="452"/>
      <c r="DX26" s="452"/>
      <c r="DY26" s="452"/>
      <c r="DZ26" s="452"/>
      <c r="EA26" s="452"/>
      <c r="EB26" s="452"/>
      <c r="EC26" s="452"/>
      <c r="ED26" s="452"/>
      <c r="EE26" s="452"/>
      <c r="EF26" s="452"/>
      <c r="EG26" s="452"/>
      <c r="EH26" s="452"/>
      <c r="EI26" s="452"/>
      <c r="EJ26" s="452"/>
      <c r="EK26" s="452"/>
      <c r="EL26" s="452"/>
    </row>
    <row r="27" spans="1:142" s="456" customFormat="1">
      <c r="A27" s="462" t="str">
        <f t="shared" si="0"/>
        <v/>
      </c>
      <c r="B27" s="458"/>
      <c r="C27" s="459"/>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452"/>
      <c r="AX27" s="452"/>
      <c r="AY27" s="452"/>
      <c r="AZ27" s="452"/>
      <c r="BA27" s="452"/>
      <c r="BB27" s="452"/>
      <c r="BC27" s="452"/>
      <c r="BD27" s="452"/>
      <c r="BE27" s="452"/>
      <c r="BF27" s="452"/>
      <c r="BG27" s="452"/>
      <c r="BH27" s="452"/>
      <c r="BI27" s="452"/>
      <c r="BJ27" s="452"/>
      <c r="BK27" s="452"/>
      <c r="BL27" s="452"/>
      <c r="BM27" s="452"/>
      <c r="BN27" s="452"/>
      <c r="BO27" s="452"/>
      <c r="BP27" s="452"/>
      <c r="BQ27" s="452"/>
      <c r="BR27" s="452"/>
      <c r="BS27" s="452"/>
      <c r="BT27" s="452"/>
      <c r="BU27" s="452"/>
      <c r="BV27" s="452"/>
      <c r="BW27" s="452"/>
      <c r="BX27" s="452"/>
      <c r="BY27" s="452"/>
      <c r="BZ27" s="452"/>
      <c r="CA27" s="452"/>
      <c r="CB27" s="452"/>
      <c r="CC27" s="452"/>
      <c r="CD27" s="452"/>
      <c r="CE27" s="452"/>
      <c r="CF27" s="452"/>
      <c r="CG27" s="452"/>
      <c r="CH27" s="452"/>
      <c r="CI27" s="452"/>
      <c r="CJ27" s="452"/>
      <c r="CK27" s="452"/>
      <c r="CL27" s="452"/>
      <c r="CM27" s="452"/>
      <c r="CN27" s="452"/>
      <c r="CO27" s="452"/>
      <c r="CP27" s="452"/>
      <c r="CQ27" s="452"/>
      <c r="CR27" s="452"/>
      <c r="CS27" s="452"/>
      <c r="CT27" s="452"/>
      <c r="CU27" s="452"/>
      <c r="CV27" s="452"/>
      <c r="CW27" s="452"/>
      <c r="CX27" s="452"/>
      <c r="CY27" s="452"/>
      <c r="CZ27" s="452"/>
      <c r="DA27" s="452"/>
      <c r="DB27" s="452"/>
      <c r="DC27" s="452"/>
      <c r="DD27" s="452"/>
      <c r="DE27" s="452"/>
      <c r="DF27" s="452"/>
      <c r="DG27" s="452"/>
      <c r="DH27" s="452"/>
      <c r="DI27" s="452"/>
      <c r="DJ27" s="452"/>
      <c r="DK27" s="452"/>
      <c r="DL27" s="452"/>
      <c r="DM27" s="452"/>
      <c r="DN27" s="452"/>
      <c r="DO27" s="452"/>
      <c r="DP27" s="452"/>
      <c r="DQ27" s="452"/>
      <c r="DR27" s="452"/>
      <c r="DS27" s="452"/>
      <c r="DT27" s="452"/>
      <c r="DU27" s="452"/>
      <c r="DV27" s="452"/>
      <c r="DW27" s="452"/>
      <c r="DX27" s="452"/>
      <c r="DY27" s="452"/>
      <c r="DZ27" s="452"/>
      <c r="EA27" s="452"/>
      <c r="EB27" s="452"/>
      <c r="EC27" s="452"/>
      <c r="ED27" s="452"/>
      <c r="EE27" s="452"/>
      <c r="EF27" s="452"/>
      <c r="EG27" s="452"/>
      <c r="EH27" s="452"/>
      <c r="EI27" s="452"/>
      <c r="EJ27" s="452"/>
      <c r="EK27" s="452"/>
      <c r="EL27" s="452"/>
    </row>
    <row r="28" spans="1:142" s="456" customFormat="1">
      <c r="A28" s="462" t="str">
        <f t="shared" si="0"/>
        <v/>
      </c>
      <c r="B28" s="458"/>
      <c r="C28" s="459"/>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2"/>
      <c r="BD28" s="452"/>
      <c r="BE28" s="452"/>
      <c r="BF28" s="452"/>
      <c r="BG28" s="452"/>
      <c r="BH28" s="452"/>
      <c r="BI28" s="452"/>
      <c r="BJ28" s="452"/>
      <c r="BK28" s="452"/>
      <c r="BL28" s="452"/>
      <c r="BM28" s="452"/>
      <c r="BN28" s="452"/>
      <c r="BO28" s="452"/>
      <c r="BP28" s="452"/>
      <c r="BQ28" s="452"/>
      <c r="BR28" s="452"/>
      <c r="BS28" s="452"/>
      <c r="BT28" s="452"/>
      <c r="BU28" s="452"/>
      <c r="BV28" s="452"/>
      <c r="BW28" s="452"/>
      <c r="BX28" s="452"/>
      <c r="BY28" s="452"/>
      <c r="BZ28" s="452"/>
      <c r="CA28" s="452"/>
      <c r="CB28" s="452"/>
      <c r="CC28" s="452"/>
      <c r="CD28" s="452"/>
      <c r="CE28" s="452"/>
      <c r="CF28" s="452"/>
      <c r="CG28" s="452"/>
      <c r="CH28" s="452"/>
      <c r="CI28" s="452"/>
      <c r="CJ28" s="452"/>
      <c r="CK28" s="452"/>
      <c r="CL28" s="452"/>
      <c r="CM28" s="452"/>
      <c r="CN28" s="452"/>
      <c r="CO28" s="452"/>
      <c r="CP28" s="452"/>
      <c r="CQ28" s="452"/>
      <c r="CR28" s="452"/>
      <c r="CS28" s="452"/>
      <c r="CT28" s="452"/>
      <c r="CU28" s="452"/>
      <c r="CV28" s="452"/>
      <c r="CW28" s="452"/>
      <c r="CX28" s="452"/>
      <c r="CY28" s="452"/>
      <c r="CZ28" s="452"/>
      <c r="DA28" s="452"/>
      <c r="DB28" s="452"/>
      <c r="DC28" s="452"/>
      <c r="DD28" s="452"/>
      <c r="DE28" s="452"/>
      <c r="DF28" s="452"/>
      <c r="DG28" s="452"/>
      <c r="DH28" s="452"/>
      <c r="DI28" s="452"/>
      <c r="DJ28" s="452"/>
      <c r="DK28" s="452"/>
      <c r="DL28" s="452"/>
      <c r="DM28" s="452"/>
      <c r="DN28" s="452"/>
      <c r="DO28" s="452"/>
      <c r="DP28" s="452"/>
      <c r="DQ28" s="452"/>
      <c r="DR28" s="452"/>
      <c r="DS28" s="452"/>
      <c r="DT28" s="452"/>
      <c r="DU28" s="452"/>
      <c r="DV28" s="452"/>
      <c r="DW28" s="452"/>
      <c r="DX28" s="452"/>
      <c r="DY28" s="452"/>
      <c r="DZ28" s="452"/>
      <c r="EA28" s="452"/>
      <c r="EB28" s="452"/>
      <c r="EC28" s="452"/>
      <c r="ED28" s="452"/>
      <c r="EE28" s="452"/>
      <c r="EF28" s="452"/>
      <c r="EG28" s="452"/>
      <c r="EH28" s="452"/>
      <c r="EI28" s="452"/>
      <c r="EJ28" s="452"/>
      <c r="EK28" s="452"/>
      <c r="EL28" s="452"/>
    </row>
    <row r="29" spans="1:142" s="456" customFormat="1">
      <c r="A29" s="462" t="str">
        <f t="shared" si="0"/>
        <v/>
      </c>
      <c r="B29" s="458"/>
      <c r="C29" s="459"/>
      <c r="D29" s="452"/>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452"/>
      <c r="BY29" s="452"/>
      <c r="BZ29" s="452"/>
      <c r="CA29" s="452"/>
      <c r="CB29" s="452"/>
      <c r="CC29" s="452"/>
      <c r="CD29" s="452"/>
      <c r="CE29" s="452"/>
      <c r="CF29" s="452"/>
      <c r="CG29" s="452"/>
      <c r="CH29" s="452"/>
      <c r="CI29" s="452"/>
      <c r="CJ29" s="452"/>
      <c r="CK29" s="452"/>
      <c r="CL29" s="452"/>
      <c r="CM29" s="452"/>
      <c r="CN29" s="452"/>
      <c r="CO29" s="452"/>
      <c r="CP29" s="452"/>
      <c r="CQ29" s="452"/>
      <c r="CR29" s="452"/>
      <c r="CS29" s="452"/>
      <c r="CT29" s="452"/>
      <c r="CU29" s="452"/>
      <c r="CV29" s="452"/>
      <c r="CW29" s="452"/>
      <c r="CX29" s="452"/>
      <c r="CY29" s="452"/>
      <c r="CZ29" s="452"/>
      <c r="DA29" s="452"/>
      <c r="DB29" s="452"/>
      <c r="DC29" s="452"/>
      <c r="DD29" s="452"/>
      <c r="DE29" s="452"/>
      <c r="DF29" s="452"/>
      <c r="DG29" s="452"/>
      <c r="DH29" s="452"/>
      <c r="DI29" s="452"/>
      <c r="DJ29" s="452"/>
      <c r="DK29" s="452"/>
      <c r="DL29" s="452"/>
      <c r="DM29" s="452"/>
      <c r="DN29" s="452"/>
      <c r="DO29" s="452"/>
      <c r="DP29" s="452"/>
      <c r="DQ29" s="452"/>
      <c r="DR29" s="452"/>
      <c r="DS29" s="452"/>
      <c r="DT29" s="452"/>
      <c r="DU29" s="452"/>
      <c r="DV29" s="452"/>
      <c r="DW29" s="452"/>
      <c r="DX29" s="452"/>
      <c r="DY29" s="452"/>
      <c r="DZ29" s="452"/>
      <c r="EA29" s="452"/>
      <c r="EB29" s="452"/>
      <c r="EC29" s="452"/>
      <c r="ED29" s="452"/>
      <c r="EE29" s="452"/>
      <c r="EF29" s="452"/>
      <c r="EG29" s="452"/>
      <c r="EH29" s="452"/>
      <c r="EI29" s="452"/>
      <c r="EJ29" s="452"/>
      <c r="EK29" s="452"/>
      <c r="EL29" s="452"/>
    </row>
    <row r="30" spans="1:142" s="456" customFormat="1">
      <c r="A30" s="462" t="str">
        <f t="shared" si="0"/>
        <v/>
      </c>
      <c r="B30" s="458"/>
      <c r="C30" s="459"/>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c r="BR30" s="452"/>
      <c r="BS30" s="452"/>
      <c r="BT30" s="452"/>
      <c r="BU30" s="452"/>
      <c r="BV30" s="452"/>
      <c r="BW30" s="452"/>
      <c r="BX30" s="452"/>
      <c r="BY30" s="452"/>
      <c r="BZ30" s="452"/>
      <c r="CA30" s="452"/>
      <c r="CB30" s="452"/>
      <c r="CC30" s="452"/>
      <c r="CD30" s="452"/>
      <c r="CE30" s="452"/>
      <c r="CF30" s="452"/>
      <c r="CG30" s="452"/>
      <c r="CH30" s="452"/>
      <c r="CI30" s="452"/>
      <c r="CJ30" s="452"/>
      <c r="CK30" s="452"/>
      <c r="CL30" s="452"/>
      <c r="CM30" s="452"/>
      <c r="CN30" s="452"/>
      <c r="CO30" s="452"/>
      <c r="CP30" s="452"/>
      <c r="CQ30" s="452"/>
      <c r="CR30" s="452"/>
      <c r="CS30" s="452"/>
      <c r="CT30" s="452"/>
      <c r="CU30" s="452"/>
      <c r="CV30" s="452"/>
      <c r="CW30" s="452"/>
      <c r="CX30" s="452"/>
      <c r="CY30" s="452"/>
      <c r="CZ30" s="452"/>
      <c r="DA30" s="452"/>
      <c r="DB30" s="452"/>
      <c r="DC30" s="452"/>
      <c r="DD30" s="452"/>
      <c r="DE30" s="452"/>
      <c r="DF30" s="452"/>
      <c r="DG30" s="452"/>
      <c r="DH30" s="452"/>
      <c r="DI30" s="452"/>
      <c r="DJ30" s="452"/>
      <c r="DK30" s="452"/>
      <c r="DL30" s="452"/>
      <c r="DM30" s="452"/>
      <c r="DN30" s="452"/>
      <c r="DO30" s="452"/>
      <c r="DP30" s="452"/>
      <c r="DQ30" s="452"/>
      <c r="DR30" s="452"/>
      <c r="DS30" s="452"/>
      <c r="DT30" s="452"/>
      <c r="DU30" s="452"/>
      <c r="DV30" s="452"/>
      <c r="DW30" s="452"/>
      <c r="DX30" s="452"/>
      <c r="DY30" s="452"/>
      <c r="DZ30" s="452"/>
      <c r="EA30" s="452"/>
      <c r="EB30" s="452"/>
      <c r="EC30" s="452"/>
      <c r="ED30" s="452"/>
      <c r="EE30" s="452"/>
      <c r="EF30" s="452"/>
      <c r="EG30" s="452"/>
      <c r="EH30" s="452"/>
      <c r="EI30" s="452"/>
      <c r="EJ30" s="452"/>
      <c r="EK30" s="452"/>
      <c r="EL30" s="452"/>
    </row>
    <row r="31" spans="1:142" s="456" customFormat="1">
      <c r="A31" s="462" t="str">
        <f t="shared" si="0"/>
        <v/>
      </c>
      <c r="B31" s="458"/>
      <c r="C31" s="459"/>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2"/>
      <c r="AY31" s="452"/>
      <c r="AZ31" s="452"/>
      <c r="BA31" s="452"/>
      <c r="BB31" s="452"/>
      <c r="BC31" s="452"/>
      <c r="BD31" s="452"/>
      <c r="BE31" s="452"/>
      <c r="BF31" s="452"/>
      <c r="BG31" s="452"/>
      <c r="BH31" s="452"/>
      <c r="BI31" s="452"/>
      <c r="BJ31" s="452"/>
      <c r="BK31" s="452"/>
      <c r="BL31" s="452"/>
      <c r="BM31" s="452"/>
      <c r="BN31" s="452"/>
      <c r="BO31" s="452"/>
      <c r="BP31" s="452"/>
      <c r="BQ31" s="452"/>
      <c r="BR31" s="452"/>
      <c r="BS31" s="452"/>
      <c r="BT31" s="452"/>
      <c r="BU31" s="452"/>
      <c r="BV31" s="452"/>
      <c r="BW31" s="452"/>
      <c r="BX31" s="452"/>
      <c r="BY31" s="452"/>
      <c r="BZ31" s="452"/>
      <c r="CA31" s="452"/>
      <c r="CB31" s="452"/>
      <c r="CC31" s="452"/>
      <c r="CD31" s="452"/>
      <c r="CE31" s="452"/>
      <c r="CF31" s="452"/>
      <c r="CG31" s="452"/>
      <c r="CH31" s="452"/>
      <c r="CI31" s="452"/>
      <c r="CJ31" s="452"/>
      <c r="CK31" s="452"/>
      <c r="CL31" s="452"/>
      <c r="CM31" s="452"/>
      <c r="CN31" s="452"/>
      <c r="CO31" s="452"/>
      <c r="CP31" s="452"/>
      <c r="CQ31" s="452"/>
      <c r="CR31" s="452"/>
      <c r="CS31" s="452"/>
      <c r="CT31" s="452"/>
      <c r="CU31" s="452"/>
      <c r="CV31" s="452"/>
      <c r="CW31" s="452"/>
      <c r="CX31" s="452"/>
      <c r="CY31" s="452"/>
      <c r="CZ31" s="452"/>
      <c r="DA31" s="452"/>
      <c r="DB31" s="452"/>
      <c r="DC31" s="452"/>
      <c r="DD31" s="452"/>
      <c r="DE31" s="452"/>
      <c r="DF31" s="452"/>
      <c r="DG31" s="452"/>
      <c r="DH31" s="452"/>
      <c r="DI31" s="452"/>
      <c r="DJ31" s="452"/>
      <c r="DK31" s="452"/>
      <c r="DL31" s="452"/>
      <c r="DM31" s="452"/>
      <c r="DN31" s="452"/>
      <c r="DO31" s="452"/>
      <c r="DP31" s="452"/>
      <c r="DQ31" s="452"/>
      <c r="DR31" s="452"/>
      <c r="DS31" s="452"/>
      <c r="DT31" s="452"/>
      <c r="DU31" s="452"/>
      <c r="DV31" s="452"/>
      <c r="DW31" s="452"/>
      <c r="DX31" s="452"/>
      <c r="DY31" s="452"/>
      <c r="DZ31" s="452"/>
      <c r="EA31" s="452"/>
      <c r="EB31" s="452"/>
      <c r="EC31" s="452"/>
      <c r="ED31" s="452"/>
      <c r="EE31" s="452"/>
      <c r="EF31" s="452"/>
      <c r="EG31" s="452"/>
      <c r="EH31" s="452"/>
      <c r="EI31" s="452"/>
      <c r="EJ31" s="452"/>
      <c r="EK31" s="452"/>
      <c r="EL31" s="452"/>
    </row>
    <row r="32" spans="1:142" s="456" customFormat="1">
      <c r="A32" s="462" t="str">
        <f>IF(B32="","",A31+1)</f>
        <v/>
      </c>
      <c r="B32" s="458"/>
      <c r="C32" s="459"/>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2"/>
      <c r="AX32" s="452"/>
      <c r="AY32" s="452"/>
      <c r="AZ32" s="452"/>
      <c r="BA32" s="452"/>
      <c r="BB32" s="452"/>
      <c r="BC32" s="452"/>
      <c r="BD32" s="452"/>
      <c r="BE32" s="452"/>
      <c r="BF32" s="452"/>
      <c r="BG32" s="452"/>
      <c r="BH32" s="452"/>
      <c r="BI32" s="452"/>
      <c r="BJ32" s="452"/>
      <c r="BK32" s="452"/>
      <c r="BL32" s="452"/>
      <c r="BM32" s="452"/>
      <c r="BN32" s="452"/>
      <c r="BO32" s="452"/>
      <c r="BP32" s="452"/>
      <c r="BQ32" s="452"/>
      <c r="BR32" s="452"/>
      <c r="BS32" s="452"/>
      <c r="BT32" s="452"/>
      <c r="BU32" s="452"/>
      <c r="BV32" s="452"/>
      <c r="BW32" s="452"/>
      <c r="BX32" s="452"/>
      <c r="BY32" s="452"/>
      <c r="BZ32" s="452"/>
      <c r="CA32" s="452"/>
      <c r="CB32" s="452"/>
      <c r="CC32" s="452"/>
      <c r="CD32" s="452"/>
      <c r="CE32" s="452"/>
      <c r="CF32" s="452"/>
      <c r="CG32" s="452"/>
      <c r="CH32" s="452"/>
      <c r="CI32" s="452"/>
      <c r="CJ32" s="452"/>
      <c r="CK32" s="452"/>
      <c r="CL32" s="452"/>
      <c r="CM32" s="452"/>
      <c r="CN32" s="452"/>
      <c r="CO32" s="452"/>
      <c r="CP32" s="452"/>
      <c r="CQ32" s="452"/>
      <c r="CR32" s="452"/>
      <c r="CS32" s="452"/>
      <c r="CT32" s="452"/>
      <c r="CU32" s="452"/>
      <c r="CV32" s="452"/>
      <c r="CW32" s="452"/>
      <c r="CX32" s="452"/>
      <c r="CY32" s="452"/>
      <c r="CZ32" s="452"/>
      <c r="DA32" s="452"/>
      <c r="DB32" s="452"/>
      <c r="DC32" s="452"/>
      <c r="DD32" s="452"/>
      <c r="DE32" s="452"/>
      <c r="DF32" s="452"/>
      <c r="DG32" s="452"/>
      <c r="DH32" s="452"/>
      <c r="DI32" s="452"/>
      <c r="DJ32" s="452"/>
      <c r="DK32" s="452"/>
      <c r="DL32" s="452"/>
      <c r="DM32" s="452"/>
      <c r="DN32" s="452"/>
      <c r="DO32" s="452"/>
      <c r="DP32" s="452"/>
      <c r="DQ32" s="452"/>
      <c r="DR32" s="452"/>
      <c r="DS32" s="452"/>
      <c r="DT32" s="452"/>
      <c r="DU32" s="452"/>
      <c r="DV32" s="452"/>
      <c r="DW32" s="452"/>
      <c r="DX32" s="452"/>
      <c r="DY32" s="452"/>
      <c r="DZ32" s="452"/>
      <c r="EA32" s="452"/>
      <c r="EB32" s="452"/>
      <c r="EC32" s="452"/>
      <c r="ED32" s="452"/>
      <c r="EE32" s="452"/>
      <c r="EF32" s="452"/>
      <c r="EG32" s="452"/>
      <c r="EH32" s="452"/>
      <c r="EI32" s="452"/>
      <c r="EJ32" s="452"/>
      <c r="EK32" s="452"/>
      <c r="EL32" s="452"/>
    </row>
    <row r="33" spans="1:142" s="456" customFormat="1">
      <c r="A33" s="462" t="str">
        <f t="shared" si="0"/>
        <v/>
      </c>
      <c r="B33" s="458"/>
      <c r="C33" s="459"/>
      <c r="D33" s="452"/>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2"/>
      <c r="AY33" s="452"/>
      <c r="AZ33" s="452"/>
      <c r="BA33" s="452"/>
      <c r="BB33" s="452"/>
      <c r="BC33" s="452"/>
      <c r="BD33" s="452"/>
      <c r="BE33" s="452"/>
      <c r="BF33" s="452"/>
      <c r="BG33" s="452"/>
      <c r="BH33" s="452"/>
      <c r="BI33" s="452"/>
      <c r="BJ33" s="452"/>
      <c r="BK33" s="452"/>
      <c r="BL33" s="452"/>
      <c r="BM33" s="452"/>
      <c r="BN33" s="452"/>
      <c r="BO33" s="452"/>
      <c r="BP33" s="452"/>
      <c r="BQ33" s="452"/>
      <c r="BR33" s="452"/>
      <c r="BS33" s="452"/>
      <c r="BT33" s="452"/>
      <c r="BU33" s="452"/>
      <c r="BV33" s="452"/>
      <c r="BW33" s="452"/>
      <c r="BX33" s="452"/>
      <c r="BY33" s="452"/>
      <c r="BZ33" s="452"/>
      <c r="CA33" s="452"/>
      <c r="CB33" s="452"/>
      <c r="CC33" s="452"/>
      <c r="CD33" s="452"/>
      <c r="CE33" s="452"/>
      <c r="CF33" s="452"/>
      <c r="CG33" s="452"/>
      <c r="CH33" s="452"/>
      <c r="CI33" s="452"/>
      <c r="CJ33" s="452"/>
      <c r="CK33" s="452"/>
      <c r="CL33" s="452"/>
      <c r="CM33" s="452"/>
      <c r="CN33" s="452"/>
      <c r="CO33" s="452"/>
      <c r="CP33" s="452"/>
      <c r="CQ33" s="452"/>
      <c r="CR33" s="452"/>
      <c r="CS33" s="452"/>
      <c r="CT33" s="452"/>
      <c r="CU33" s="452"/>
      <c r="CV33" s="452"/>
      <c r="CW33" s="452"/>
      <c r="CX33" s="452"/>
      <c r="CY33" s="452"/>
      <c r="CZ33" s="452"/>
      <c r="DA33" s="452"/>
      <c r="DB33" s="452"/>
      <c r="DC33" s="452"/>
      <c r="DD33" s="452"/>
      <c r="DE33" s="452"/>
      <c r="DF33" s="452"/>
      <c r="DG33" s="452"/>
      <c r="DH33" s="452"/>
      <c r="DI33" s="452"/>
      <c r="DJ33" s="452"/>
      <c r="DK33" s="452"/>
      <c r="DL33" s="452"/>
      <c r="DM33" s="452"/>
      <c r="DN33" s="452"/>
      <c r="DO33" s="452"/>
      <c r="DP33" s="452"/>
      <c r="DQ33" s="452"/>
      <c r="DR33" s="452"/>
      <c r="DS33" s="452"/>
      <c r="DT33" s="452"/>
      <c r="DU33" s="452"/>
      <c r="DV33" s="452"/>
      <c r="DW33" s="452"/>
      <c r="DX33" s="452"/>
      <c r="DY33" s="452"/>
      <c r="DZ33" s="452"/>
      <c r="EA33" s="452"/>
      <c r="EB33" s="452"/>
      <c r="EC33" s="452"/>
      <c r="ED33" s="452"/>
      <c r="EE33" s="452"/>
      <c r="EF33" s="452"/>
      <c r="EG33" s="452"/>
      <c r="EH33" s="452"/>
      <c r="EI33" s="452"/>
      <c r="EJ33" s="452"/>
      <c r="EK33" s="452"/>
      <c r="EL33" s="452"/>
    </row>
    <row r="34" spans="1:142" s="456" customFormat="1">
      <c r="A34" s="462" t="str">
        <f t="shared" si="0"/>
        <v/>
      </c>
      <c r="B34" s="458"/>
      <c r="C34" s="459"/>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2"/>
      <c r="AY34" s="452"/>
      <c r="AZ34" s="452"/>
      <c r="BA34" s="452"/>
      <c r="BB34" s="452"/>
      <c r="BC34" s="452"/>
      <c r="BD34" s="452"/>
      <c r="BE34" s="452"/>
      <c r="BF34" s="452"/>
      <c r="BG34" s="452"/>
      <c r="BH34" s="452"/>
      <c r="BI34" s="452"/>
      <c r="BJ34" s="452"/>
      <c r="BK34" s="452"/>
      <c r="BL34" s="452"/>
      <c r="BM34" s="452"/>
      <c r="BN34" s="452"/>
      <c r="BO34" s="452"/>
      <c r="BP34" s="452"/>
      <c r="BQ34" s="452"/>
      <c r="BR34" s="452"/>
      <c r="BS34" s="452"/>
      <c r="BT34" s="452"/>
      <c r="BU34" s="452"/>
      <c r="BV34" s="452"/>
      <c r="BW34" s="452"/>
      <c r="BX34" s="452"/>
      <c r="BY34" s="452"/>
      <c r="BZ34" s="452"/>
      <c r="CA34" s="452"/>
      <c r="CB34" s="452"/>
      <c r="CC34" s="452"/>
      <c r="CD34" s="452"/>
      <c r="CE34" s="452"/>
      <c r="CF34" s="452"/>
      <c r="CG34" s="452"/>
      <c r="CH34" s="452"/>
      <c r="CI34" s="452"/>
      <c r="CJ34" s="452"/>
      <c r="CK34" s="452"/>
      <c r="CL34" s="452"/>
      <c r="CM34" s="452"/>
      <c r="CN34" s="452"/>
      <c r="CO34" s="452"/>
      <c r="CP34" s="452"/>
      <c r="CQ34" s="452"/>
      <c r="CR34" s="452"/>
      <c r="CS34" s="452"/>
      <c r="CT34" s="452"/>
      <c r="CU34" s="452"/>
      <c r="CV34" s="452"/>
      <c r="CW34" s="452"/>
      <c r="CX34" s="452"/>
      <c r="CY34" s="452"/>
      <c r="CZ34" s="452"/>
      <c r="DA34" s="452"/>
      <c r="DB34" s="452"/>
      <c r="DC34" s="452"/>
      <c r="DD34" s="452"/>
      <c r="DE34" s="452"/>
      <c r="DF34" s="452"/>
      <c r="DG34" s="452"/>
      <c r="DH34" s="452"/>
      <c r="DI34" s="452"/>
      <c r="DJ34" s="452"/>
      <c r="DK34" s="452"/>
      <c r="DL34" s="452"/>
      <c r="DM34" s="452"/>
      <c r="DN34" s="452"/>
      <c r="DO34" s="452"/>
      <c r="DP34" s="452"/>
      <c r="DQ34" s="452"/>
      <c r="DR34" s="452"/>
      <c r="DS34" s="452"/>
      <c r="DT34" s="452"/>
      <c r="DU34" s="452"/>
      <c r="DV34" s="452"/>
      <c r="DW34" s="452"/>
      <c r="DX34" s="452"/>
      <c r="DY34" s="452"/>
      <c r="DZ34" s="452"/>
      <c r="EA34" s="452"/>
      <c r="EB34" s="452"/>
      <c r="EC34" s="452"/>
      <c r="ED34" s="452"/>
      <c r="EE34" s="452"/>
      <c r="EF34" s="452"/>
      <c r="EG34" s="452"/>
      <c r="EH34" s="452"/>
      <c r="EI34" s="452"/>
      <c r="EJ34" s="452"/>
      <c r="EK34" s="452"/>
      <c r="EL34" s="452"/>
    </row>
    <row r="35" spans="1:142" s="456" customFormat="1">
      <c r="A35" s="462" t="str">
        <f t="shared" si="0"/>
        <v/>
      </c>
      <c r="B35" s="458"/>
      <c r="C35" s="459"/>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L35" s="452"/>
      <c r="AM35" s="452"/>
      <c r="AN35" s="452"/>
      <c r="AO35" s="452"/>
      <c r="AP35" s="452"/>
      <c r="AQ35" s="452"/>
      <c r="AR35" s="452"/>
      <c r="AS35" s="452"/>
      <c r="AT35" s="452"/>
      <c r="AU35" s="452"/>
      <c r="AV35" s="452"/>
      <c r="AW35" s="452"/>
      <c r="AX35" s="452"/>
      <c r="AY35" s="452"/>
      <c r="AZ35" s="452"/>
      <c r="BA35" s="452"/>
      <c r="BB35" s="452"/>
      <c r="BC35" s="452"/>
      <c r="BD35" s="452"/>
      <c r="BE35" s="452"/>
      <c r="BF35" s="452"/>
      <c r="BG35" s="452"/>
      <c r="BH35" s="452"/>
      <c r="BI35" s="452"/>
      <c r="BJ35" s="452"/>
      <c r="BK35" s="452"/>
      <c r="BL35" s="452"/>
      <c r="BM35" s="452"/>
      <c r="BN35" s="452"/>
      <c r="BO35" s="452"/>
      <c r="BP35" s="452"/>
      <c r="BQ35" s="452"/>
      <c r="BR35" s="452"/>
      <c r="BS35" s="452"/>
      <c r="BT35" s="452"/>
      <c r="BU35" s="452"/>
      <c r="BV35" s="452"/>
      <c r="BW35" s="452"/>
      <c r="BX35" s="452"/>
      <c r="BY35" s="452"/>
      <c r="BZ35" s="452"/>
      <c r="CA35" s="452"/>
      <c r="CB35" s="452"/>
      <c r="CC35" s="452"/>
      <c r="CD35" s="452"/>
      <c r="CE35" s="452"/>
      <c r="CF35" s="452"/>
      <c r="CG35" s="452"/>
      <c r="CH35" s="452"/>
      <c r="CI35" s="452"/>
      <c r="CJ35" s="452"/>
      <c r="CK35" s="452"/>
      <c r="CL35" s="452"/>
      <c r="CM35" s="452"/>
      <c r="CN35" s="452"/>
      <c r="CO35" s="452"/>
      <c r="CP35" s="452"/>
      <c r="CQ35" s="452"/>
      <c r="CR35" s="452"/>
      <c r="CS35" s="452"/>
      <c r="CT35" s="452"/>
      <c r="CU35" s="452"/>
      <c r="CV35" s="452"/>
      <c r="CW35" s="452"/>
      <c r="CX35" s="452"/>
      <c r="CY35" s="452"/>
      <c r="CZ35" s="452"/>
      <c r="DA35" s="452"/>
      <c r="DB35" s="452"/>
      <c r="DC35" s="452"/>
      <c r="DD35" s="452"/>
      <c r="DE35" s="452"/>
      <c r="DF35" s="452"/>
      <c r="DG35" s="452"/>
      <c r="DH35" s="452"/>
      <c r="DI35" s="452"/>
      <c r="DJ35" s="452"/>
      <c r="DK35" s="452"/>
      <c r="DL35" s="452"/>
      <c r="DM35" s="452"/>
      <c r="DN35" s="452"/>
      <c r="DO35" s="452"/>
      <c r="DP35" s="452"/>
      <c r="DQ35" s="452"/>
      <c r="DR35" s="452"/>
      <c r="DS35" s="452"/>
      <c r="DT35" s="452"/>
      <c r="DU35" s="452"/>
      <c r="DV35" s="452"/>
      <c r="DW35" s="452"/>
      <c r="DX35" s="452"/>
      <c r="DY35" s="452"/>
      <c r="DZ35" s="452"/>
      <c r="EA35" s="452"/>
      <c r="EB35" s="452"/>
      <c r="EC35" s="452"/>
      <c r="ED35" s="452"/>
      <c r="EE35" s="452"/>
      <c r="EF35" s="452"/>
      <c r="EG35" s="452"/>
      <c r="EH35" s="452"/>
      <c r="EI35" s="452"/>
      <c r="EJ35" s="452"/>
      <c r="EK35" s="452"/>
      <c r="EL35" s="452"/>
    </row>
    <row r="36" spans="1:142" s="456" customFormat="1">
      <c r="A36" s="462" t="str">
        <f t="shared" si="0"/>
        <v/>
      </c>
      <c r="B36" s="458"/>
      <c r="C36" s="459"/>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c r="AK36" s="452"/>
      <c r="AL36" s="452"/>
      <c r="AM36" s="452"/>
      <c r="AN36" s="452"/>
      <c r="AO36" s="452"/>
      <c r="AP36" s="452"/>
      <c r="AQ36" s="452"/>
      <c r="AR36" s="452"/>
      <c r="AS36" s="452"/>
      <c r="AT36" s="452"/>
      <c r="AU36" s="452"/>
      <c r="AV36" s="452"/>
      <c r="AW36" s="452"/>
      <c r="AX36" s="452"/>
      <c r="AY36" s="452"/>
      <c r="AZ36" s="452"/>
      <c r="BA36" s="452"/>
      <c r="BB36" s="452"/>
      <c r="BC36" s="452"/>
      <c r="BD36" s="452"/>
      <c r="BE36" s="452"/>
      <c r="BF36" s="452"/>
      <c r="BG36" s="452"/>
      <c r="BH36" s="452"/>
      <c r="BI36" s="452"/>
      <c r="BJ36" s="452"/>
      <c r="BK36" s="452"/>
      <c r="BL36" s="452"/>
      <c r="BM36" s="452"/>
      <c r="BN36" s="452"/>
      <c r="BO36" s="452"/>
      <c r="BP36" s="452"/>
      <c r="BQ36" s="452"/>
      <c r="BR36" s="452"/>
      <c r="BS36" s="452"/>
      <c r="BT36" s="452"/>
      <c r="BU36" s="452"/>
      <c r="BV36" s="452"/>
      <c r="BW36" s="452"/>
      <c r="BX36" s="452"/>
      <c r="BY36" s="452"/>
      <c r="BZ36" s="452"/>
      <c r="CA36" s="452"/>
      <c r="CB36" s="452"/>
      <c r="CC36" s="452"/>
      <c r="CD36" s="452"/>
      <c r="CE36" s="452"/>
      <c r="CF36" s="452"/>
      <c r="CG36" s="452"/>
      <c r="CH36" s="452"/>
      <c r="CI36" s="452"/>
      <c r="CJ36" s="452"/>
      <c r="CK36" s="452"/>
      <c r="CL36" s="452"/>
      <c r="CM36" s="452"/>
      <c r="CN36" s="452"/>
      <c r="CO36" s="452"/>
      <c r="CP36" s="452"/>
      <c r="CQ36" s="452"/>
      <c r="CR36" s="452"/>
      <c r="CS36" s="452"/>
      <c r="CT36" s="452"/>
      <c r="CU36" s="452"/>
      <c r="CV36" s="452"/>
      <c r="CW36" s="452"/>
      <c r="CX36" s="452"/>
      <c r="CY36" s="452"/>
      <c r="CZ36" s="452"/>
      <c r="DA36" s="452"/>
      <c r="DB36" s="452"/>
      <c r="DC36" s="452"/>
      <c r="DD36" s="452"/>
      <c r="DE36" s="452"/>
      <c r="DF36" s="452"/>
      <c r="DG36" s="452"/>
      <c r="DH36" s="452"/>
      <c r="DI36" s="452"/>
      <c r="DJ36" s="452"/>
      <c r="DK36" s="452"/>
      <c r="DL36" s="452"/>
      <c r="DM36" s="452"/>
      <c r="DN36" s="452"/>
      <c r="DO36" s="452"/>
      <c r="DP36" s="452"/>
      <c r="DQ36" s="452"/>
      <c r="DR36" s="452"/>
      <c r="DS36" s="452"/>
      <c r="DT36" s="452"/>
      <c r="DU36" s="452"/>
      <c r="DV36" s="452"/>
      <c r="DW36" s="452"/>
      <c r="DX36" s="452"/>
      <c r="DY36" s="452"/>
      <c r="DZ36" s="452"/>
      <c r="EA36" s="452"/>
      <c r="EB36" s="452"/>
      <c r="EC36" s="452"/>
      <c r="ED36" s="452"/>
      <c r="EE36" s="452"/>
      <c r="EF36" s="452"/>
      <c r="EG36" s="452"/>
      <c r="EH36" s="452"/>
      <c r="EI36" s="452"/>
      <c r="EJ36" s="452"/>
      <c r="EK36" s="452"/>
      <c r="EL36" s="452"/>
    </row>
    <row r="37" spans="1:142" s="456" customFormat="1">
      <c r="A37" s="462" t="str">
        <f t="shared" si="0"/>
        <v/>
      </c>
      <c r="B37" s="458"/>
      <c r="C37" s="459"/>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452"/>
      <c r="AY37" s="452"/>
      <c r="AZ37" s="452"/>
      <c r="BA37" s="452"/>
      <c r="BB37" s="452"/>
      <c r="BC37" s="452"/>
      <c r="BD37" s="452"/>
      <c r="BE37" s="452"/>
      <c r="BF37" s="452"/>
      <c r="BG37" s="452"/>
      <c r="BH37" s="452"/>
      <c r="BI37" s="452"/>
      <c r="BJ37" s="452"/>
      <c r="BK37" s="452"/>
      <c r="BL37" s="452"/>
      <c r="BM37" s="452"/>
      <c r="BN37" s="452"/>
      <c r="BO37" s="452"/>
      <c r="BP37" s="452"/>
      <c r="BQ37" s="452"/>
      <c r="BR37" s="452"/>
      <c r="BS37" s="452"/>
      <c r="BT37" s="452"/>
      <c r="BU37" s="452"/>
      <c r="BV37" s="452"/>
      <c r="BW37" s="452"/>
      <c r="BX37" s="452"/>
      <c r="BY37" s="452"/>
      <c r="BZ37" s="452"/>
      <c r="CA37" s="452"/>
      <c r="CB37" s="452"/>
      <c r="CC37" s="452"/>
      <c r="CD37" s="452"/>
      <c r="CE37" s="452"/>
      <c r="CF37" s="452"/>
      <c r="CG37" s="452"/>
      <c r="CH37" s="452"/>
      <c r="CI37" s="452"/>
      <c r="CJ37" s="452"/>
      <c r="CK37" s="452"/>
      <c r="CL37" s="452"/>
      <c r="CM37" s="452"/>
      <c r="CN37" s="452"/>
      <c r="CO37" s="452"/>
      <c r="CP37" s="452"/>
      <c r="CQ37" s="452"/>
      <c r="CR37" s="452"/>
      <c r="CS37" s="452"/>
      <c r="CT37" s="452"/>
      <c r="CU37" s="452"/>
      <c r="CV37" s="452"/>
      <c r="CW37" s="452"/>
      <c r="CX37" s="452"/>
      <c r="CY37" s="452"/>
      <c r="CZ37" s="452"/>
      <c r="DA37" s="452"/>
      <c r="DB37" s="452"/>
      <c r="DC37" s="452"/>
      <c r="DD37" s="452"/>
      <c r="DE37" s="452"/>
      <c r="DF37" s="452"/>
      <c r="DG37" s="452"/>
      <c r="DH37" s="452"/>
      <c r="DI37" s="452"/>
      <c r="DJ37" s="452"/>
      <c r="DK37" s="452"/>
      <c r="DL37" s="452"/>
      <c r="DM37" s="452"/>
      <c r="DN37" s="452"/>
      <c r="DO37" s="452"/>
      <c r="DP37" s="452"/>
      <c r="DQ37" s="452"/>
      <c r="DR37" s="452"/>
      <c r="DS37" s="452"/>
      <c r="DT37" s="452"/>
      <c r="DU37" s="452"/>
      <c r="DV37" s="452"/>
      <c r="DW37" s="452"/>
      <c r="DX37" s="452"/>
      <c r="DY37" s="452"/>
      <c r="DZ37" s="452"/>
      <c r="EA37" s="452"/>
      <c r="EB37" s="452"/>
      <c r="EC37" s="452"/>
      <c r="ED37" s="452"/>
      <c r="EE37" s="452"/>
      <c r="EF37" s="452"/>
      <c r="EG37" s="452"/>
      <c r="EH37" s="452"/>
      <c r="EI37" s="452"/>
      <c r="EJ37" s="452"/>
      <c r="EK37" s="452"/>
      <c r="EL37" s="452"/>
    </row>
    <row r="38" spans="1:142" s="456" customFormat="1">
      <c r="A38" s="462" t="str">
        <f t="shared" si="0"/>
        <v/>
      </c>
      <c r="B38" s="458"/>
      <c r="C38" s="459"/>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c r="AG38" s="452"/>
      <c r="AH38" s="452"/>
      <c r="AI38" s="452"/>
      <c r="AJ38" s="452"/>
      <c r="AK38" s="452"/>
      <c r="AL38" s="452"/>
      <c r="AM38" s="452"/>
      <c r="AN38" s="452"/>
      <c r="AO38" s="452"/>
      <c r="AP38" s="452"/>
      <c r="AQ38" s="452"/>
      <c r="AR38" s="452"/>
      <c r="AS38" s="452"/>
      <c r="AT38" s="452"/>
      <c r="AU38" s="452"/>
      <c r="AV38" s="452"/>
      <c r="AW38" s="452"/>
      <c r="AX38" s="452"/>
      <c r="AY38" s="452"/>
      <c r="AZ38" s="452"/>
      <c r="BA38" s="452"/>
      <c r="BB38" s="452"/>
      <c r="BC38" s="452"/>
      <c r="BD38" s="452"/>
      <c r="BE38" s="452"/>
      <c r="BF38" s="452"/>
      <c r="BG38" s="452"/>
      <c r="BH38" s="452"/>
      <c r="BI38" s="452"/>
      <c r="BJ38" s="452"/>
      <c r="BK38" s="452"/>
      <c r="BL38" s="452"/>
      <c r="BM38" s="452"/>
      <c r="BN38" s="452"/>
      <c r="BO38" s="452"/>
      <c r="BP38" s="452"/>
      <c r="BQ38" s="452"/>
      <c r="BR38" s="452"/>
      <c r="BS38" s="452"/>
      <c r="BT38" s="452"/>
      <c r="BU38" s="452"/>
      <c r="BV38" s="452"/>
      <c r="BW38" s="452"/>
      <c r="BX38" s="452"/>
      <c r="BY38" s="452"/>
      <c r="BZ38" s="452"/>
      <c r="CA38" s="452"/>
      <c r="CB38" s="452"/>
      <c r="CC38" s="452"/>
      <c r="CD38" s="452"/>
      <c r="CE38" s="452"/>
      <c r="CF38" s="452"/>
      <c r="CG38" s="452"/>
      <c r="CH38" s="452"/>
      <c r="CI38" s="452"/>
      <c r="CJ38" s="452"/>
      <c r="CK38" s="452"/>
      <c r="CL38" s="452"/>
      <c r="CM38" s="452"/>
      <c r="CN38" s="452"/>
      <c r="CO38" s="452"/>
      <c r="CP38" s="452"/>
      <c r="CQ38" s="452"/>
      <c r="CR38" s="452"/>
      <c r="CS38" s="452"/>
      <c r="CT38" s="452"/>
      <c r="CU38" s="452"/>
      <c r="CV38" s="452"/>
      <c r="CW38" s="452"/>
      <c r="CX38" s="452"/>
      <c r="CY38" s="452"/>
      <c r="CZ38" s="452"/>
      <c r="DA38" s="452"/>
      <c r="DB38" s="452"/>
      <c r="DC38" s="452"/>
      <c r="DD38" s="452"/>
      <c r="DE38" s="452"/>
      <c r="DF38" s="452"/>
      <c r="DG38" s="452"/>
      <c r="DH38" s="452"/>
      <c r="DI38" s="452"/>
      <c r="DJ38" s="452"/>
      <c r="DK38" s="452"/>
      <c r="DL38" s="452"/>
      <c r="DM38" s="452"/>
      <c r="DN38" s="452"/>
      <c r="DO38" s="452"/>
      <c r="DP38" s="452"/>
      <c r="DQ38" s="452"/>
      <c r="DR38" s="452"/>
      <c r="DS38" s="452"/>
      <c r="DT38" s="452"/>
      <c r="DU38" s="452"/>
      <c r="DV38" s="452"/>
      <c r="DW38" s="452"/>
      <c r="DX38" s="452"/>
      <c r="DY38" s="452"/>
      <c r="DZ38" s="452"/>
      <c r="EA38" s="452"/>
      <c r="EB38" s="452"/>
      <c r="EC38" s="452"/>
      <c r="ED38" s="452"/>
      <c r="EE38" s="452"/>
      <c r="EF38" s="452"/>
      <c r="EG38" s="452"/>
      <c r="EH38" s="452"/>
      <c r="EI38" s="452"/>
      <c r="EJ38" s="452"/>
      <c r="EK38" s="452"/>
      <c r="EL38" s="452"/>
    </row>
    <row r="39" spans="1:142" s="456" customFormat="1">
      <c r="A39" s="462" t="str">
        <f t="shared" si="0"/>
        <v/>
      </c>
      <c r="B39" s="458"/>
      <c r="C39" s="459"/>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2"/>
      <c r="AY39" s="452"/>
      <c r="AZ39" s="452"/>
      <c r="BA39" s="452"/>
      <c r="BB39" s="452"/>
      <c r="BC39" s="452"/>
      <c r="BD39" s="452"/>
      <c r="BE39" s="452"/>
      <c r="BF39" s="452"/>
      <c r="BG39" s="452"/>
      <c r="BH39" s="452"/>
      <c r="BI39" s="452"/>
      <c r="BJ39" s="452"/>
      <c r="BK39" s="452"/>
      <c r="BL39" s="452"/>
      <c r="BM39" s="452"/>
      <c r="BN39" s="452"/>
      <c r="BO39" s="452"/>
      <c r="BP39" s="452"/>
      <c r="BQ39" s="452"/>
      <c r="BR39" s="452"/>
      <c r="BS39" s="452"/>
      <c r="BT39" s="452"/>
      <c r="BU39" s="452"/>
      <c r="BV39" s="452"/>
      <c r="BW39" s="452"/>
      <c r="BX39" s="452"/>
      <c r="BY39" s="452"/>
      <c r="BZ39" s="452"/>
      <c r="CA39" s="452"/>
      <c r="CB39" s="452"/>
      <c r="CC39" s="452"/>
      <c r="CD39" s="452"/>
      <c r="CE39" s="452"/>
      <c r="CF39" s="452"/>
      <c r="CG39" s="452"/>
      <c r="CH39" s="452"/>
      <c r="CI39" s="452"/>
      <c r="CJ39" s="452"/>
      <c r="CK39" s="452"/>
      <c r="CL39" s="452"/>
      <c r="CM39" s="452"/>
      <c r="CN39" s="452"/>
      <c r="CO39" s="452"/>
      <c r="CP39" s="452"/>
      <c r="CQ39" s="452"/>
      <c r="CR39" s="452"/>
      <c r="CS39" s="452"/>
      <c r="CT39" s="452"/>
      <c r="CU39" s="452"/>
      <c r="CV39" s="452"/>
      <c r="CW39" s="452"/>
      <c r="CX39" s="452"/>
      <c r="CY39" s="452"/>
      <c r="CZ39" s="452"/>
      <c r="DA39" s="452"/>
      <c r="DB39" s="452"/>
      <c r="DC39" s="452"/>
      <c r="DD39" s="452"/>
      <c r="DE39" s="452"/>
      <c r="DF39" s="452"/>
      <c r="DG39" s="452"/>
      <c r="DH39" s="452"/>
      <c r="DI39" s="452"/>
      <c r="DJ39" s="452"/>
      <c r="DK39" s="452"/>
      <c r="DL39" s="452"/>
      <c r="DM39" s="452"/>
      <c r="DN39" s="452"/>
      <c r="DO39" s="452"/>
      <c r="DP39" s="452"/>
      <c r="DQ39" s="452"/>
      <c r="DR39" s="452"/>
      <c r="DS39" s="452"/>
      <c r="DT39" s="452"/>
      <c r="DU39" s="452"/>
      <c r="DV39" s="452"/>
      <c r="DW39" s="452"/>
      <c r="DX39" s="452"/>
      <c r="DY39" s="452"/>
      <c r="DZ39" s="452"/>
      <c r="EA39" s="452"/>
      <c r="EB39" s="452"/>
      <c r="EC39" s="452"/>
      <c r="ED39" s="452"/>
      <c r="EE39" s="452"/>
      <c r="EF39" s="452"/>
      <c r="EG39" s="452"/>
      <c r="EH39" s="452"/>
      <c r="EI39" s="452"/>
      <c r="EJ39" s="452"/>
      <c r="EK39" s="452"/>
      <c r="EL39" s="452"/>
    </row>
    <row r="40" spans="1:142" s="456" customFormat="1">
      <c r="A40" s="462" t="str">
        <f t="shared" si="0"/>
        <v/>
      </c>
      <c r="B40" s="458"/>
      <c r="C40" s="459"/>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2"/>
      <c r="AY40" s="452"/>
      <c r="AZ40" s="452"/>
      <c r="BA40" s="452"/>
      <c r="BB40" s="452"/>
      <c r="BC40" s="452"/>
      <c r="BD40" s="452"/>
      <c r="BE40" s="452"/>
      <c r="BF40" s="452"/>
      <c r="BG40" s="452"/>
      <c r="BH40" s="452"/>
      <c r="BI40" s="452"/>
      <c r="BJ40" s="452"/>
      <c r="BK40" s="452"/>
      <c r="BL40" s="452"/>
      <c r="BM40" s="452"/>
      <c r="BN40" s="452"/>
      <c r="BO40" s="452"/>
      <c r="BP40" s="452"/>
      <c r="BQ40" s="452"/>
      <c r="BR40" s="452"/>
      <c r="BS40" s="452"/>
      <c r="BT40" s="452"/>
      <c r="BU40" s="452"/>
      <c r="BV40" s="452"/>
      <c r="BW40" s="452"/>
      <c r="BX40" s="452"/>
      <c r="BY40" s="452"/>
      <c r="BZ40" s="452"/>
      <c r="CA40" s="452"/>
      <c r="CB40" s="452"/>
      <c r="CC40" s="452"/>
      <c r="CD40" s="452"/>
      <c r="CE40" s="452"/>
      <c r="CF40" s="452"/>
      <c r="CG40" s="452"/>
      <c r="CH40" s="452"/>
      <c r="CI40" s="452"/>
      <c r="CJ40" s="452"/>
      <c r="CK40" s="452"/>
      <c r="CL40" s="452"/>
      <c r="CM40" s="452"/>
      <c r="CN40" s="452"/>
      <c r="CO40" s="452"/>
      <c r="CP40" s="452"/>
      <c r="CQ40" s="452"/>
      <c r="CR40" s="452"/>
      <c r="CS40" s="452"/>
      <c r="CT40" s="452"/>
      <c r="CU40" s="452"/>
      <c r="CV40" s="452"/>
      <c r="CW40" s="452"/>
      <c r="CX40" s="452"/>
      <c r="CY40" s="452"/>
      <c r="CZ40" s="452"/>
      <c r="DA40" s="452"/>
      <c r="DB40" s="452"/>
      <c r="DC40" s="452"/>
      <c r="DD40" s="452"/>
      <c r="DE40" s="452"/>
      <c r="DF40" s="452"/>
      <c r="DG40" s="452"/>
      <c r="DH40" s="452"/>
      <c r="DI40" s="452"/>
      <c r="DJ40" s="452"/>
      <c r="DK40" s="452"/>
      <c r="DL40" s="452"/>
      <c r="DM40" s="452"/>
      <c r="DN40" s="452"/>
      <c r="DO40" s="452"/>
      <c r="DP40" s="452"/>
      <c r="DQ40" s="452"/>
      <c r="DR40" s="452"/>
      <c r="DS40" s="452"/>
      <c r="DT40" s="452"/>
      <c r="DU40" s="452"/>
      <c r="DV40" s="452"/>
      <c r="DW40" s="452"/>
      <c r="DX40" s="452"/>
      <c r="DY40" s="452"/>
      <c r="DZ40" s="452"/>
      <c r="EA40" s="452"/>
      <c r="EB40" s="452"/>
      <c r="EC40" s="452"/>
      <c r="ED40" s="452"/>
      <c r="EE40" s="452"/>
      <c r="EF40" s="452"/>
      <c r="EG40" s="452"/>
      <c r="EH40" s="452"/>
      <c r="EI40" s="452"/>
      <c r="EJ40" s="452"/>
      <c r="EK40" s="452"/>
      <c r="EL40" s="452"/>
    </row>
    <row r="41" spans="1:142" s="456" customFormat="1">
      <c r="A41" s="462" t="str">
        <f t="shared" si="0"/>
        <v/>
      </c>
      <c r="B41" s="458"/>
      <c r="C41" s="459"/>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452"/>
      <c r="AK41" s="452"/>
      <c r="AL41" s="452"/>
      <c r="AM41" s="452"/>
      <c r="AN41" s="452"/>
      <c r="AO41" s="452"/>
      <c r="AP41" s="452"/>
      <c r="AQ41" s="452"/>
      <c r="AR41" s="452"/>
      <c r="AS41" s="452"/>
      <c r="AT41" s="452"/>
      <c r="AU41" s="452"/>
      <c r="AV41" s="452"/>
      <c r="AW41" s="452"/>
      <c r="AX41" s="452"/>
      <c r="AY41" s="452"/>
      <c r="AZ41" s="452"/>
      <c r="BA41" s="452"/>
      <c r="BB41" s="452"/>
      <c r="BC41" s="452"/>
      <c r="BD41" s="452"/>
      <c r="BE41" s="452"/>
      <c r="BF41" s="452"/>
      <c r="BG41" s="452"/>
      <c r="BH41" s="452"/>
      <c r="BI41" s="452"/>
      <c r="BJ41" s="452"/>
      <c r="BK41" s="452"/>
      <c r="BL41" s="452"/>
      <c r="BM41" s="452"/>
      <c r="BN41" s="452"/>
      <c r="BO41" s="452"/>
      <c r="BP41" s="452"/>
      <c r="BQ41" s="452"/>
      <c r="BR41" s="452"/>
      <c r="BS41" s="452"/>
      <c r="BT41" s="452"/>
      <c r="BU41" s="452"/>
      <c r="BV41" s="452"/>
      <c r="BW41" s="452"/>
      <c r="BX41" s="452"/>
      <c r="BY41" s="452"/>
      <c r="BZ41" s="452"/>
      <c r="CA41" s="452"/>
      <c r="CB41" s="452"/>
      <c r="CC41" s="452"/>
      <c r="CD41" s="452"/>
      <c r="CE41" s="452"/>
      <c r="CF41" s="452"/>
      <c r="CG41" s="452"/>
      <c r="CH41" s="452"/>
      <c r="CI41" s="452"/>
      <c r="CJ41" s="452"/>
      <c r="CK41" s="452"/>
      <c r="CL41" s="452"/>
      <c r="CM41" s="452"/>
      <c r="CN41" s="452"/>
      <c r="CO41" s="452"/>
      <c r="CP41" s="452"/>
      <c r="CQ41" s="452"/>
      <c r="CR41" s="452"/>
      <c r="CS41" s="452"/>
      <c r="CT41" s="452"/>
      <c r="CU41" s="452"/>
      <c r="CV41" s="452"/>
      <c r="CW41" s="452"/>
      <c r="CX41" s="452"/>
      <c r="CY41" s="452"/>
      <c r="CZ41" s="452"/>
      <c r="DA41" s="452"/>
      <c r="DB41" s="452"/>
      <c r="DC41" s="452"/>
      <c r="DD41" s="452"/>
      <c r="DE41" s="452"/>
      <c r="DF41" s="452"/>
      <c r="DG41" s="452"/>
      <c r="DH41" s="452"/>
      <c r="DI41" s="452"/>
      <c r="DJ41" s="452"/>
      <c r="DK41" s="452"/>
      <c r="DL41" s="452"/>
      <c r="DM41" s="452"/>
      <c r="DN41" s="452"/>
      <c r="DO41" s="452"/>
      <c r="DP41" s="452"/>
      <c r="DQ41" s="452"/>
      <c r="DR41" s="452"/>
      <c r="DS41" s="452"/>
      <c r="DT41" s="452"/>
      <c r="DU41" s="452"/>
      <c r="DV41" s="452"/>
      <c r="DW41" s="452"/>
      <c r="DX41" s="452"/>
      <c r="DY41" s="452"/>
      <c r="DZ41" s="452"/>
      <c r="EA41" s="452"/>
      <c r="EB41" s="452"/>
      <c r="EC41" s="452"/>
      <c r="ED41" s="452"/>
      <c r="EE41" s="452"/>
      <c r="EF41" s="452"/>
      <c r="EG41" s="452"/>
      <c r="EH41" s="452"/>
      <c r="EI41" s="452"/>
      <c r="EJ41" s="452"/>
      <c r="EK41" s="452"/>
      <c r="EL41" s="452"/>
    </row>
    <row r="42" spans="1:142" s="456" customFormat="1">
      <c r="A42" s="462" t="str">
        <f>IF(B42="","",A41+1)</f>
        <v/>
      </c>
      <c r="B42" s="458"/>
      <c r="C42" s="459"/>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c r="AR42" s="452"/>
      <c r="AS42" s="452"/>
      <c r="AT42" s="452"/>
      <c r="AU42" s="452"/>
      <c r="AV42" s="452"/>
      <c r="AW42" s="452"/>
      <c r="AX42" s="452"/>
      <c r="AY42" s="452"/>
      <c r="AZ42" s="452"/>
      <c r="BA42" s="452"/>
      <c r="BB42" s="452"/>
      <c r="BC42" s="452"/>
      <c r="BD42" s="452"/>
      <c r="BE42" s="452"/>
      <c r="BF42" s="452"/>
      <c r="BG42" s="452"/>
      <c r="BH42" s="452"/>
      <c r="BI42" s="452"/>
      <c r="BJ42" s="452"/>
      <c r="BK42" s="452"/>
      <c r="BL42" s="452"/>
      <c r="BM42" s="452"/>
      <c r="BN42" s="452"/>
      <c r="BO42" s="452"/>
      <c r="BP42" s="452"/>
      <c r="BQ42" s="452"/>
      <c r="BR42" s="452"/>
      <c r="BS42" s="452"/>
      <c r="BT42" s="452"/>
      <c r="BU42" s="452"/>
      <c r="BV42" s="452"/>
      <c r="BW42" s="452"/>
      <c r="BX42" s="452"/>
      <c r="BY42" s="452"/>
      <c r="BZ42" s="452"/>
      <c r="CA42" s="452"/>
      <c r="CB42" s="452"/>
      <c r="CC42" s="452"/>
      <c r="CD42" s="452"/>
      <c r="CE42" s="452"/>
      <c r="CF42" s="452"/>
      <c r="CG42" s="452"/>
      <c r="CH42" s="452"/>
      <c r="CI42" s="452"/>
      <c r="CJ42" s="452"/>
      <c r="CK42" s="452"/>
      <c r="CL42" s="452"/>
      <c r="CM42" s="452"/>
      <c r="CN42" s="452"/>
      <c r="CO42" s="452"/>
      <c r="CP42" s="452"/>
      <c r="CQ42" s="452"/>
      <c r="CR42" s="452"/>
      <c r="CS42" s="452"/>
      <c r="CT42" s="452"/>
      <c r="CU42" s="452"/>
      <c r="CV42" s="452"/>
      <c r="CW42" s="452"/>
      <c r="CX42" s="452"/>
      <c r="CY42" s="452"/>
      <c r="CZ42" s="452"/>
      <c r="DA42" s="452"/>
      <c r="DB42" s="452"/>
      <c r="DC42" s="452"/>
      <c r="DD42" s="452"/>
      <c r="DE42" s="452"/>
      <c r="DF42" s="452"/>
      <c r="DG42" s="452"/>
      <c r="DH42" s="452"/>
      <c r="DI42" s="452"/>
      <c r="DJ42" s="452"/>
      <c r="DK42" s="452"/>
      <c r="DL42" s="452"/>
      <c r="DM42" s="452"/>
      <c r="DN42" s="452"/>
      <c r="DO42" s="452"/>
      <c r="DP42" s="452"/>
      <c r="DQ42" s="452"/>
      <c r="DR42" s="452"/>
      <c r="DS42" s="452"/>
      <c r="DT42" s="452"/>
      <c r="DU42" s="452"/>
      <c r="DV42" s="452"/>
      <c r="DW42" s="452"/>
      <c r="DX42" s="452"/>
      <c r="DY42" s="452"/>
      <c r="DZ42" s="452"/>
      <c r="EA42" s="452"/>
      <c r="EB42" s="452"/>
      <c r="EC42" s="452"/>
      <c r="ED42" s="452"/>
      <c r="EE42" s="452"/>
      <c r="EF42" s="452"/>
      <c r="EG42" s="452"/>
      <c r="EH42" s="452"/>
      <c r="EI42" s="452"/>
      <c r="EJ42" s="452"/>
      <c r="EK42" s="452"/>
      <c r="EL42" s="452"/>
    </row>
    <row r="43" spans="1:142" s="456" customFormat="1">
      <c r="A43" s="462" t="str">
        <f t="shared" si="0"/>
        <v/>
      </c>
      <c r="B43" s="458"/>
      <c r="C43" s="459"/>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c r="AO43" s="452"/>
      <c r="AP43" s="452"/>
      <c r="AQ43" s="452"/>
      <c r="AR43" s="452"/>
      <c r="AS43" s="452"/>
      <c r="AT43" s="452"/>
      <c r="AU43" s="452"/>
      <c r="AV43" s="452"/>
      <c r="AW43" s="452"/>
      <c r="AX43" s="452"/>
      <c r="AY43" s="452"/>
      <c r="AZ43" s="452"/>
      <c r="BA43" s="452"/>
      <c r="BB43" s="452"/>
      <c r="BC43" s="452"/>
      <c r="BD43" s="452"/>
      <c r="BE43" s="452"/>
      <c r="BF43" s="452"/>
      <c r="BG43" s="452"/>
      <c r="BH43" s="452"/>
      <c r="BI43" s="452"/>
      <c r="BJ43" s="452"/>
      <c r="BK43" s="452"/>
      <c r="BL43" s="452"/>
      <c r="BM43" s="452"/>
      <c r="BN43" s="452"/>
      <c r="BO43" s="452"/>
      <c r="BP43" s="452"/>
      <c r="BQ43" s="452"/>
      <c r="BR43" s="452"/>
      <c r="BS43" s="452"/>
      <c r="BT43" s="452"/>
      <c r="BU43" s="452"/>
      <c r="BV43" s="452"/>
      <c r="BW43" s="452"/>
      <c r="BX43" s="452"/>
      <c r="BY43" s="452"/>
      <c r="BZ43" s="452"/>
      <c r="CA43" s="452"/>
      <c r="CB43" s="452"/>
      <c r="CC43" s="452"/>
      <c r="CD43" s="452"/>
      <c r="CE43" s="452"/>
      <c r="CF43" s="452"/>
      <c r="CG43" s="452"/>
      <c r="CH43" s="452"/>
      <c r="CI43" s="452"/>
      <c r="CJ43" s="452"/>
      <c r="CK43" s="452"/>
      <c r="CL43" s="452"/>
      <c r="CM43" s="452"/>
      <c r="CN43" s="452"/>
      <c r="CO43" s="452"/>
      <c r="CP43" s="452"/>
      <c r="CQ43" s="452"/>
      <c r="CR43" s="452"/>
      <c r="CS43" s="452"/>
      <c r="CT43" s="452"/>
      <c r="CU43" s="452"/>
      <c r="CV43" s="452"/>
      <c r="CW43" s="452"/>
      <c r="CX43" s="452"/>
      <c r="CY43" s="452"/>
      <c r="CZ43" s="452"/>
      <c r="DA43" s="452"/>
      <c r="DB43" s="452"/>
      <c r="DC43" s="452"/>
      <c r="DD43" s="452"/>
      <c r="DE43" s="452"/>
      <c r="DF43" s="452"/>
      <c r="DG43" s="452"/>
      <c r="DH43" s="452"/>
      <c r="DI43" s="452"/>
      <c r="DJ43" s="452"/>
      <c r="DK43" s="452"/>
      <c r="DL43" s="452"/>
      <c r="DM43" s="452"/>
      <c r="DN43" s="452"/>
      <c r="DO43" s="452"/>
      <c r="DP43" s="452"/>
      <c r="DQ43" s="452"/>
      <c r="DR43" s="452"/>
      <c r="DS43" s="452"/>
      <c r="DT43" s="452"/>
      <c r="DU43" s="452"/>
      <c r="DV43" s="452"/>
      <c r="DW43" s="452"/>
      <c r="DX43" s="452"/>
      <c r="DY43" s="452"/>
      <c r="DZ43" s="452"/>
      <c r="EA43" s="452"/>
      <c r="EB43" s="452"/>
      <c r="EC43" s="452"/>
      <c r="ED43" s="452"/>
      <c r="EE43" s="452"/>
      <c r="EF43" s="452"/>
      <c r="EG43" s="452"/>
      <c r="EH43" s="452"/>
      <c r="EI43" s="452"/>
      <c r="EJ43" s="452"/>
      <c r="EK43" s="452"/>
      <c r="EL43" s="452"/>
    </row>
    <row r="44" spans="1:142" s="456" customFormat="1">
      <c r="A44" s="462" t="str">
        <f t="shared" si="0"/>
        <v/>
      </c>
      <c r="B44" s="458"/>
      <c r="C44" s="459"/>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c r="AW44" s="452"/>
      <c r="AX44" s="452"/>
      <c r="AY44" s="452"/>
      <c r="AZ44" s="452"/>
      <c r="BA44" s="452"/>
      <c r="BB44" s="452"/>
      <c r="BC44" s="452"/>
      <c r="BD44" s="452"/>
      <c r="BE44" s="452"/>
      <c r="BF44" s="452"/>
      <c r="BG44" s="452"/>
      <c r="BH44" s="452"/>
      <c r="BI44" s="452"/>
      <c r="BJ44" s="452"/>
      <c r="BK44" s="452"/>
      <c r="BL44" s="452"/>
      <c r="BM44" s="452"/>
      <c r="BN44" s="452"/>
      <c r="BO44" s="452"/>
      <c r="BP44" s="452"/>
      <c r="BQ44" s="452"/>
      <c r="BR44" s="452"/>
      <c r="BS44" s="452"/>
      <c r="BT44" s="452"/>
      <c r="BU44" s="452"/>
      <c r="BV44" s="452"/>
      <c r="BW44" s="452"/>
      <c r="BX44" s="452"/>
      <c r="BY44" s="452"/>
      <c r="BZ44" s="452"/>
      <c r="CA44" s="452"/>
      <c r="CB44" s="452"/>
      <c r="CC44" s="452"/>
      <c r="CD44" s="452"/>
      <c r="CE44" s="452"/>
      <c r="CF44" s="452"/>
      <c r="CG44" s="452"/>
      <c r="CH44" s="452"/>
      <c r="CI44" s="452"/>
      <c r="CJ44" s="452"/>
      <c r="CK44" s="452"/>
      <c r="CL44" s="452"/>
      <c r="CM44" s="452"/>
      <c r="CN44" s="452"/>
      <c r="CO44" s="452"/>
      <c r="CP44" s="452"/>
      <c r="CQ44" s="452"/>
      <c r="CR44" s="452"/>
      <c r="CS44" s="452"/>
      <c r="CT44" s="452"/>
      <c r="CU44" s="452"/>
      <c r="CV44" s="452"/>
      <c r="CW44" s="452"/>
      <c r="CX44" s="452"/>
      <c r="CY44" s="452"/>
      <c r="CZ44" s="452"/>
      <c r="DA44" s="452"/>
      <c r="DB44" s="452"/>
      <c r="DC44" s="452"/>
      <c r="DD44" s="452"/>
      <c r="DE44" s="452"/>
      <c r="DF44" s="452"/>
      <c r="DG44" s="452"/>
      <c r="DH44" s="452"/>
      <c r="DI44" s="452"/>
      <c r="DJ44" s="452"/>
      <c r="DK44" s="452"/>
      <c r="DL44" s="452"/>
      <c r="DM44" s="452"/>
      <c r="DN44" s="452"/>
      <c r="DO44" s="452"/>
      <c r="DP44" s="452"/>
      <c r="DQ44" s="452"/>
      <c r="DR44" s="452"/>
      <c r="DS44" s="452"/>
      <c r="DT44" s="452"/>
      <c r="DU44" s="452"/>
      <c r="DV44" s="452"/>
      <c r="DW44" s="452"/>
      <c r="DX44" s="452"/>
      <c r="DY44" s="452"/>
      <c r="DZ44" s="452"/>
      <c r="EA44" s="452"/>
      <c r="EB44" s="452"/>
      <c r="EC44" s="452"/>
      <c r="ED44" s="452"/>
      <c r="EE44" s="452"/>
      <c r="EF44" s="452"/>
      <c r="EG44" s="452"/>
      <c r="EH44" s="452"/>
      <c r="EI44" s="452"/>
      <c r="EJ44" s="452"/>
      <c r="EK44" s="452"/>
      <c r="EL44" s="452"/>
    </row>
    <row r="45" spans="1:142" s="456" customFormat="1">
      <c r="A45" s="462" t="str">
        <f t="shared" si="0"/>
        <v/>
      </c>
      <c r="B45" s="458"/>
      <c r="C45" s="459"/>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452"/>
      <c r="BE45" s="452"/>
      <c r="BF45" s="452"/>
      <c r="BG45" s="452"/>
      <c r="BH45" s="452"/>
      <c r="BI45" s="452"/>
      <c r="BJ45" s="452"/>
      <c r="BK45" s="452"/>
      <c r="BL45" s="452"/>
      <c r="BM45" s="452"/>
      <c r="BN45" s="452"/>
      <c r="BO45" s="452"/>
      <c r="BP45" s="452"/>
      <c r="BQ45" s="452"/>
      <c r="BR45" s="452"/>
      <c r="BS45" s="452"/>
      <c r="BT45" s="452"/>
      <c r="BU45" s="452"/>
      <c r="BV45" s="452"/>
      <c r="BW45" s="452"/>
      <c r="BX45" s="452"/>
      <c r="BY45" s="452"/>
      <c r="BZ45" s="452"/>
      <c r="CA45" s="452"/>
      <c r="CB45" s="452"/>
      <c r="CC45" s="452"/>
      <c r="CD45" s="452"/>
      <c r="CE45" s="452"/>
      <c r="CF45" s="452"/>
      <c r="CG45" s="452"/>
      <c r="CH45" s="452"/>
      <c r="CI45" s="452"/>
      <c r="CJ45" s="452"/>
      <c r="CK45" s="452"/>
      <c r="CL45" s="452"/>
      <c r="CM45" s="452"/>
      <c r="CN45" s="452"/>
      <c r="CO45" s="452"/>
      <c r="CP45" s="452"/>
      <c r="CQ45" s="452"/>
      <c r="CR45" s="452"/>
      <c r="CS45" s="452"/>
      <c r="CT45" s="452"/>
      <c r="CU45" s="452"/>
      <c r="CV45" s="452"/>
      <c r="CW45" s="452"/>
      <c r="CX45" s="452"/>
      <c r="CY45" s="452"/>
      <c r="CZ45" s="452"/>
      <c r="DA45" s="452"/>
      <c r="DB45" s="452"/>
      <c r="DC45" s="452"/>
      <c r="DD45" s="452"/>
      <c r="DE45" s="452"/>
      <c r="DF45" s="452"/>
      <c r="DG45" s="452"/>
      <c r="DH45" s="452"/>
      <c r="DI45" s="452"/>
      <c r="DJ45" s="452"/>
      <c r="DK45" s="452"/>
      <c r="DL45" s="452"/>
      <c r="DM45" s="452"/>
      <c r="DN45" s="452"/>
      <c r="DO45" s="452"/>
      <c r="DP45" s="452"/>
      <c r="DQ45" s="452"/>
      <c r="DR45" s="452"/>
      <c r="DS45" s="452"/>
      <c r="DT45" s="452"/>
      <c r="DU45" s="452"/>
      <c r="DV45" s="452"/>
      <c r="DW45" s="452"/>
      <c r="DX45" s="452"/>
      <c r="DY45" s="452"/>
      <c r="DZ45" s="452"/>
      <c r="EA45" s="452"/>
      <c r="EB45" s="452"/>
      <c r="EC45" s="452"/>
      <c r="ED45" s="452"/>
      <c r="EE45" s="452"/>
      <c r="EF45" s="452"/>
      <c r="EG45" s="452"/>
      <c r="EH45" s="452"/>
      <c r="EI45" s="452"/>
      <c r="EJ45" s="452"/>
      <c r="EK45" s="452"/>
      <c r="EL45" s="452"/>
    </row>
    <row r="46" spans="1:142" s="456" customFormat="1">
      <c r="A46" s="462" t="str">
        <f t="shared" si="0"/>
        <v/>
      </c>
      <c r="B46" s="458"/>
      <c r="C46" s="459"/>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2"/>
      <c r="BI46" s="452"/>
      <c r="BJ46" s="452"/>
      <c r="BK46" s="452"/>
      <c r="BL46" s="452"/>
      <c r="BM46" s="452"/>
      <c r="BN46" s="452"/>
      <c r="BO46" s="452"/>
      <c r="BP46" s="452"/>
      <c r="BQ46" s="452"/>
      <c r="BR46" s="452"/>
      <c r="BS46" s="452"/>
      <c r="BT46" s="452"/>
      <c r="BU46" s="452"/>
      <c r="BV46" s="452"/>
      <c r="BW46" s="452"/>
      <c r="BX46" s="452"/>
      <c r="BY46" s="452"/>
      <c r="BZ46" s="452"/>
      <c r="CA46" s="452"/>
      <c r="CB46" s="452"/>
      <c r="CC46" s="452"/>
      <c r="CD46" s="452"/>
      <c r="CE46" s="452"/>
      <c r="CF46" s="452"/>
      <c r="CG46" s="452"/>
      <c r="CH46" s="452"/>
      <c r="CI46" s="452"/>
      <c r="CJ46" s="452"/>
      <c r="CK46" s="452"/>
      <c r="CL46" s="452"/>
      <c r="CM46" s="452"/>
      <c r="CN46" s="452"/>
      <c r="CO46" s="452"/>
      <c r="CP46" s="452"/>
      <c r="CQ46" s="452"/>
      <c r="CR46" s="452"/>
      <c r="CS46" s="452"/>
      <c r="CT46" s="452"/>
      <c r="CU46" s="452"/>
      <c r="CV46" s="452"/>
      <c r="CW46" s="452"/>
      <c r="CX46" s="452"/>
      <c r="CY46" s="452"/>
      <c r="CZ46" s="452"/>
      <c r="DA46" s="452"/>
      <c r="DB46" s="452"/>
      <c r="DC46" s="452"/>
      <c r="DD46" s="452"/>
      <c r="DE46" s="452"/>
      <c r="DF46" s="452"/>
      <c r="DG46" s="452"/>
      <c r="DH46" s="452"/>
      <c r="DI46" s="452"/>
      <c r="DJ46" s="452"/>
      <c r="DK46" s="452"/>
      <c r="DL46" s="452"/>
      <c r="DM46" s="452"/>
      <c r="DN46" s="452"/>
      <c r="DO46" s="452"/>
      <c r="DP46" s="452"/>
      <c r="DQ46" s="452"/>
      <c r="DR46" s="452"/>
      <c r="DS46" s="452"/>
      <c r="DT46" s="452"/>
      <c r="DU46" s="452"/>
      <c r="DV46" s="452"/>
      <c r="DW46" s="452"/>
      <c r="DX46" s="452"/>
      <c r="DY46" s="452"/>
      <c r="DZ46" s="452"/>
      <c r="EA46" s="452"/>
      <c r="EB46" s="452"/>
      <c r="EC46" s="452"/>
      <c r="ED46" s="452"/>
      <c r="EE46" s="452"/>
      <c r="EF46" s="452"/>
      <c r="EG46" s="452"/>
      <c r="EH46" s="452"/>
      <c r="EI46" s="452"/>
      <c r="EJ46" s="452"/>
      <c r="EK46" s="452"/>
      <c r="EL46" s="452"/>
    </row>
    <row r="47" spans="1:142">
      <c r="A47" s="462" t="str">
        <f t="shared" si="0"/>
        <v/>
      </c>
      <c r="B47" s="458"/>
      <c r="C47" s="459"/>
      <c r="D47" s="452"/>
    </row>
    <row r="48" spans="1:142">
      <c r="A48" s="462" t="str">
        <f t="shared" si="0"/>
        <v/>
      </c>
      <c r="B48" s="458"/>
      <c r="C48" s="459"/>
      <c r="D48" s="452"/>
    </row>
    <row r="49" spans="1:4">
      <c r="A49" s="462" t="str">
        <f t="shared" si="0"/>
        <v/>
      </c>
      <c r="B49" s="458"/>
      <c r="C49" s="459"/>
      <c r="D49" s="452"/>
    </row>
    <row r="50" spans="1:4">
      <c r="A50" s="462" t="str">
        <f t="shared" si="0"/>
        <v/>
      </c>
      <c r="B50" s="458"/>
      <c r="C50" s="459"/>
      <c r="D50" s="452"/>
    </row>
    <row r="51" spans="1:4">
      <c r="A51" s="462" t="str">
        <f t="shared" si="0"/>
        <v/>
      </c>
      <c r="B51" s="458"/>
      <c r="C51" s="459"/>
      <c r="D51" s="452"/>
    </row>
    <row r="52" spans="1:4">
      <c r="A52" s="462" t="str">
        <f>IF(B52="","",A51+1)</f>
        <v/>
      </c>
      <c r="B52" s="458"/>
      <c r="C52" s="459"/>
      <c r="D52" s="452"/>
    </row>
    <row r="53" spans="1:4">
      <c r="A53" s="462" t="str">
        <f t="shared" si="0"/>
        <v/>
      </c>
      <c r="B53" s="458"/>
      <c r="C53" s="459"/>
      <c r="D53" s="452"/>
    </row>
    <row r="54" spans="1:4">
      <c r="A54" s="462" t="str">
        <f t="shared" si="0"/>
        <v/>
      </c>
      <c r="B54" s="458"/>
      <c r="C54" s="459"/>
      <c r="D54" s="452"/>
    </row>
    <row r="55" spans="1:4">
      <c r="A55" s="462" t="str">
        <f t="shared" si="0"/>
        <v/>
      </c>
      <c r="B55" s="458"/>
      <c r="C55" s="459"/>
      <c r="D55" s="452"/>
    </row>
    <row r="56" spans="1:4">
      <c r="A56" s="462" t="str">
        <f t="shared" si="0"/>
        <v/>
      </c>
      <c r="B56" s="458"/>
      <c r="C56" s="459"/>
      <c r="D56" s="452"/>
    </row>
    <row r="57" spans="1:4">
      <c r="A57" s="462" t="str">
        <f t="shared" si="0"/>
        <v/>
      </c>
      <c r="B57" s="458"/>
      <c r="C57" s="459"/>
      <c r="D57" s="452"/>
    </row>
    <row r="58" spans="1:4">
      <c r="A58" s="462" t="str">
        <f t="shared" si="0"/>
        <v/>
      </c>
      <c r="B58" s="458"/>
      <c r="C58" s="459"/>
      <c r="D58" s="452"/>
    </row>
    <row r="59" spans="1:4">
      <c r="A59" s="462" t="str">
        <f t="shared" si="0"/>
        <v/>
      </c>
      <c r="B59" s="458"/>
      <c r="C59" s="459"/>
      <c r="D59" s="452"/>
    </row>
    <row r="60" spans="1:4">
      <c r="A60" s="462" t="str">
        <f t="shared" si="0"/>
        <v/>
      </c>
      <c r="B60" s="458"/>
      <c r="C60" s="459"/>
      <c r="D60" s="452"/>
    </row>
    <row r="61" spans="1:4">
      <c r="A61" s="462" t="str">
        <f t="shared" si="0"/>
        <v/>
      </c>
      <c r="B61" s="458"/>
      <c r="C61" s="459"/>
      <c r="D61" s="452"/>
    </row>
    <row r="62" spans="1:4">
      <c r="A62" s="462" t="str">
        <f>IF(B62="","",A61+1)</f>
        <v/>
      </c>
      <c r="B62" s="458"/>
      <c r="C62" s="459"/>
      <c r="D62" s="452"/>
    </row>
    <row r="63" spans="1:4">
      <c r="A63" s="462" t="str">
        <f t="shared" si="0"/>
        <v/>
      </c>
      <c r="B63" s="458"/>
      <c r="C63" s="459"/>
      <c r="D63" s="452"/>
    </row>
    <row r="64" spans="1:4">
      <c r="A64" s="462" t="str">
        <f t="shared" si="0"/>
        <v/>
      </c>
      <c r="B64" s="458"/>
      <c r="C64" s="459"/>
      <c r="D64" s="452"/>
    </row>
    <row r="65" spans="1:4">
      <c r="A65" s="462" t="str">
        <f t="shared" si="0"/>
        <v/>
      </c>
      <c r="B65" s="458"/>
      <c r="C65" s="459"/>
      <c r="D65" s="452"/>
    </row>
    <row r="66" spans="1:4">
      <c r="A66" s="462" t="str">
        <f t="shared" si="0"/>
        <v/>
      </c>
      <c r="B66" s="458"/>
      <c r="C66" s="459"/>
      <c r="D66" s="452"/>
    </row>
    <row r="67" spans="1:4">
      <c r="A67" s="462" t="str">
        <f t="shared" si="0"/>
        <v/>
      </c>
      <c r="B67" s="458"/>
      <c r="C67" s="459"/>
      <c r="D67" s="452"/>
    </row>
    <row r="68" spans="1:4">
      <c r="A68" s="462" t="str">
        <f t="shared" ref="A68:A131" si="2">IF(B68="","",A67+1)</f>
        <v/>
      </c>
      <c r="B68" s="458"/>
      <c r="C68" s="459"/>
      <c r="D68" s="452"/>
    </row>
    <row r="69" spans="1:4">
      <c r="A69" s="462" t="str">
        <f t="shared" si="2"/>
        <v/>
      </c>
      <c r="B69" s="458"/>
      <c r="C69" s="459"/>
      <c r="D69" s="452"/>
    </row>
    <row r="70" spans="1:4">
      <c r="A70" s="462" t="str">
        <f t="shared" si="2"/>
        <v/>
      </c>
      <c r="B70" s="458"/>
      <c r="C70" s="459"/>
      <c r="D70" s="452"/>
    </row>
    <row r="71" spans="1:4">
      <c r="A71" s="462" t="str">
        <f t="shared" si="2"/>
        <v/>
      </c>
      <c r="B71" s="458"/>
      <c r="C71" s="459"/>
      <c r="D71" s="452"/>
    </row>
    <row r="72" spans="1:4">
      <c r="A72" s="462" t="str">
        <f>IF(B72="","",A71+1)</f>
        <v/>
      </c>
      <c r="B72" s="458"/>
      <c r="C72" s="459"/>
      <c r="D72" s="452"/>
    </row>
    <row r="73" spans="1:4">
      <c r="A73" s="462" t="str">
        <f t="shared" si="2"/>
        <v/>
      </c>
      <c r="B73" s="458"/>
      <c r="C73" s="459"/>
      <c r="D73" s="452"/>
    </row>
    <row r="74" spans="1:4">
      <c r="A74" s="462" t="str">
        <f t="shared" si="2"/>
        <v/>
      </c>
      <c r="B74" s="458"/>
      <c r="C74" s="459"/>
      <c r="D74" s="452"/>
    </row>
    <row r="75" spans="1:4">
      <c r="A75" s="462" t="str">
        <f t="shared" si="2"/>
        <v/>
      </c>
      <c r="B75" s="458"/>
      <c r="C75" s="459"/>
      <c r="D75" s="452"/>
    </row>
    <row r="76" spans="1:4">
      <c r="A76" s="462" t="str">
        <f t="shared" si="2"/>
        <v/>
      </c>
      <c r="B76" s="458"/>
      <c r="C76" s="459"/>
      <c r="D76" s="452"/>
    </row>
    <row r="77" spans="1:4">
      <c r="A77" s="462" t="str">
        <f t="shared" si="2"/>
        <v/>
      </c>
      <c r="B77" s="458"/>
      <c r="C77" s="459"/>
      <c r="D77" s="452"/>
    </row>
    <row r="78" spans="1:4">
      <c r="A78" s="462" t="str">
        <f t="shared" si="2"/>
        <v/>
      </c>
      <c r="B78" s="458"/>
      <c r="C78" s="459"/>
      <c r="D78" s="452"/>
    </row>
    <row r="79" spans="1:4">
      <c r="A79" s="462" t="str">
        <f t="shared" si="2"/>
        <v/>
      </c>
      <c r="B79" s="458"/>
      <c r="C79" s="459"/>
      <c r="D79" s="452"/>
    </row>
    <row r="80" spans="1:4">
      <c r="A80" s="462" t="str">
        <f t="shared" si="2"/>
        <v/>
      </c>
      <c r="B80" s="458"/>
      <c r="C80" s="459"/>
      <c r="D80" s="452"/>
    </row>
    <row r="81" spans="1:4">
      <c r="A81" s="462" t="str">
        <f t="shared" si="2"/>
        <v/>
      </c>
      <c r="B81" s="458"/>
      <c r="C81" s="459"/>
      <c r="D81" s="452"/>
    </row>
    <row r="82" spans="1:4">
      <c r="A82" s="462" t="str">
        <f>IF(B82="","",A81+1)</f>
        <v/>
      </c>
      <c r="B82" s="458"/>
      <c r="C82" s="459"/>
      <c r="D82" s="452"/>
    </row>
    <row r="83" spans="1:4">
      <c r="A83" s="462" t="str">
        <f t="shared" si="2"/>
        <v/>
      </c>
      <c r="B83" s="458"/>
      <c r="C83" s="459"/>
      <c r="D83" s="452"/>
    </row>
    <row r="84" spans="1:4">
      <c r="A84" s="462" t="str">
        <f t="shared" si="2"/>
        <v/>
      </c>
      <c r="B84" s="458"/>
      <c r="C84" s="459"/>
      <c r="D84" s="452"/>
    </row>
    <row r="85" spans="1:4">
      <c r="A85" s="462" t="str">
        <f t="shared" si="2"/>
        <v/>
      </c>
      <c r="B85" s="458"/>
      <c r="C85" s="459"/>
      <c r="D85" s="452"/>
    </row>
    <row r="86" spans="1:4">
      <c r="A86" s="462" t="str">
        <f t="shared" si="2"/>
        <v/>
      </c>
      <c r="B86" s="458"/>
      <c r="C86" s="459"/>
      <c r="D86" s="452"/>
    </row>
    <row r="87" spans="1:4">
      <c r="A87" s="462" t="str">
        <f t="shared" si="2"/>
        <v/>
      </c>
      <c r="B87" s="458"/>
      <c r="C87" s="459"/>
      <c r="D87" s="452"/>
    </row>
    <row r="88" spans="1:4">
      <c r="A88" s="462" t="str">
        <f t="shared" si="2"/>
        <v/>
      </c>
      <c r="B88" s="458"/>
      <c r="C88" s="459"/>
      <c r="D88" s="452"/>
    </row>
    <row r="89" spans="1:4">
      <c r="A89" s="462" t="str">
        <f t="shared" si="2"/>
        <v/>
      </c>
      <c r="B89" s="458"/>
      <c r="C89" s="459"/>
      <c r="D89" s="452"/>
    </row>
    <row r="90" spans="1:4">
      <c r="A90" s="462" t="str">
        <f t="shared" si="2"/>
        <v/>
      </c>
      <c r="B90" s="458"/>
      <c r="C90" s="459"/>
      <c r="D90" s="452"/>
    </row>
    <row r="91" spans="1:4">
      <c r="A91" s="462" t="str">
        <f t="shared" si="2"/>
        <v/>
      </c>
      <c r="B91" s="458"/>
      <c r="C91" s="459"/>
      <c r="D91" s="452"/>
    </row>
    <row r="92" spans="1:4">
      <c r="A92" s="462" t="str">
        <f t="shared" si="2"/>
        <v/>
      </c>
      <c r="B92" s="458"/>
      <c r="C92" s="459"/>
      <c r="D92" s="452"/>
    </row>
    <row r="93" spans="1:4">
      <c r="A93" s="462" t="str">
        <f t="shared" si="2"/>
        <v/>
      </c>
      <c r="B93" s="458"/>
      <c r="C93" s="459"/>
      <c r="D93" s="452"/>
    </row>
    <row r="94" spans="1:4">
      <c r="A94" s="462" t="str">
        <f t="shared" si="2"/>
        <v/>
      </c>
      <c r="B94" s="458"/>
      <c r="C94" s="459"/>
      <c r="D94" s="452"/>
    </row>
    <row r="95" spans="1:4">
      <c r="A95" s="462" t="str">
        <f t="shared" si="2"/>
        <v/>
      </c>
      <c r="B95" s="458"/>
      <c r="C95" s="459"/>
      <c r="D95" s="452"/>
    </row>
    <row r="96" spans="1:4">
      <c r="A96" s="462" t="str">
        <f t="shared" si="2"/>
        <v/>
      </c>
      <c r="B96" s="458"/>
      <c r="C96" s="459"/>
      <c r="D96" s="452"/>
    </row>
    <row r="97" spans="1:4">
      <c r="A97" s="462" t="str">
        <f t="shared" si="2"/>
        <v/>
      </c>
      <c r="B97" s="458"/>
      <c r="C97" s="459"/>
      <c r="D97" s="452"/>
    </row>
    <row r="98" spans="1:4">
      <c r="A98" s="462" t="str">
        <f t="shared" si="2"/>
        <v/>
      </c>
      <c r="B98" s="458"/>
      <c r="C98" s="459"/>
      <c r="D98" s="452"/>
    </row>
    <row r="99" spans="1:4">
      <c r="A99" s="462" t="str">
        <f t="shared" si="2"/>
        <v/>
      </c>
      <c r="B99" s="458"/>
      <c r="C99" s="459"/>
      <c r="D99" s="452"/>
    </row>
    <row r="100" spans="1:4">
      <c r="A100" s="462" t="str">
        <f t="shared" si="2"/>
        <v/>
      </c>
      <c r="B100" s="458"/>
      <c r="C100" s="459"/>
      <c r="D100" s="452"/>
    </row>
    <row r="101" spans="1:4">
      <c r="A101" s="462" t="str">
        <f t="shared" si="2"/>
        <v/>
      </c>
      <c r="B101" s="458"/>
      <c r="C101" s="459"/>
      <c r="D101" s="452"/>
    </row>
    <row r="102" spans="1:4">
      <c r="A102" s="462" t="str">
        <f t="shared" si="2"/>
        <v/>
      </c>
      <c r="B102" s="458"/>
      <c r="C102" s="459"/>
      <c r="D102" s="452"/>
    </row>
    <row r="103" spans="1:4">
      <c r="A103" s="462" t="str">
        <f t="shared" si="2"/>
        <v/>
      </c>
      <c r="B103" s="458"/>
      <c r="C103" s="459"/>
      <c r="D103" s="452"/>
    </row>
    <row r="104" spans="1:4">
      <c r="A104" s="462" t="str">
        <f t="shared" si="2"/>
        <v/>
      </c>
      <c r="B104" s="458"/>
      <c r="C104" s="459"/>
      <c r="D104" s="452"/>
    </row>
    <row r="105" spans="1:4">
      <c r="A105" s="462" t="str">
        <f t="shared" si="2"/>
        <v/>
      </c>
      <c r="B105" s="458"/>
      <c r="C105" s="459"/>
      <c r="D105" s="452"/>
    </row>
    <row r="106" spans="1:4">
      <c r="A106" s="462" t="str">
        <f t="shared" si="2"/>
        <v/>
      </c>
      <c r="B106" s="458"/>
      <c r="C106" s="459"/>
      <c r="D106" s="452"/>
    </row>
    <row r="107" spans="1:4">
      <c r="A107" s="462" t="str">
        <f t="shared" si="2"/>
        <v/>
      </c>
      <c r="B107" s="458"/>
      <c r="C107" s="459"/>
      <c r="D107" s="452"/>
    </row>
    <row r="108" spans="1:4">
      <c r="A108" s="462" t="str">
        <f t="shared" si="2"/>
        <v/>
      </c>
      <c r="B108" s="458"/>
      <c r="C108" s="459"/>
      <c r="D108" s="452"/>
    </row>
    <row r="109" spans="1:4">
      <c r="A109" s="462" t="str">
        <f t="shared" si="2"/>
        <v/>
      </c>
      <c r="B109" s="458"/>
      <c r="C109" s="459"/>
      <c r="D109" s="452"/>
    </row>
    <row r="110" spans="1:4">
      <c r="A110" s="462" t="str">
        <f t="shared" si="2"/>
        <v/>
      </c>
      <c r="B110" s="458"/>
      <c r="C110" s="459"/>
      <c r="D110" s="452"/>
    </row>
    <row r="111" spans="1:4">
      <c r="A111" s="462" t="str">
        <f t="shared" si="2"/>
        <v/>
      </c>
      <c r="B111" s="458"/>
      <c r="C111" s="459"/>
      <c r="D111" s="452"/>
    </row>
    <row r="112" spans="1:4">
      <c r="A112" s="462" t="str">
        <f t="shared" si="2"/>
        <v/>
      </c>
      <c r="B112" s="458"/>
      <c r="C112" s="459"/>
      <c r="D112" s="452"/>
    </row>
    <row r="113" spans="1:4">
      <c r="A113" s="462" t="str">
        <f t="shared" si="2"/>
        <v/>
      </c>
      <c r="B113" s="458"/>
      <c r="C113" s="459"/>
      <c r="D113" s="452"/>
    </row>
    <row r="114" spans="1:4">
      <c r="A114" s="462" t="str">
        <f t="shared" si="2"/>
        <v/>
      </c>
      <c r="B114" s="458"/>
      <c r="C114" s="459"/>
      <c r="D114" s="452"/>
    </row>
    <row r="115" spans="1:4">
      <c r="A115" s="462" t="str">
        <f t="shared" si="2"/>
        <v/>
      </c>
      <c r="B115" s="458"/>
      <c r="C115" s="459"/>
      <c r="D115" s="452"/>
    </row>
    <row r="116" spans="1:4">
      <c r="A116" s="462" t="str">
        <f t="shared" si="2"/>
        <v/>
      </c>
      <c r="B116" s="458"/>
      <c r="C116" s="459"/>
      <c r="D116" s="452"/>
    </row>
    <row r="117" spans="1:4">
      <c r="A117" s="462" t="str">
        <f t="shared" si="2"/>
        <v/>
      </c>
      <c r="B117" s="458"/>
      <c r="C117" s="459"/>
      <c r="D117" s="452"/>
    </row>
    <row r="118" spans="1:4">
      <c r="A118" s="462" t="str">
        <f t="shared" si="2"/>
        <v/>
      </c>
      <c r="B118" s="458"/>
      <c r="C118" s="459"/>
      <c r="D118" s="452"/>
    </row>
    <row r="119" spans="1:4">
      <c r="A119" s="462" t="str">
        <f t="shared" si="2"/>
        <v/>
      </c>
      <c r="B119" s="458"/>
      <c r="C119" s="459"/>
      <c r="D119" s="452"/>
    </row>
    <row r="120" spans="1:4">
      <c r="A120" s="462" t="str">
        <f t="shared" si="2"/>
        <v/>
      </c>
      <c r="B120" s="458"/>
      <c r="C120" s="459"/>
      <c r="D120" s="452"/>
    </row>
    <row r="121" spans="1:4">
      <c r="A121" s="462" t="str">
        <f t="shared" si="2"/>
        <v/>
      </c>
      <c r="B121" s="458"/>
      <c r="C121" s="459"/>
      <c r="D121" s="452"/>
    </row>
    <row r="122" spans="1:4">
      <c r="A122" s="462" t="str">
        <f t="shared" si="2"/>
        <v/>
      </c>
      <c r="B122" s="458"/>
      <c r="D122" s="452"/>
    </row>
    <row r="123" spans="1:4">
      <c r="A123" s="462" t="str">
        <f t="shared" si="2"/>
        <v/>
      </c>
      <c r="B123" s="458"/>
      <c r="D123" s="452"/>
    </row>
    <row r="124" spans="1:4">
      <c r="A124" s="462" t="str">
        <f t="shared" si="2"/>
        <v/>
      </c>
      <c r="B124" s="458"/>
      <c r="C124" s="468"/>
      <c r="D124" s="452"/>
    </row>
    <row r="125" spans="1:4">
      <c r="A125" s="462" t="str">
        <f t="shared" si="2"/>
        <v/>
      </c>
      <c r="B125" s="458"/>
      <c r="D125" s="452"/>
    </row>
    <row r="126" spans="1:4">
      <c r="A126" s="462" t="str">
        <f t="shared" si="2"/>
        <v/>
      </c>
      <c r="B126" s="458"/>
      <c r="D126" s="452"/>
    </row>
    <row r="127" spans="1:4">
      <c r="A127" s="462" t="str">
        <f t="shared" si="2"/>
        <v/>
      </c>
      <c r="B127" s="458"/>
      <c r="D127" s="452"/>
    </row>
    <row r="128" spans="1:4">
      <c r="A128" s="462" t="str">
        <f t="shared" si="2"/>
        <v/>
      </c>
      <c r="B128" s="458"/>
      <c r="D128" s="452"/>
    </row>
    <row r="129" spans="1:4">
      <c r="A129" s="462" t="str">
        <f t="shared" si="2"/>
        <v/>
      </c>
      <c r="B129" s="458"/>
      <c r="D129" s="452"/>
    </row>
    <row r="130" spans="1:4">
      <c r="A130" s="462" t="str">
        <f t="shared" si="2"/>
        <v/>
      </c>
      <c r="B130" s="458"/>
      <c r="D130" s="452"/>
    </row>
    <row r="131" spans="1:4">
      <c r="A131" s="462" t="str">
        <f t="shared" si="2"/>
        <v/>
      </c>
      <c r="B131" s="458"/>
      <c r="D131" s="452"/>
    </row>
    <row r="132" spans="1:4">
      <c r="A132" s="462" t="str">
        <f t="shared" ref="A132:A195" si="3">IF(B132="","",A131+1)</f>
        <v/>
      </c>
      <c r="B132" s="458"/>
      <c r="D132" s="452"/>
    </row>
    <row r="133" spans="1:4">
      <c r="A133" s="462" t="str">
        <f t="shared" si="3"/>
        <v/>
      </c>
      <c r="B133" s="458"/>
      <c r="D133" s="452"/>
    </row>
    <row r="134" spans="1:4">
      <c r="A134" s="462" t="str">
        <f t="shared" si="3"/>
        <v/>
      </c>
      <c r="B134" s="458"/>
      <c r="D134" s="452"/>
    </row>
    <row r="135" spans="1:4">
      <c r="A135" s="462" t="str">
        <f t="shared" si="3"/>
        <v/>
      </c>
      <c r="B135" s="458"/>
      <c r="D135" s="452"/>
    </row>
    <row r="136" spans="1:4">
      <c r="A136" s="462" t="str">
        <f t="shared" si="3"/>
        <v/>
      </c>
      <c r="B136" s="458"/>
      <c r="D136" s="452"/>
    </row>
    <row r="137" spans="1:4">
      <c r="A137" s="462" t="str">
        <f t="shared" si="3"/>
        <v/>
      </c>
      <c r="B137" s="458"/>
      <c r="D137" s="452"/>
    </row>
    <row r="138" spans="1:4">
      <c r="A138" s="462" t="str">
        <f t="shared" si="3"/>
        <v/>
      </c>
      <c r="B138" s="458"/>
      <c r="D138" s="452"/>
    </row>
    <row r="139" spans="1:4">
      <c r="A139" s="462" t="str">
        <f t="shared" si="3"/>
        <v/>
      </c>
      <c r="B139" s="458"/>
      <c r="D139" s="452"/>
    </row>
    <row r="140" spans="1:4">
      <c r="A140" s="462" t="str">
        <f t="shared" si="3"/>
        <v/>
      </c>
      <c r="B140" s="458"/>
      <c r="D140" s="452"/>
    </row>
    <row r="141" spans="1:4">
      <c r="A141" s="462" t="str">
        <f t="shared" si="3"/>
        <v/>
      </c>
      <c r="B141" s="458"/>
      <c r="D141" s="452"/>
    </row>
    <row r="142" spans="1:4">
      <c r="A142" s="462" t="str">
        <f t="shared" si="3"/>
        <v/>
      </c>
      <c r="B142" s="458"/>
      <c r="D142" s="452"/>
    </row>
    <row r="143" spans="1:4">
      <c r="A143" s="462" t="str">
        <f t="shared" si="3"/>
        <v/>
      </c>
      <c r="B143" s="458"/>
      <c r="D143" s="452"/>
    </row>
    <row r="144" spans="1:4">
      <c r="A144" s="462" t="str">
        <f t="shared" si="3"/>
        <v/>
      </c>
      <c r="B144" s="458"/>
      <c r="D144" s="452"/>
    </row>
    <row r="145" spans="1:4">
      <c r="A145" s="462" t="str">
        <f t="shared" si="3"/>
        <v/>
      </c>
      <c r="B145" s="458"/>
      <c r="D145" s="452"/>
    </row>
    <row r="146" spans="1:4">
      <c r="A146" s="462" t="str">
        <f t="shared" si="3"/>
        <v/>
      </c>
      <c r="B146" s="458"/>
      <c r="D146" s="452"/>
    </row>
    <row r="147" spans="1:4">
      <c r="A147" s="462" t="str">
        <f t="shared" si="3"/>
        <v/>
      </c>
      <c r="B147" s="458"/>
      <c r="D147" s="452"/>
    </row>
    <row r="148" spans="1:4">
      <c r="A148" s="462" t="str">
        <f t="shared" si="3"/>
        <v/>
      </c>
      <c r="B148" s="458"/>
      <c r="D148" s="452"/>
    </row>
    <row r="149" spans="1:4">
      <c r="A149" s="462" t="str">
        <f t="shared" si="3"/>
        <v/>
      </c>
      <c r="B149" s="458"/>
      <c r="D149" s="452"/>
    </row>
    <row r="150" spans="1:4">
      <c r="A150" s="462" t="str">
        <f t="shared" si="3"/>
        <v/>
      </c>
      <c r="B150" s="458"/>
      <c r="D150" s="452"/>
    </row>
    <row r="151" spans="1:4">
      <c r="A151" s="462" t="str">
        <f t="shared" si="3"/>
        <v/>
      </c>
      <c r="B151" s="458"/>
      <c r="D151" s="452"/>
    </row>
    <row r="152" spans="1:4">
      <c r="A152" s="462" t="str">
        <f t="shared" si="3"/>
        <v/>
      </c>
      <c r="B152" s="458"/>
      <c r="D152" s="452"/>
    </row>
    <row r="153" spans="1:4">
      <c r="A153" s="462" t="str">
        <f t="shared" si="3"/>
        <v/>
      </c>
      <c r="B153" s="458"/>
      <c r="D153" s="452"/>
    </row>
    <row r="154" spans="1:4">
      <c r="A154" s="462" t="str">
        <f t="shared" si="3"/>
        <v/>
      </c>
      <c r="B154" s="458"/>
      <c r="D154" s="452"/>
    </row>
    <row r="155" spans="1:4">
      <c r="A155" s="462" t="str">
        <f t="shared" si="3"/>
        <v/>
      </c>
      <c r="B155" s="458"/>
      <c r="D155" s="452"/>
    </row>
    <row r="156" spans="1:4">
      <c r="A156" s="462" t="str">
        <f t="shared" si="3"/>
        <v/>
      </c>
      <c r="B156" s="458"/>
      <c r="D156" s="452"/>
    </row>
    <row r="157" spans="1:4">
      <c r="A157" s="462" t="str">
        <f t="shared" si="3"/>
        <v/>
      </c>
      <c r="B157" s="458"/>
      <c r="D157" s="452"/>
    </row>
    <row r="158" spans="1:4">
      <c r="A158" s="462" t="str">
        <f t="shared" si="3"/>
        <v/>
      </c>
      <c r="B158" s="458"/>
      <c r="D158" s="452"/>
    </row>
    <row r="159" spans="1:4">
      <c r="A159" s="462" t="str">
        <f t="shared" si="3"/>
        <v/>
      </c>
      <c r="B159" s="458"/>
      <c r="D159" s="452"/>
    </row>
    <row r="160" spans="1:4">
      <c r="A160" s="462" t="str">
        <f t="shared" si="3"/>
        <v/>
      </c>
      <c r="B160" s="458"/>
      <c r="D160" s="452"/>
    </row>
    <row r="161" spans="1:4">
      <c r="A161" s="462" t="str">
        <f t="shared" si="3"/>
        <v/>
      </c>
      <c r="B161" s="458"/>
      <c r="D161" s="452"/>
    </row>
    <row r="162" spans="1:4">
      <c r="A162" s="462" t="str">
        <f t="shared" si="3"/>
        <v/>
      </c>
      <c r="B162" s="458"/>
      <c r="D162" s="452"/>
    </row>
    <row r="163" spans="1:4">
      <c r="A163" s="462" t="str">
        <f t="shared" si="3"/>
        <v/>
      </c>
      <c r="B163" s="458"/>
      <c r="D163" s="452"/>
    </row>
    <row r="164" spans="1:4">
      <c r="A164" s="462" t="str">
        <f t="shared" si="3"/>
        <v/>
      </c>
      <c r="B164" s="458"/>
      <c r="D164" s="452"/>
    </row>
    <row r="165" spans="1:4">
      <c r="A165" s="462" t="str">
        <f t="shared" si="3"/>
        <v/>
      </c>
      <c r="B165" s="458"/>
      <c r="D165" s="452"/>
    </row>
    <row r="166" spans="1:4">
      <c r="A166" s="462" t="str">
        <f t="shared" si="3"/>
        <v/>
      </c>
      <c r="B166" s="458"/>
      <c r="D166" s="452"/>
    </row>
    <row r="167" spans="1:4">
      <c r="A167" s="462" t="str">
        <f t="shared" si="3"/>
        <v/>
      </c>
      <c r="B167" s="458"/>
      <c r="D167" s="452"/>
    </row>
    <row r="168" spans="1:4">
      <c r="A168" s="462" t="str">
        <f t="shared" si="3"/>
        <v/>
      </c>
      <c r="B168" s="458"/>
      <c r="D168" s="452"/>
    </row>
    <row r="169" spans="1:4">
      <c r="A169" s="462" t="str">
        <f t="shared" si="3"/>
        <v/>
      </c>
      <c r="B169" s="458"/>
      <c r="D169" s="452"/>
    </row>
    <row r="170" spans="1:4">
      <c r="A170" s="462" t="str">
        <f t="shared" si="3"/>
        <v/>
      </c>
      <c r="B170" s="458"/>
      <c r="D170" s="452"/>
    </row>
    <row r="171" spans="1:4">
      <c r="A171" s="462" t="str">
        <f t="shared" si="3"/>
        <v/>
      </c>
      <c r="B171" s="458"/>
      <c r="D171" s="452"/>
    </row>
    <row r="172" spans="1:4">
      <c r="A172" s="462" t="str">
        <f t="shared" si="3"/>
        <v/>
      </c>
      <c r="B172" s="458"/>
      <c r="D172" s="452"/>
    </row>
    <row r="173" spans="1:4">
      <c r="A173" s="462" t="str">
        <f t="shared" si="3"/>
        <v/>
      </c>
      <c r="B173" s="458"/>
      <c r="D173" s="452"/>
    </row>
    <row r="174" spans="1:4">
      <c r="A174" s="462" t="str">
        <f t="shared" si="3"/>
        <v/>
      </c>
      <c r="B174" s="458"/>
      <c r="D174" s="452"/>
    </row>
    <row r="175" spans="1:4">
      <c r="A175" s="462" t="str">
        <f t="shared" si="3"/>
        <v/>
      </c>
      <c r="B175" s="458"/>
      <c r="D175" s="452"/>
    </row>
    <row r="176" spans="1:4">
      <c r="A176" s="462" t="str">
        <f t="shared" si="3"/>
        <v/>
      </c>
      <c r="B176" s="458"/>
      <c r="D176" s="452"/>
    </row>
    <row r="177" spans="1:4">
      <c r="A177" s="462" t="str">
        <f t="shared" si="3"/>
        <v/>
      </c>
      <c r="B177" s="458"/>
      <c r="D177" s="452"/>
    </row>
    <row r="178" spans="1:4">
      <c r="A178" s="462" t="str">
        <f t="shared" si="3"/>
        <v/>
      </c>
      <c r="B178" s="458"/>
      <c r="D178" s="452"/>
    </row>
    <row r="179" spans="1:4">
      <c r="A179" s="462" t="str">
        <f t="shared" si="3"/>
        <v/>
      </c>
      <c r="B179" s="458"/>
      <c r="D179" s="452"/>
    </row>
    <row r="180" spans="1:4">
      <c r="A180" s="462" t="str">
        <f t="shared" si="3"/>
        <v/>
      </c>
      <c r="B180" s="458"/>
      <c r="D180" s="452"/>
    </row>
    <row r="181" spans="1:4">
      <c r="A181" s="462" t="str">
        <f t="shared" si="3"/>
        <v/>
      </c>
      <c r="B181" s="458"/>
      <c r="D181" s="452"/>
    </row>
    <row r="182" spans="1:4">
      <c r="A182" s="462" t="str">
        <f t="shared" si="3"/>
        <v/>
      </c>
      <c r="B182" s="458"/>
      <c r="D182" s="452"/>
    </row>
    <row r="183" spans="1:4">
      <c r="A183" s="462" t="str">
        <f t="shared" si="3"/>
        <v/>
      </c>
      <c r="B183" s="458"/>
      <c r="D183" s="452"/>
    </row>
    <row r="184" spans="1:4">
      <c r="A184" s="462" t="str">
        <f t="shared" si="3"/>
        <v/>
      </c>
      <c r="B184" s="458"/>
      <c r="D184" s="452"/>
    </row>
    <row r="185" spans="1:4">
      <c r="A185" s="462" t="str">
        <f t="shared" si="3"/>
        <v/>
      </c>
      <c r="B185" s="458"/>
      <c r="D185" s="452"/>
    </row>
    <row r="186" spans="1:4">
      <c r="A186" s="462" t="str">
        <f t="shared" si="3"/>
        <v/>
      </c>
      <c r="B186" s="458"/>
      <c r="D186" s="452"/>
    </row>
    <row r="187" spans="1:4">
      <c r="A187" s="462" t="str">
        <f t="shared" si="3"/>
        <v/>
      </c>
      <c r="B187" s="458"/>
      <c r="D187" s="452"/>
    </row>
    <row r="188" spans="1:4">
      <c r="A188" s="462" t="str">
        <f t="shared" si="3"/>
        <v/>
      </c>
      <c r="B188" s="458"/>
      <c r="D188" s="452"/>
    </row>
    <row r="189" spans="1:4">
      <c r="A189" s="462" t="str">
        <f t="shared" si="3"/>
        <v/>
      </c>
      <c r="B189" s="458"/>
      <c r="D189" s="452"/>
    </row>
    <row r="190" spans="1:4">
      <c r="A190" s="462" t="str">
        <f t="shared" si="3"/>
        <v/>
      </c>
      <c r="B190" s="458"/>
      <c r="D190" s="452"/>
    </row>
    <row r="191" spans="1:4">
      <c r="A191" s="462" t="str">
        <f t="shared" si="3"/>
        <v/>
      </c>
      <c r="B191" s="458"/>
      <c r="D191" s="452"/>
    </row>
    <row r="192" spans="1:4">
      <c r="A192" s="462" t="str">
        <f t="shared" si="3"/>
        <v/>
      </c>
      <c r="B192" s="458"/>
      <c r="D192" s="452"/>
    </row>
    <row r="193" spans="1:6">
      <c r="A193" s="462" t="str">
        <f t="shared" si="3"/>
        <v/>
      </c>
      <c r="B193" s="458"/>
      <c r="C193" s="466"/>
      <c r="D193" s="466"/>
    </row>
    <row r="194" spans="1:6">
      <c r="A194" s="462" t="str">
        <f t="shared" si="3"/>
        <v/>
      </c>
      <c r="B194" s="458"/>
      <c r="C194" s="466"/>
      <c r="D194" s="466"/>
    </row>
    <row r="195" spans="1:6">
      <c r="A195" s="462" t="str">
        <f t="shared" si="3"/>
        <v/>
      </c>
      <c r="B195" s="458"/>
      <c r="C195" s="466"/>
      <c r="D195" s="466"/>
    </row>
    <row r="196" spans="1:6">
      <c r="A196" s="462" t="str">
        <f t="shared" ref="A196:A259" si="4">IF(B196="","",A195+1)</f>
        <v/>
      </c>
      <c r="B196" s="458"/>
      <c r="C196" s="466"/>
      <c r="D196" s="466"/>
    </row>
    <row r="197" spans="1:6">
      <c r="A197" s="462" t="str">
        <f t="shared" si="4"/>
        <v/>
      </c>
      <c r="B197" s="458"/>
      <c r="C197" s="466"/>
      <c r="D197" s="466"/>
    </row>
    <row r="198" spans="1:6">
      <c r="A198" s="462" t="str">
        <f t="shared" si="4"/>
        <v/>
      </c>
      <c r="B198" s="458"/>
      <c r="C198" s="466"/>
      <c r="D198" s="466"/>
      <c r="E198" s="466"/>
      <c r="F198" s="466"/>
    </row>
    <row r="199" spans="1:6">
      <c r="A199" s="462" t="str">
        <f t="shared" si="4"/>
        <v/>
      </c>
      <c r="B199" s="458"/>
      <c r="C199" s="466"/>
      <c r="D199" s="466"/>
    </row>
    <row r="200" spans="1:6">
      <c r="A200" s="462" t="str">
        <f t="shared" si="4"/>
        <v/>
      </c>
      <c r="B200" s="458"/>
      <c r="C200" s="466"/>
      <c r="D200" s="466"/>
    </row>
    <row r="201" spans="1:6">
      <c r="A201" s="462" t="str">
        <f t="shared" si="4"/>
        <v/>
      </c>
      <c r="B201" s="458"/>
      <c r="C201" s="466"/>
      <c r="D201" s="466"/>
    </row>
    <row r="202" spans="1:6">
      <c r="A202" s="462" t="str">
        <f t="shared" si="4"/>
        <v/>
      </c>
      <c r="B202" s="458"/>
      <c r="C202" s="466"/>
      <c r="D202" s="466"/>
    </row>
    <row r="203" spans="1:6">
      <c r="A203" s="462" t="str">
        <f t="shared" si="4"/>
        <v/>
      </c>
      <c r="B203" s="458"/>
      <c r="C203" s="466"/>
      <c r="D203" s="466"/>
    </row>
    <row r="204" spans="1:6">
      <c r="A204" s="462" t="str">
        <f t="shared" si="4"/>
        <v/>
      </c>
      <c r="B204" s="458"/>
    </row>
    <row r="205" spans="1:6">
      <c r="A205" s="462" t="str">
        <f t="shared" si="4"/>
        <v/>
      </c>
      <c r="B205" s="458"/>
    </row>
    <row r="206" spans="1:6">
      <c r="A206" s="462" t="str">
        <f t="shared" si="4"/>
        <v/>
      </c>
      <c r="B206" s="458"/>
      <c r="C206" s="469"/>
      <c r="D206" s="470"/>
    </row>
    <row r="207" spans="1:6">
      <c r="A207" s="462" t="str">
        <f t="shared" si="4"/>
        <v/>
      </c>
      <c r="B207" s="458"/>
      <c r="C207" s="469"/>
      <c r="D207" s="470"/>
    </row>
    <row r="208" spans="1:6">
      <c r="A208" s="462" t="str">
        <f t="shared" si="4"/>
        <v/>
      </c>
      <c r="B208" s="458"/>
      <c r="C208" s="469"/>
      <c r="D208" s="470"/>
    </row>
    <row r="209" spans="1:4">
      <c r="A209" s="462" t="str">
        <f t="shared" si="4"/>
        <v/>
      </c>
      <c r="B209" s="458"/>
      <c r="C209" s="469"/>
      <c r="D209" s="470"/>
    </row>
    <row r="210" spans="1:4">
      <c r="A210" s="462" t="str">
        <f t="shared" si="4"/>
        <v/>
      </c>
      <c r="B210" s="458"/>
      <c r="C210" s="469"/>
      <c r="D210" s="470"/>
    </row>
    <row r="211" spans="1:4">
      <c r="A211" s="462" t="str">
        <f t="shared" si="4"/>
        <v/>
      </c>
      <c r="B211" s="458"/>
      <c r="C211" s="469"/>
      <c r="D211" s="470"/>
    </row>
    <row r="212" spans="1:4">
      <c r="A212" s="462" t="str">
        <f t="shared" si="4"/>
        <v/>
      </c>
      <c r="B212" s="458"/>
      <c r="C212" s="469"/>
      <c r="D212" s="470"/>
    </row>
    <row r="213" spans="1:4">
      <c r="A213" s="462" t="str">
        <f t="shared" si="4"/>
        <v/>
      </c>
      <c r="B213" s="458"/>
      <c r="C213" s="469"/>
      <c r="D213" s="470"/>
    </row>
    <row r="214" spans="1:4">
      <c r="A214" s="462" t="str">
        <f t="shared" si="4"/>
        <v/>
      </c>
      <c r="B214" s="458"/>
      <c r="C214" s="469"/>
      <c r="D214" s="470"/>
    </row>
    <row r="215" spans="1:4">
      <c r="A215" s="462" t="str">
        <f t="shared" si="4"/>
        <v/>
      </c>
      <c r="B215" s="458"/>
      <c r="C215" s="469"/>
      <c r="D215" s="470"/>
    </row>
    <row r="216" spans="1:4">
      <c r="A216" s="462" t="str">
        <f t="shared" si="4"/>
        <v/>
      </c>
      <c r="B216" s="458"/>
      <c r="C216" s="469"/>
      <c r="D216" s="470"/>
    </row>
    <row r="217" spans="1:4">
      <c r="A217" s="462" t="str">
        <f t="shared" si="4"/>
        <v/>
      </c>
      <c r="B217" s="458"/>
      <c r="C217" s="469"/>
      <c r="D217" s="470"/>
    </row>
    <row r="218" spans="1:4">
      <c r="A218" s="462" t="str">
        <f t="shared" si="4"/>
        <v/>
      </c>
      <c r="B218" s="458"/>
      <c r="C218" s="469"/>
      <c r="D218" s="470"/>
    </row>
    <row r="219" spans="1:4">
      <c r="A219" s="462" t="str">
        <f t="shared" si="4"/>
        <v/>
      </c>
      <c r="B219" s="458"/>
      <c r="C219" s="469"/>
      <c r="D219" s="470"/>
    </row>
    <row r="220" spans="1:4">
      <c r="A220" s="462" t="str">
        <f t="shared" si="4"/>
        <v/>
      </c>
      <c r="B220" s="458"/>
      <c r="C220" s="469"/>
      <c r="D220" s="470"/>
    </row>
    <row r="221" spans="1:4">
      <c r="A221" s="462" t="str">
        <f t="shared" si="4"/>
        <v/>
      </c>
      <c r="B221" s="458"/>
      <c r="C221" s="469"/>
      <c r="D221" s="470"/>
    </row>
    <row r="222" spans="1:4">
      <c r="A222" s="462" t="str">
        <f t="shared" si="4"/>
        <v/>
      </c>
      <c r="B222" s="458"/>
      <c r="C222" s="469"/>
      <c r="D222" s="470"/>
    </row>
    <row r="223" spans="1:4">
      <c r="A223" s="462" t="str">
        <f t="shared" si="4"/>
        <v/>
      </c>
      <c r="B223" s="458"/>
      <c r="C223" s="469"/>
      <c r="D223" s="470"/>
    </row>
    <row r="224" spans="1:4">
      <c r="A224" s="462" t="str">
        <f t="shared" si="4"/>
        <v/>
      </c>
      <c r="B224" s="458"/>
      <c r="C224" s="469"/>
      <c r="D224" s="470"/>
    </row>
    <row r="225" spans="1:4">
      <c r="A225" s="462" t="str">
        <f t="shared" si="4"/>
        <v/>
      </c>
      <c r="B225" s="458"/>
      <c r="C225" s="469"/>
      <c r="D225" s="470"/>
    </row>
    <row r="226" spans="1:4">
      <c r="A226" s="462" t="str">
        <f t="shared" si="4"/>
        <v/>
      </c>
      <c r="B226" s="458"/>
      <c r="C226" s="469"/>
      <c r="D226" s="470"/>
    </row>
    <row r="227" spans="1:4">
      <c r="A227" s="462" t="str">
        <f t="shared" si="4"/>
        <v/>
      </c>
      <c r="B227" s="458"/>
      <c r="C227" s="469"/>
      <c r="D227" s="470"/>
    </row>
    <row r="228" spans="1:4">
      <c r="A228" s="462" t="str">
        <f t="shared" si="4"/>
        <v/>
      </c>
      <c r="B228" s="458"/>
      <c r="C228" s="469"/>
      <c r="D228" s="470"/>
    </row>
    <row r="229" spans="1:4">
      <c r="A229" s="462" t="str">
        <f t="shared" si="4"/>
        <v/>
      </c>
      <c r="B229" s="458"/>
      <c r="C229" s="469"/>
      <c r="D229" s="470"/>
    </row>
    <row r="230" spans="1:4">
      <c r="A230" s="462" t="str">
        <f t="shared" si="4"/>
        <v/>
      </c>
      <c r="B230" s="458"/>
      <c r="C230" s="469"/>
      <c r="D230" s="470"/>
    </row>
    <row r="231" spans="1:4">
      <c r="A231" s="462" t="str">
        <f t="shared" si="4"/>
        <v/>
      </c>
      <c r="B231" s="458"/>
      <c r="C231" s="469"/>
      <c r="D231" s="470"/>
    </row>
    <row r="232" spans="1:4">
      <c r="A232" s="462" t="str">
        <f t="shared" si="4"/>
        <v/>
      </c>
      <c r="B232" s="458"/>
      <c r="C232" s="469"/>
      <c r="D232" s="470"/>
    </row>
    <row r="233" spans="1:4">
      <c r="A233" s="462" t="str">
        <f t="shared" si="4"/>
        <v/>
      </c>
      <c r="B233" s="458"/>
      <c r="C233" s="469"/>
      <c r="D233" s="470"/>
    </row>
    <row r="234" spans="1:4">
      <c r="A234" s="462" t="str">
        <f t="shared" si="4"/>
        <v/>
      </c>
      <c r="B234" s="458"/>
      <c r="C234" s="469"/>
      <c r="D234" s="470"/>
    </row>
    <row r="235" spans="1:4">
      <c r="A235" s="462" t="str">
        <f t="shared" si="4"/>
        <v/>
      </c>
      <c r="B235" s="458"/>
      <c r="C235" s="469"/>
      <c r="D235" s="470"/>
    </row>
    <row r="236" spans="1:4">
      <c r="A236" s="462" t="str">
        <f t="shared" si="4"/>
        <v/>
      </c>
      <c r="B236" s="458"/>
      <c r="C236" s="469"/>
      <c r="D236" s="470"/>
    </row>
    <row r="237" spans="1:4">
      <c r="A237" s="462" t="str">
        <f t="shared" si="4"/>
        <v/>
      </c>
      <c r="B237" s="458"/>
      <c r="C237" s="469"/>
      <c r="D237" s="470"/>
    </row>
    <row r="238" spans="1:4">
      <c r="A238" s="462" t="str">
        <f t="shared" si="4"/>
        <v/>
      </c>
      <c r="B238" s="458"/>
      <c r="C238" s="471"/>
      <c r="D238" s="472"/>
    </row>
    <row r="239" spans="1:4">
      <c r="A239" s="462" t="str">
        <f t="shared" si="4"/>
        <v/>
      </c>
      <c r="B239" s="458"/>
      <c r="D239" s="470"/>
    </row>
    <row r="240" spans="1:4">
      <c r="A240" s="462" t="str">
        <f t="shared" si="4"/>
        <v/>
      </c>
      <c r="B240" s="458"/>
      <c r="D240" s="470"/>
    </row>
    <row r="241" spans="1:4">
      <c r="A241" s="462" t="str">
        <f t="shared" si="4"/>
        <v/>
      </c>
      <c r="B241" s="458"/>
      <c r="D241" s="470"/>
    </row>
    <row r="242" spans="1:4">
      <c r="A242" s="462" t="str">
        <f t="shared" si="4"/>
        <v/>
      </c>
      <c r="B242" s="458"/>
      <c r="D242" s="470"/>
    </row>
    <row r="243" spans="1:4">
      <c r="A243" s="462" t="str">
        <f t="shared" si="4"/>
        <v/>
      </c>
      <c r="B243" s="458"/>
      <c r="D243" s="470"/>
    </row>
    <row r="244" spans="1:4">
      <c r="A244" s="462" t="str">
        <f t="shared" si="4"/>
        <v/>
      </c>
      <c r="B244" s="458"/>
      <c r="D244" s="470"/>
    </row>
    <row r="245" spans="1:4">
      <c r="A245" s="462" t="str">
        <f t="shared" si="4"/>
        <v/>
      </c>
      <c r="B245" s="458"/>
      <c r="D245" s="470"/>
    </row>
    <row r="246" spans="1:4">
      <c r="A246" s="462" t="str">
        <f t="shared" si="4"/>
        <v/>
      </c>
      <c r="B246" s="458"/>
      <c r="D246" s="470"/>
    </row>
    <row r="247" spans="1:4">
      <c r="A247" s="462" t="str">
        <f t="shared" si="4"/>
        <v/>
      </c>
      <c r="B247" s="458"/>
      <c r="D247" s="470"/>
    </row>
    <row r="248" spans="1:4">
      <c r="A248" s="462" t="str">
        <f t="shared" si="4"/>
        <v/>
      </c>
      <c r="B248" s="458"/>
      <c r="D248" s="470"/>
    </row>
    <row r="249" spans="1:4">
      <c r="A249" s="462" t="str">
        <f t="shared" si="4"/>
        <v/>
      </c>
      <c r="B249" s="458"/>
    </row>
    <row r="250" spans="1:4">
      <c r="A250" s="462" t="str">
        <f t="shared" si="4"/>
        <v/>
      </c>
      <c r="B250" s="458"/>
    </row>
    <row r="251" spans="1:4">
      <c r="A251" s="462" t="str">
        <f t="shared" si="4"/>
        <v/>
      </c>
      <c r="B251" s="458"/>
    </row>
    <row r="252" spans="1:4">
      <c r="A252" s="462" t="str">
        <f t="shared" si="4"/>
        <v/>
      </c>
      <c r="B252" s="458"/>
    </row>
    <row r="253" spans="1:4">
      <c r="A253" s="462" t="str">
        <f t="shared" si="4"/>
        <v/>
      </c>
      <c r="B253" s="458"/>
    </row>
    <row r="254" spans="1:4">
      <c r="A254" s="462" t="str">
        <f t="shared" si="4"/>
        <v/>
      </c>
      <c r="B254" s="458"/>
    </row>
    <row r="255" spans="1:4">
      <c r="A255" s="462" t="str">
        <f t="shared" si="4"/>
        <v/>
      </c>
      <c r="B255" s="458"/>
    </row>
    <row r="256" spans="1:4">
      <c r="A256" s="462" t="str">
        <f t="shared" si="4"/>
        <v/>
      </c>
      <c r="B256" s="458"/>
    </row>
    <row r="257" spans="1:2">
      <c r="A257" s="462" t="str">
        <f t="shared" si="4"/>
        <v/>
      </c>
      <c r="B257" s="458"/>
    </row>
    <row r="258" spans="1:2">
      <c r="A258" s="462" t="str">
        <f t="shared" si="4"/>
        <v/>
      </c>
      <c r="B258" s="458"/>
    </row>
    <row r="259" spans="1:2">
      <c r="A259" s="462" t="str">
        <f t="shared" si="4"/>
        <v/>
      </c>
      <c r="B259" s="458"/>
    </row>
    <row r="260" spans="1:2">
      <c r="A260" s="462" t="str">
        <f t="shared" ref="A260:A323" si="5">IF(B260="","",A259+1)</f>
        <v/>
      </c>
      <c r="B260" s="458"/>
    </row>
    <row r="261" spans="1:2">
      <c r="A261" s="462" t="str">
        <f t="shared" si="5"/>
        <v/>
      </c>
      <c r="B261" s="458"/>
    </row>
    <row r="262" spans="1:2">
      <c r="A262" s="462" t="str">
        <f t="shared" si="5"/>
        <v/>
      </c>
      <c r="B262" s="458"/>
    </row>
    <row r="263" spans="1:2">
      <c r="A263" s="462" t="str">
        <f t="shared" si="5"/>
        <v/>
      </c>
      <c r="B263" s="458"/>
    </row>
    <row r="264" spans="1:2">
      <c r="A264" s="462" t="str">
        <f t="shared" si="5"/>
        <v/>
      </c>
      <c r="B264" s="458"/>
    </row>
    <row r="265" spans="1:2">
      <c r="A265" s="462" t="str">
        <f t="shared" si="5"/>
        <v/>
      </c>
      <c r="B265" s="458"/>
    </row>
    <row r="266" spans="1:2">
      <c r="A266" s="462" t="str">
        <f t="shared" si="5"/>
        <v/>
      </c>
      <c r="B266" s="458"/>
    </row>
    <row r="267" spans="1:2">
      <c r="A267" s="462" t="str">
        <f t="shared" si="5"/>
        <v/>
      </c>
      <c r="B267" s="458"/>
    </row>
    <row r="268" spans="1:2">
      <c r="A268" s="462" t="str">
        <f t="shared" si="5"/>
        <v/>
      </c>
      <c r="B268" s="458"/>
    </row>
    <row r="269" spans="1:2">
      <c r="A269" s="462" t="str">
        <f t="shared" si="5"/>
        <v/>
      </c>
      <c r="B269" s="458"/>
    </row>
    <row r="270" spans="1:2">
      <c r="A270" s="462" t="str">
        <f t="shared" si="5"/>
        <v/>
      </c>
      <c r="B270" s="458"/>
    </row>
    <row r="271" spans="1:2">
      <c r="A271" s="462" t="str">
        <f t="shared" si="5"/>
        <v/>
      </c>
      <c r="B271" s="458"/>
    </row>
    <row r="272" spans="1:2">
      <c r="A272" s="462" t="str">
        <f t="shared" si="5"/>
        <v/>
      </c>
      <c r="B272" s="458"/>
    </row>
    <row r="273" spans="1:2">
      <c r="A273" s="462" t="str">
        <f t="shared" si="5"/>
        <v/>
      </c>
      <c r="B273" s="458"/>
    </row>
    <row r="274" spans="1:2">
      <c r="A274" s="462" t="str">
        <f t="shared" si="5"/>
        <v/>
      </c>
      <c r="B274" s="458"/>
    </row>
    <row r="275" spans="1:2">
      <c r="A275" s="462" t="str">
        <f t="shared" si="5"/>
        <v/>
      </c>
      <c r="B275" s="458"/>
    </row>
    <row r="276" spans="1:2">
      <c r="A276" s="462" t="str">
        <f t="shared" si="5"/>
        <v/>
      </c>
      <c r="B276" s="458"/>
    </row>
    <row r="277" spans="1:2">
      <c r="A277" s="462" t="str">
        <f t="shared" si="5"/>
        <v/>
      </c>
      <c r="B277" s="458"/>
    </row>
    <row r="278" spans="1:2">
      <c r="A278" s="462" t="str">
        <f t="shared" si="5"/>
        <v/>
      </c>
      <c r="B278" s="458"/>
    </row>
    <row r="279" spans="1:2">
      <c r="A279" s="462" t="str">
        <f t="shared" si="5"/>
        <v/>
      </c>
      <c r="B279" s="458"/>
    </row>
    <row r="280" spans="1:2">
      <c r="A280" s="462" t="str">
        <f t="shared" si="5"/>
        <v/>
      </c>
      <c r="B280" s="458"/>
    </row>
    <row r="281" spans="1:2">
      <c r="A281" s="462" t="str">
        <f t="shared" si="5"/>
        <v/>
      </c>
      <c r="B281" s="458"/>
    </row>
    <row r="282" spans="1:2">
      <c r="A282" s="462" t="str">
        <f t="shared" si="5"/>
        <v/>
      </c>
      <c r="B282" s="458"/>
    </row>
    <row r="283" spans="1:2">
      <c r="A283" s="462" t="str">
        <f t="shared" si="5"/>
        <v/>
      </c>
      <c r="B283" s="458"/>
    </row>
    <row r="284" spans="1:2">
      <c r="A284" s="462" t="str">
        <f t="shared" si="5"/>
        <v/>
      </c>
      <c r="B284" s="458"/>
    </row>
    <row r="285" spans="1:2">
      <c r="A285" s="462" t="str">
        <f t="shared" si="5"/>
        <v/>
      </c>
      <c r="B285" s="458"/>
    </row>
    <row r="286" spans="1:2">
      <c r="A286" s="462" t="str">
        <f t="shared" si="5"/>
        <v/>
      </c>
      <c r="B286" s="458"/>
    </row>
    <row r="287" spans="1:2">
      <c r="A287" s="462" t="str">
        <f t="shared" si="5"/>
        <v/>
      </c>
      <c r="B287" s="458"/>
    </row>
    <row r="288" spans="1:2">
      <c r="A288" s="462" t="str">
        <f t="shared" si="5"/>
        <v/>
      </c>
      <c r="B288" s="458"/>
    </row>
    <row r="289" spans="1:2">
      <c r="A289" s="462" t="str">
        <f t="shared" si="5"/>
        <v/>
      </c>
      <c r="B289" s="458"/>
    </row>
    <row r="290" spans="1:2">
      <c r="A290" s="462" t="str">
        <f t="shared" si="5"/>
        <v/>
      </c>
      <c r="B290" s="458"/>
    </row>
    <row r="291" spans="1:2">
      <c r="A291" s="462" t="str">
        <f t="shared" si="5"/>
        <v/>
      </c>
      <c r="B291" s="458"/>
    </row>
    <row r="292" spans="1:2">
      <c r="A292" s="462" t="str">
        <f t="shared" si="5"/>
        <v/>
      </c>
      <c r="B292" s="458"/>
    </row>
    <row r="293" spans="1:2">
      <c r="A293" s="462" t="str">
        <f t="shared" si="5"/>
        <v/>
      </c>
      <c r="B293" s="458"/>
    </row>
    <row r="294" spans="1:2">
      <c r="A294" s="462" t="str">
        <f t="shared" si="5"/>
        <v/>
      </c>
      <c r="B294" s="458"/>
    </row>
    <row r="295" spans="1:2">
      <c r="A295" s="462" t="str">
        <f t="shared" si="5"/>
        <v/>
      </c>
      <c r="B295" s="458"/>
    </row>
    <row r="296" spans="1:2">
      <c r="A296" s="462" t="str">
        <f t="shared" si="5"/>
        <v/>
      </c>
      <c r="B296" s="458"/>
    </row>
    <row r="297" spans="1:2">
      <c r="A297" s="462" t="str">
        <f t="shared" si="5"/>
        <v/>
      </c>
      <c r="B297" s="458"/>
    </row>
    <row r="298" spans="1:2">
      <c r="A298" s="462" t="str">
        <f t="shared" si="5"/>
        <v/>
      </c>
      <c r="B298" s="458"/>
    </row>
    <row r="299" spans="1:2">
      <c r="A299" s="462" t="str">
        <f t="shared" si="5"/>
        <v/>
      </c>
      <c r="B299" s="458"/>
    </row>
    <row r="300" spans="1:2">
      <c r="A300" s="462" t="str">
        <f t="shared" si="5"/>
        <v/>
      </c>
      <c r="B300" s="458"/>
    </row>
    <row r="301" spans="1:2">
      <c r="A301" s="462" t="str">
        <f t="shared" si="5"/>
        <v/>
      </c>
      <c r="B301" s="458"/>
    </row>
    <row r="302" spans="1:2">
      <c r="A302" s="462" t="str">
        <f t="shared" si="5"/>
        <v/>
      </c>
      <c r="B302" s="458"/>
    </row>
    <row r="303" spans="1:2">
      <c r="A303" s="462" t="str">
        <f t="shared" si="5"/>
        <v/>
      </c>
      <c r="B303" s="458"/>
    </row>
    <row r="304" spans="1:2">
      <c r="A304" s="462" t="str">
        <f t="shared" si="5"/>
        <v/>
      </c>
      <c r="B304" s="458"/>
    </row>
    <row r="305" spans="1:2">
      <c r="A305" s="462" t="str">
        <f t="shared" si="5"/>
        <v/>
      </c>
      <c r="B305" s="458"/>
    </row>
    <row r="306" spans="1:2">
      <c r="A306" s="462" t="str">
        <f t="shared" si="5"/>
        <v/>
      </c>
      <c r="B306" s="458"/>
    </row>
    <row r="307" spans="1:2">
      <c r="A307" s="462" t="str">
        <f t="shared" si="5"/>
        <v/>
      </c>
      <c r="B307" s="458"/>
    </row>
    <row r="308" spans="1:2">
      <c r="A308" s="462" t="str">
        <f t="shared" si="5"/>
        <v/>
      </c>
      <c r="B308" s="458"/>
    </row>
    <row r="309" spans="1:2">
      <c r="A309" s="462" t="str">
        <f t="shared" si="5"/>
        <v/>
      </c>
      <c r="B309" s="458"/>
    </row>
    <row r="310" spans="1:2">
      <c r="A310" s="462" t="str">
        <f t="shared" si="5"/>
        <v/>
      </c>
      <c r="B310" s="458"/>
    </row>
    <row r="311" spans="1:2">
      <c r="A311" s="462" t="str">
        <f t="shared" si="5"/>
        <v/>
      </c>
      <c r="B311" s="458"/>
    </row>
    <row r="312" spans="1:2">
      <c r="A312" s="462" t="str">
        <f t="shared" si="5"/>
        <v/>
      </c>
      <c r="B312" s="458"/>
    </row>
    <row r="313" spans="1:2">
      <c r="A313" s="462" t="str">
        <f t="shared" si="5"/>
        <v/>
      </c>
      <c r="B313" s="458"/>
    </row>
    <row r="314" spans="1:2">
      <c r="A314" s="462" t="str">
        <f t="shared" si="5"/>
        <v/>
      </c>
      <c r="B314" s="458"/>
    </row>
    <row r="315" spans="1:2">
      <c r="A315" s="462" t="str">
        <f t="shared" si="5"/>
        <v/>
      </c>
      <c r="B315" s="458"/>
    </row>
    <row r="316" spans="1:2">
      <c r="A316" s="462" t="str">
        <f t="shared" si="5"/>
        <v/>
      </c>
      <c r="B316" s="458"/>
    </row>
    <row r="317" spans="1:2">
      <c r="A317" s="462" t="str">
        <f t="shared" si="5"/>
        <v/>
      </c>
      <c r="B317" s="458"/>
    </row>
    <row r="318" spans="1:2">
      <c r="A318" s="462" t="str">
        <f t="shared" si="5"/>
        <v/>
      </c>
      <c r="B318" s="458"/>
    </row>
    <row r="319" spans="1:2">
      <c r="A319" s="462" t="str">
        <f t="shared" si="5"/>
        <v/>
      </c>
      <c r="B319" s="458"/>
    </row>
    <row r="320" spans="1:2">
      <c r="A320" s="462" t="str">
        <f t="shared" si="5"/>
        <v/>
      </c>
      <c r="B320" s="458"/>
    </row>
    <row r="321" spans="1:2">
      <c r="A321" s="462" t="str">
        <f t="shared" si="5"/>
        <v/>
      </c>
      <c r="B321" s="458"/>
    </row>
    <row r="322" spans="1:2">
      <c r="A322" s="462" t="str">
        <f t="shared" si="5"/>
        <v/>
      </c>
      <c r="B322" s="458"/>
    </row>
    <row r="323" spans="1:2">
      <c r="A323" s="462" t="str">
        <f t="shared" si="5"/>
        <v/>
      </c>
      <c r="B323" s="458"/>
    </row>
    <row r="324" spans="1:2">
      <c r="A324" s="462" t="str">
        <f t="shared" ref="A324:A387" si="6">IF(B324="","",A323+1)</f>
        <v/>
      </c>
      <c r="B324" s="458"/>
    </row>
    <row r="325" spans="1:2">
      <c r="A325" s="462" t="str">
        <f t="shared" si="6"/>
        <v/>
      </c>
      <c r="B325" s="458"/>
    </row>
    <row r="326" spans="1:2">
      <c r="A326" s="462" t="str">
        <f t="shared" si="6"/>
        <v/>
      </c>
      <c r="B326" s="458"/>
    </row>
    <row r="327" spans="1:2">
      <c r="A327" s="462" t="str">
        <f t="shared" si="6"/>
        <v/>
      </c>
      <c r="B327" s="458"/>
    </row>
    <row r="328" spans="1:2">
      <c r="A328" s="462" t="str">
        <f t="shared" si="6"/>
        <v/>
      </c>
      <c r="B328" s="458"/>
    </row>
    <row r="329" spans="1:2">
      <c r="A329" s="462" t="str">
        <f t="shared" si="6"/>
        <v/>
      </c>
      <c r="B329" s="458"/>
    </row>
    <row r="330" spans="1:2">
      <c r="A330" s="462" t="str">
        <f t="shared" si="6"/>
        <v/>
      </c>
      <c r="B330" s="458"/>
    </row>
    <row r="331" spans="1:2">
      <c r="A331" s="462" t="str">
        <f t="shared" si="6"/>
        <v/>
      </c>
      <c r="B331" s="458"/>
    </row>
    <row r="332" spans="1:2">
      <c r="A332" s="462" t="str">
        <f t="shared" si="6"/>
        <v/>
      </c>
      <c r="B332" s="458"/>
    </row>
    <row r="333" spans="1:2">
      <c r="A333" s="462" t="str">
        <f t="shared" si="6"/>
        <v/>
      </c>
      <c r="B333" s="458"/>
    </row>
    <row r="334" spans="1:2">
      <c r="A334" s="462" t="str">
        <f t="shared" si="6"/>
        <v/>
      </c>
      <c r="B334" s="458"/>
    </row>
    <row r="335" spans="1:2">
      <c r="A335" s="462" t="str">
        <f t="shared" si="6"/>
        <v/>
      </c>
      <c r="B335" s="458"/>
    </row>
    <row r="336" spans="1:2">
      <c r="A336" s="462" t="str">
        <f t="shared" si="6"/>
        <v/>
      </c>
      <c r="B336" s="458"/>
    </row>
    <row r="337" spans="1:2">
      <c r="A337" s="462" t="str">
        <f t="shared" si="6"/>
        <v/>
      </c>
      <c r="B337" s="458"/>
    </row>
    <row r="338" spans="1:2">
      <c r="A338" s="462" t="str">
        <f t="shared" si="6"/>
        <v/>
      </c>
      <c r="B338" s="458"/>
    </row>
    <row r="339" spans="1:2">
      <c r="A339" s="462" t="str">
        <f t="shared" si="6"/>
        <v/>
      </c>
      <c r="B339" s="458"/>
    </row>
    <row r="340" spans="1:2">
      <c r="A340" s="462" t="str">
        <f t="shared" si="6"/>
        <v/>
      </c>
      <c r="B340" s="458"/>
    </row>
    <row r="341" spans="1:2">
      <c r="A341" s="462" t="str">
        <f t="shared" si="6"/>
        <v/>
      </c>
      <c r="B341" s="458"/>
    </row>
    <row r="342" spans="1:2">
      <c r="A342" s="462" t="str">
        <f t="shared" si="6"/>
        <v/>
      </c>
      <c r="B342" s="458"/>
    </row>
    <row r="343" spans="1:2">
      <c r="A343" s="462" t="str">
        <f t="shared" si="6"/>
        <v/>
      </c>
      <c r="B343" s="458"/>
    </row>
    <row r="344" spans="1:2">
      <c r="A344" s="462" t="str">
        <f t="shared" si="6"/>
        <v/>
      </c>
      <c r="B344" s="458"/>
    </row>
    <row r="345" spans="1:2">
      <c r="A345" s="462" t="str">
        <f t="shared" si="6"/>
        <v/>
      </c>
      <c r="B345" s="458"/>
    </row>
    <row r="346" spans="1:2">
      <c r="A346" s="462" t="str">
        <f t="shared" si="6"/>
        <v/>
      </c>
      <c r="B346" s="458"/>
    </row>
    <row r="347" spans="1:2">
      <c r="A347" s="462" t="str">
        <f t="shared" si="6"/>
        <v/>
      </c>
      <c r="B347" s="458"/>
    </row>
    <row r="348" spans="1:2">
      <c r="A348" s="462" t="str">
        <f t="shared" si="6"/>
        <v/>
      </c>
      <c r="B348" s="458"/>
    </row>
    <row r="349" spans="1:2">
      <c r="A349" s="462" t="str">
        <f t="shared" si="6"/>
        <v/>
      </c>
      <c r="B349" s="458"/>
    </row>
    <row r="350" spans="1:2">
      <c r="A350" s="462" t="str">
        <f t="shared" si="6"/>
        <v/>
      </c>
      <c r="B350" s="458"/>
    </row>
    <row r="351" spans="1:2">
      <c r="A351" s="462" t="str">
        <f t="shared" si="6"/>
        <v/>
      </c>
      <c r="B351" s="458"/>
    </row>
    <row r="352" spans="1:2">
      <c r="A352" s="462" t="str">
        <f t="shared" si="6"/>
        <v/>
      </c>
      <c r="B352" s="458"/>
    </row>
    <row r="353" spans="1:2">
      <c r="A353" s="462" t="str">
        <f t="shared" si="6"/>
        <v/>
      </c>
      <c r="B353" s="458"/>
    </row>
    <row r="354" spans="1:2">
      <c r="A354" s="462" t="str">
        <f t="shared" si="6"/>
        <v/>
      </c>
      <c r="B354" s="458"/>
    </row>
    <row r="355" spans="1:2">
      <c r="A355" s="462" t="str">
        <f t="shared" si="6"/>
        <v/>
      </c>
      <c r="B355" s="458"/>
    </row>
    <row r="356" spans="1:2">
      <c r="A356" s="462" t="str">
        <f t="shared" si="6"/>
        <v/>
      </c>
      <c r="B356" s="458"/>
    </row>
    <row r="357" spans="1:2">
      <c r="A357" s="462" t="str">
        <f t="shared" si="6"/>
        <v/>
      </c>
      <c r="B357" s="458"/>
    </row>
    <row r="358" spans="1:2">
      <c r="A358" s="462" t="str">
        <f t="shared" si="6"/>
        <v/>
      </c>
      <c r="B358" s="458"/>
    </row>
    <row r="359" spans="1:2">
      <c r="A359" s="462" t="str">
        <f t="shared" si="6"/>
        <v/>
      </c>
      <c r="B359" s="458"/>
    </row>
    <row r="360" spans="1:2">
      <c r="A360" s="462" t="str">
        <f t="shared" si="6"/>
        <v/>
      </c>
      <c r="B360" s="458"/>
    </row>
    <row r="361" spans="1:2">
      <c r="A361" s="462" t="str">
        <f t="shared" si="6"/>
        <v/>
      </c>
      <c r="B361" s="458"/>
    </row>
    <row r="362" spans="1:2">
      <c r="A362" s="462" t="str">
        <f t="shared" si="6"/>
        <v/>
      </c>
      <c r="B362" s="458"/>
    </row>
    <row r="363" spans="1:2">
      <c r="A363" s="462" t="str">
        <f t="shared" si="6"/>
        <v/>
      </c>
      <c r="B363" s="458"/>
    </row>
    <row r="364" spans="1:2">
      <c r="A364" s="462" t="str">
        <f t="shared" si="6"/>
        <v/>
      </c>
      <c r="B364" s="458"/>
    </row>
    <row r="365" spans="1:2">
      <c r="A365" s="462" t="str">
        <f t="shared" si="6"/>
        <v/>
      </c>
      <c r="B365" s="458"/>
    </row>
    <row r="366" spans="1:2">
      <c r="A366" s="462" t="str">
        <f t="shared" si="6"/>
        <v/>
      </c>
      <c r="B366" s="458"/>
    </row>
    <row r="367" spans="1:2">
      <c r="A367" s="462" t="str">
        <f t="shared" si="6"/>
        <v/>
      </c>
      <c r="B367" s="458"/>
    </row>
    <row r="368" spans="1:2">
      <c r="A368" s="462" t="str">
        <f t="shared" si="6"/>
        <v/>
      </c>
      <c r="B368" s="458"/>
    </row>
    <row r="369" spans="1:2">
      <c r="A369" s="462" t="str">
        <f t="shared" si="6"/>
        <v/>
      </c>
      <c r="B369" s="458"/>
    </row>
    <row r="370" spans="1:2">
      <c r="A370" s="462" t="str">
        <f t="shared" si="6"/>
        <v/>
      </c>
      <c r="B370" s="458"/>
    </row>
    <row r="371" spans="1:2">
      <c r="A371" s="462" t="str">
        <f t="shared" si="6"/>
        <v/>
      </c>
      <c r="B371" s="458"/>
    </row>
    <row r="372" spans="1:2">
      <c r="A372" s="462" t="str">
        <f t="shared" si="6"/>
        <v/>
      </c>
      <c r="B372" s="458"/>
    </row>
    <row r="373" spans="1:2">
      <c r="A373" s="462" t="str">
        <f t="shared" si="6"/>
        <v/>
      </c>
      <c r="B373" s="458"/>
    </row>
    <row r="374" spans="1:2">
      <c r="A374" s="462" t="str">
        <f t="shared" si="6"/>
        <v/>
      </c>
      <c r="B374" s="458"/>
    </row>
    <row r="375" spans="1:2">
      <c r="A375" s="462" t="str">
        <f t="shared" si="6"/>
        <v/>
      </c>
      <c r="B375" s="458"/>
    </row>
    <row r="376" spans="1:2">
      <c r="A376" s="462" t="str">
        <f t="shared" si="6"/>
        <v/>
      </c>
      <c r="B376" s="458"/>
    </row>
    <row r="377" spans="1:2">
      <c r="A377" s="462" t="str">
        <f t="shared" si="6"/>
        <v/>
      </c>
      <c r="B377" s="458"/>
    </row>
    <row r="378" spans="1:2">
      <c r="A378" s="462" t="str">
        <f t="shared" si="6"/>
        <v/>
      </c>
      <c r="B378" s="458"/>
    </row>
    <row r="379" spans="1:2">
      <c r="A379" s="462" t="str">
        <f t="shared" si="6"/>
        <v/>
      </c>
      <c r="B379" s="458"/>
    </row>
    <row r="380" spans="1:2">
      <c r="A380" s="462" t="str">
        <f t="shared" si="6"/>
        <v/>
      </c>
      <c r="B380" s="473"/>
    </row>
    <row r="381" spans="1:2">
      <c r="A381" s="462" t="str">
        <f t="shared" si="6"/>
        <v/>
      </c>
      <c r="B381" s="473"/>
    </row>
    <row r="382" spans="1:2">
      <c r="A382" s="462" t="str">
        <f t="shared" si="6"/>
        <v/>
      </c>
      <c r="B382" s="473"/>
    </row>
    <row r="383" spans="1:2">
      <c r="A383" s="462" t="str">
        <f t="shared" si="6"/>
        <v/>
      </c>
      <c r="B383" s="473"/>
    </row>
    <row r="384" spans="1:2">
      <c r="A384" s="462" t="str">
        <f t="shared" si="6"/>
        <v/>
      </c>
      <c r="B384" s="473"/>
    </row>
    <row r="385" spans="1:2">
      <c r="A385" s="462" t="str">
        <f t="shared" si="6"/>
        <v/>
      </c>
      <c r="B385" s="473"/>
    </row>
    <row r="386" spans="1:2">
      <c r="A386" s="462" t="str">
        <f t="shared" si="6"/>
        <v/>
      </c>
      <c r="B386" s="473"/>
    </row>
    <row r="387" spans="1:2">
      <c r="A387" s="462" t="str">
        <f t="shared" si="6"/>
        <v/>
      </c>
      <c r="B387" s="473"/>
    </row>
    <row r="388" spans="1:2">
      <c r="A388" s="462" t="str">
        <f t="shared" ref="A388:A451" si="7">IF(B388="","",A387+1)</f>
        <v/>
      </c>
      <c r="B388" s="473"/>
    </row>
    <row r="389" spans="1:2">
      <c r="A389" s="462" t="str">
        <f t="shared" si="7"/>
        <v/>
      </c>
      <c r="B389" s="473"/>
    </row>
    <row r="390" spans="1:2">
      <c r="A390" s="462" t="str">
        <f t="shared" si="7"/>
        <v/>
      </c>
      <c r="B390" s="473"/>
    </row>
    <row r="391" spans="1:2">
      <c r="A391" s="462" t="str">
        <f t="shared" si="7"/>
        <v/>
      </c>
      <c r="B391" s="473"/>
    </row>
    <row r="392" spans="1:2">
      <c r="A392" s="462" t="str">
        <f t="shared" si="7"/>
        <v/>
      </c>
      <c r="B392" s="473"/>
    </row>
    <row r="393" spans="1:2">
      <c r="A393" s="462" t="str">
        <f t="shared" si="7"/>
        <v/>
      </c>
      <c r="B393" s="473"/>
    </row>
    <row r="394" spans="1:2">
      <c r="A394" s="462" t="str">
        <f t="shared" si="7"/>
        <v/>
      </c>
      <c r="B394" s="473"/>
    </row>
    <row r="395" spans="1:2">
      <c r="A395" s="462" t="str">
        <f t="shared" si="7"/>
        <v/>
      </c>
      <c r="B395" s="473"/>
    </row>
    <row r="396" spans="1:2">
      <c r="A396" s="462" t="str">
        <f t="shared" si="7"/>
        <v/>
      </c>
      <c r="B396" s="473"/>
    </row>
    <row r="397" spans="1:2">
      <c r="A397" s="462" t="str">
        <f t="shared" si="7"/>
        <v/>
      </c>
      <c r="B397" s="473"/>
    </row>
    <row r="398" spans="1:2">
      <c r="A398" s="462" t="str">
        <f t="shared" si="7"/>
        <v/>
      </c>
      <c r="B398" s="473"/>
    </row>
    <row r="399" spans="1:2">
      <c r="A399" s="462" t="str">
        <f t="shared" si="7"/>
        <v/>
      </c>
      <c r="B399" s="473"/>
    </row>
    <row r="400" spans="1:2">
      <c r="A400" s="462" t="str">
        <f t="shared" si="7"/>
        <v/>
      </c>
      <c r="B400" s="473"/>
    </row>
    <row r="401" spans="1:2">
      <c r="A401" s="462" t="str">
        <f t="shared" si="7"/>
        <v/>
      </c>
      <c r="B401" s="473"/>
    </row>
    <row r="402" spans="1:2">
      <c r="A402" s="462" t="str">
        <f t="shared" si="7"/>
        <v/>
      </c>
      <c r="B402" s="473"/>
    </row>
    <row r="403" spans="1:2">
      <c r="A403" s="462" t="str">
        <f t="shared" si="7"/>
        <v/>
      </c>
      <c r="B403" s="473"/>
    </row>
    <row r="404" spans="1:2">
      <c r="A404" s="462" t="str">
        <f t="shared" si="7"/>
        <v/>
      </c>
      <c r="B404" s="473"/>
    </row>
    <row r="405" spans="1:2">
      <c r="A405" s="462" t="str">
        <f t="shared" si="7"/>
        <v/>
      </c>
      <c r="B405" s="473"/>
    </row>
    <row r="406" spans="1:2">
      <c r="A406" s="462" t="str">
        <f t="shared" si="7"/>
        <v/>
      </c>
      <c r="B406" s="473"/>
    </row>
    <row r="407" spans="1:2">
      <c r="A407" s="462" t="str">
        <f t="shared" si="7"/>
        <v/>
      </c>
      <c r="B407" s="473"/>
    </row>
    <row r="408" spans="1:2">
      <c r="A408" s="462" t="str">
        <f t="shared" si="7"/>
        <v/>
      </c>
      <c r="B408" s="473"/>
    </row>
    <row r="409" spans="1:2">
      <c r="A409" s="462" t="str">
        <f t="shared" si="7"/>
        <v/>
      </c>
      <c r="B409" s="473"/>
    </row>
    <row r="410" spans="1:2">
      <c r="A410" s="462" t="str">
        <f t="shared" si="7"/>
        <v/>
      </c>
      <c r="B410" s="473"/>
    </row>
    <row r="411" spans="1:2">
      <c r="A411" s="462" t="str">
        <f t="shared" si="7"/>
        <v/>
      </c>
      <c r="B411" s="473"/>
    </row>
    <row r="412" spans="1:2">
      <c r="A412" s="462" t="str">
        <f t="shared" si="7"/>
        <v/>
      </c>
      <c r="B412" s="473"/>
    </row>
    <row r="413" spans="1:2">
      <c r="A413" s="462" t="str">
        <f t="shared" si="7"/>
        <v/>
      </c>
      <c r="B413" s="473"/>
    </row>
    <row r="414" spans="1:2">
      <c r="A414" s="462" t="str">
        <f t="shared" si="7"/>
        <v/>
      </c>
      <c r="B414" s="473"/>
    </row>
    <row r="415" spans="1:2">
      <c r="A415" s="462" t="str">
        <f t="shared" si="7"/>
        <v/>
      </c>
      <c r="B415" s="473"/>
    </row>
    <row r="416" spans="1:2">
      <c r="A416" s="462" t="str">
        <f t="shared" si="7"/>
        <v/>
      </c>
      <c r="B416" s="473"/>
    </row>
    <row r="417" spans="1:2">
      <c r="A417" s="462" t="str">
        <f t="shared" si="7"/>
        <v/>
      </c>
      <c r="B417" s="473"/>
    </row>
    <row r="418" spans="1:2">
      <c r="A418" s="462" t="str">
        <f t="shared" si="7"/>
        <v/>
      </c>
      <c r="B418" s="473"/>
    </row>
    <row r="419" spans="1:2">
      <c r="A419" s="462" t="str">
        <f t="shared" si="7"/>
        <v/>
      </c>
      <c r="B419" s="473"/>
    </row>
    <row r="420" spans="1:2">
      <c r="A420" s="462" t="str">
        <f t="shared" si="7"/>
        <v/>
      </c>
      <c r="B420" s="473"/>
    </row>
    <row r="421" spans="1:2">
      <c r="A421" s="462" t="str">
        <f t="shared" si="7"/>
        <v/>
      </c>
      <c r="B421" s="473"/>
    </row>
    <row r="422" spans="1:2">
      <c r="A422" s="462" t="str">
        <f t="shared" si="7"/>
        <v/>
      </c>
      <c r="B422" s="473"/>
    </row>
    <row r="423" spans="1:2">
      <c r="A423" s="462" t="str">
        <f t="shared" si="7"/>
        <v/>
      </c>
      <c r="B423" s="473"/>
    </row>
    <row r="424" spans="1:2">
      <c r="A424" s="462" t="str">
        <f t="shared" si="7"/>
        <v/>
      </c>
      <c r="B424" s="473"/>
    </row>
    <row r="425" spans="1:2">
      <c r="A425" s="462" t="str">
        <f t="shared" si="7"/>
        <v/>
      </c>
      <c r="B425" s="473"/>
    </row>
    <row r="426" spans="1:2">
      <c r="A426" s="462" t="str">
        <f t="shared" si="7"/>
        <v/>
      </c>
      <c r="B426" s="473"/>
    </row>
    <row r="427" spans="1:2">
      <c r="A427" s="462" t="str">
        <f t="shared" si="7"/>
        <v/>
      </c>
      <c r="B427" s="473"/>
    </row>
    <row r="428" spans="1:2">
      <c r="A428" s="462" t="str">
        <f t="shared" si="7"/>
        <v/>
      </c>
      <c r="B428" s="473"/>
    </row>
    <row r="429" spans="1:2">
      <c r="A429" s="462" t="str">
        <f t="shared" si="7"/>
        <v/>
      </c>
      <c r="B429" s="473"/>
    </row>
    <row r="430" spans="1:2">
      <c r="A430" s="462" t="str">
        <f t="shared" si="7"/>
        <v/>
      </c>
      <c r="B430" s="473"/>
    </row>
    <row r="431" spans="1:2">
      <c r="A431" s="462" t="str">
        <f t="shared" si="7"/>
        <v/>
      </c>
      <c r="B431" s="473"/>
    </row>
    <row r="432" spans="1:2">
      <c r="A432" s="462" t="str">
        <f t="shared" si="7"/>
        <v/>
      </c>
      <c r="B432" s="473"/>
    </row>
    <row r="433" spans="1:2">
      <c r="A433" s="462" t="str">
        <f t="shared" si="7"/>
        <v/>
      </c>
      <c r="B433" s="473"/>
    </row>
    <row r="434" spans="1:2">
      <c r="A434" s="462" t="str">
        <f t="shared" si="7"/>
        <v/>
      </c>
      <c r="B434" s="473"/>
    </row>
    <row r="435" spans="1:2">
      <c r="A435" s="462" t="str">
        <f t="shared" si="7"/>
        <v/>
      </c>
      <c r="B435" s="473"/>
    </row>
    <row r="436" spans="1:2">
      <c r="A436" s="462" t="str">
        <f t="shared" si="7"/>
        <v/>
      </c>
      <c r="B436" s="473"/>
    </row>
    <row r="437" spans="1:2">
      <c r="A437" s="462" t="str">
        <f t="shared" si="7"/>
        <v/>
      </c>
      <c r="B437" s="473"/>
    </row>
    <row r="438" spans="1:2">
      <c r="A438" s="462" t="str">
        <f t="shared" si="7"/>
        <v/>
      </c>
      <c r="B438" s="473"/>
    </row>
    <row r="439" spans="1:2">
      <c r="A439" s="462" t="str">
        <f t="shared" si="7"/>
        <v/>
      </c>
      <c r="B439" s="473"/>
    </row>
    <row r="440" spans="1:2">
      <c r="A440" s="462" t="str">
        <f t="shared" si="7"/>
        <v/>
      </c>
      <c r="B440" s="473"/>
    </row>
    <row r="441" spans="1:2">
      <c r="A441" s="462" t="str">
        <f t="shared" si="7"/>
        <v/>
      </c>
      <c r="B441" s="473"/>
    </row>
    <row r="442" spans="1:2">
      <c r="A442" s="462" t="str">
        <f t="shared" si="7"/>
        <v/>
      </c>
      <c r="B442" s="473"/>
    </row>
    <row r="443" spans="1:2">
      <c r="A443" s="462" t="str">
        <f t="shared" si="7"/>
        <v/>
      </c>
      <c r="B443" s="473"/>
    </row>
    <row r="444" spans="1:2">
      <c r="A444" s="462" t="str">
        <f t="shared" si="7"/>
        <v/>
      </c>
      <c r="B444" s="473"/>
    </row>
    <row r="445" spans="1:2">
      <c r="A445" s="462" t="str">
        <f t="shared" si="7"/>
        <v/>
      </c>
      <c r="B445" s="473"/>
    </row>
    <row r="446" spans="1:2">
      <c r="A446" s="462" t="str">
        <f t="shared" si="7"/>
        <v/>
      </c>
      <c r="B446" s="473"/>
    </row>
    <row r="447" spans="1:2">
      <c r="A447" s="462" t="str">
        <f t="shared" si="7"/>
        <v/>
      </c>
      <c r="B447" s="473"/>
    </row>
    <row r="448" spans="1:2">
      <c r="A448" s="462" t="str">
        <f t="shared" si="7"/>
        <v/>
      </c>
      <c r="B448" s="473"/>
    </row>
    <row r="449" spans="1:2">
      <c r="A449" s="462" t="str">
        <f t="shared" si="7"/>
        <v/>
      </c>
      <c r="B449" s="473"/>
    </row>
    <row r="450" spans="1:2">
      <c r="A450" s="462" t="str">
        <f t="shared" si="7"/>
        <v/>
      </c>
      <c r="B450" s="473"/>
    </row>
    <row r="451" spans="1:2">
      <c r="A451" s="462" t="str">
        <f t="shared" si="7"/>
        <v/>
      </c>
      <c r="B451" s="473"/>
    </row>
    <row r="452" spans="1:2">
      <c r="A452" s="462" t="str">
        <f t="shared" ref="A452:A501" si="8">IF(B452="","",A451+1)</f>
        <v/>
      </c>
      <c r="B452" s="473"/>
    </row>
    <row r="453" spans="1:2">
      <c r="A453" s="462" t="str">
        <f t="shared" si="8"/>
        <v/>
      </c>
      <c r="B453" s="473"/>
    </row>
    <row r="454" spans="1:2">
      <c r="A454" s="462" t="str">
        <f t="shared" si="8"/>
        <v/>
      </c>
      <c r="B454" s="473"/>
    </row>
    <row r="455" spans="1:2">
      <c r="A455" s="462" t="str">
        <f t="shared" si="8"/>
        <v/>
      </c>
      <c r="B455" s="473"/>
    </row>
    <row r="456" spans="1:2">
      <c r="A456" s="462" t="str">
        <f t="shared" si="8"/>
        <v/>
      </c>
      <c r="B456" s="473"/>
    </row>
    <row r="457" spans="1:2">
      <c r="A457" s="462" t="str">
        <f t="shared" si="8"/>
        <v/>
      </c>
      <c r="B457" s="473"/>
    </row>
    <row r="458" spans="1:2">
      <c r="A458" s="462" t="str">
        <f t="shared" si="8"/>
        <v/>
      </c>
      <c r="B458" s="473"/>
    </row>
    <row r="459" spans="1:2">
      <c r="A459" s="462" t="str">
        <f t="shared" si="8"/>
        <v/>
      </c>
      <c r="B459" s="473"/>
    </row>
    <row r="460" spans="1:2">
      <c r="A460" s="462" t="str">
        <f t="shared" si="8"/>
        <v/>
      </c>
      <c r="B460" s="473"/>
    </row>
    <row r="461" spans="1:2">
      <c r="A461" s="462" t="str">
        <f t="shared" si="8"/>
        <v/>
      </c>
      <c r="B461" s="473"/>
    </row>
    <row r="462" spans="1:2">
      <c r="A462" s="462" t="str">
        <f t="shared" si="8"/>
        <v/>
      </c>
      <c r="B462" s="473"/>
    </row>
    <row r="463" spans="1:2">
      <c r="A463" s="462" t="str">
        <f t="shared" si="8"/>
        <v/>
      </c>
      <c r="B463" s="473"/>
    </row>
    <row r="464" spans="1:2">
      <c r="A464" s="462" t="str">
        <f t="shared" si="8"/>
        <v/>
      </c>
      <c r="B464" s="473"/>
    </row>
    <row r="465" spans="1:2">
      <c r="A465" s="462" t="str">
        <f t="shared" si="8"/>
        <v/>
      </c>
      <c r="B465" s="473"/>
    </row>
    <row r="466" spans="1:2">
      <c r="A466" s="462" t="str">
        <f t="shared" si="8"/>
        <v/>
      </c>
      <c r="B466" s="473"/>
    </row>
    <row r="467" spans="1:2">
      <c r="A467" s="462" t="str">
        <f t="shared" si="8"/>
        <v/>
      </c>
      <c r="B467" s="473"/>
    </row>
    <row r="468" spans="1:2">
      <c r="A468" s="462" t="str">
        <f t="shared" si="8"/>
        <v/>
      </c>
      <c r="B468" s="473"/>
    </row>
    <row r="469" spans="1:2">
      <c r="A469" s="462" t="str">
        <f t="shared" si="8"/>
        <v/>
      </c>
      <c r="B469" s="473"/>
    </row>
    <row r="470" spans="1:2">
      <c r="A470" s="462" t="str">
        <f t="shared" si="8"/>
        <v/>
      </c>
      <c r="B470" s="473"/>
    </row>
    <row r="471" spans="1:2">
      <c r="A471" s="462" t="str">
        <f t="shared" si="8"/>
        <v/>
      </c>
      <c r="B471" s="473"/>
    </row>
    <row r="472" spans="1:2">
      <c r="A472" s="462" t="str">
        <f t="shared" si="8"/>
        <v/>
      </c>
      <c r="B472" s="473"/>
    </row>
    <row r="473" spans="1:2">
      <c r="A473" s="462" t="str">
        <f t="shared" si="8"/>
        <v/>
      </c>
      <c r="B473" s="473"/>
    </row>
    <row r="474" spans="1:2">
      <c r="A474" s="462" t="str">
        <f t="shared" si="8"/>
        <v/>
      </c>
      <c r="B474" s="473"/>
    </row>
    <row r="475" spans="1:2">
      <c r="A475" s="462" t="str">
        <f t="shared" si="8"/>
        <v/>
      </c>
      <c r="B475" s="473"/>
    </row>
    <row r="476" spans="1:2">
      <c r="A476" s="462" t="str">
        <f t="shared" si="8"/>
        <v/>
      </c>
      <c r="B476" s="473"/>
    </row>
    <row r="477" spans="1:2">
      <c r="A477" s="462" t="str">
        <f t="shared" si="8"/>
        <v/>
      </c>
      <c r="B477" s="473"/>
    </row>
    <row r="478" spans="1:2">
      <c r="A478" s="462" t="str">
        <f t="shared" si="8"/>
        <v/>
      </c>
      <c r="B478" s="473"/>
    </row>
    <row r="479" spans="1:2">
      <c r="A479" s="462" t="str">
        <f t="shared" si="8"/>
        <v/>
      </c>
      <c r="B479" s="473"/>
    </row>
    <row r="480" spans="1:2">
      <c r="A480" s="462" t="str">
        <f t="shared" si="8"/>
        <v/>
      </c>
      <c r="B480" s="473"/>
    </row>
    <row r="481" spans="1:2">
      <c r="A481" s="462" t="str">
        <f t="shared" si="8"/>
        <v/>
      </c>
      <c r="B481" s="473"/>
    </row>
    <row r="482" spans="1:2">
      <c r="A482" s="462" t="str">
        <f t="shared" si="8"/>
        <v/>
      </c>
      <c r="B482" s="473"/>
    </row>
    <row r="483" spans="1:2">
      <c r="A483" s="462" t="str">
        <f t="shared" si="8"/>
        <v/>
      </c>
      <c r="B483" s="473"/>
    </row>
    <row r="484" spans="1:2">
      <c r="A484" s="462" t="str">
        <f t="shared" si="8"/>
        <v/>
      </c>
      <c r="B484" s="473"/>
    </row>
    <row r="485" spans="1:2">
      <c r="A485" s="462" t="str">
        <f t="shared" si="8"/>
        <v/>
      </c>
      <c r="B485" s="473"/>
    </row>
    <row r="486" spans="1:2">
      <c r="A486" s="462" t="str">
        <f t="shared" si="8"/>
        <v/>
      </c>
      <c r="B486" s="473"/>
    </row>
    <row r="487" spans="1:2">
      <c r="A487" s="462" t="str">
        <f t="shared" si="8"/>
        <v/>
      </c>
      <c r="B487" s="473"/>
    </row>
    <row r="488" spans="1:2">
      <c r="A488" s="462" t="str">
        <f t="shared" si="8"/>
        <v/>
      </c>
      <c r="B488" s="473"/>
    </row>
    <row r="489" spans="1:2">
      <c r="A489" s="462" t="str">
        <f t="shared" si="8"/>
        <v/>
      </c>
      <c r="B489" s="473"/>
    </row>
    <row r="490" spans="1:2">
      <c r="A490" s="462" t="str">
        <f t="shared" si="8"/>
        <v/>
      </c>
      <c r="B490" s="473"/>
    </row>
    <row r="491" spans="1:2">
      <c r="A491" s="462" t="str">
        <f t="shared" si="8"/>
        <v/>
      </c>
      <c r="B491" s="473"/>
    </row>
    <row r="492" spans="1:2">
      <c r="A492" s="462" t="str">
        <f t="shared" si="8"/>
        <v/>
      </c>
      <c r="B492" s="473"/>
    </row>
    <row r="493" spans="1:2">
      <c r="A493" s="462" t="str">
        <f t="shared" si="8"/>
        <v/>
      </c>
      <c r="B493" s="473"/>
    </row>
    <row r="494" spans="1:2">
      <c r="A494" s="462" t="str">
        <f t="shared" si="8"/>
        <v/>
      </c>
      <c r="B494" s="473"/>
    </row>
    <row r="495" spans="1:2">
      <c r="A495" s="462" t="str">
        <f t="shared" si="8"/>
        <v/>
      </c>
      <c r="B495" s="473"/>
    </row>
    <row r="496" spans="1:2">
      <c r="A496" s="462" t="str">
        <f t="shared" si="8"/>
        <v/>
      </c>
      <c r="B496" s="473"/>
    </row>
    <row r="497" spans="1:2">
      <c r="A497" s="462" t="str">
        <f t="shared" si="8"/>
        <v/>
      </c>
      <c r="B497" s="473"/>
    </row>
    <row r="498" spans="1:2">
      <c r="A498" s="462" t="str">
        <f t="shared" si="8"/>
        <v/>
      </c>
      <c r="B498" s="473"/>
    </row>
    <row r="499" spans="1:2">
      <c r="A499" s="462" t="str">
        <f t="shared" si="8"/>
        <v/>
      </c>
      <c r="B499" s="473"/>
    </row>
    <row r="500" spans="1:2">
      <c r="A500" s="462" t="str">
        <f t="shared" si="8"/>
        <v/>
      </c>
      <c r="B500" s="473"/>
    </row>
    <row r="501" spans="1:2">
      <c r="A501" s="462" t="str">
        <f t="shared" si="8"/>
        <v/>
      </c>
      <c r="B501" s="458"/>
    </row>
    <row r="502" spans="1:2" ht="13.5" thickBot="1">
      <c r="A502" s="474"/>
      <c r="B502" s="458"/>
    </row>
    <row r="503" spans="1:2">
      <c r="A503" s="466"/>
      <c r="B503" s="465"/>
    </row>
    <row r="504" spans="1:2">
      <c r="A504" s="466"/>
      <c r="B504" s="465"/>
    </row>
    <row r="505" spans="1:2">
      <c r="A505" s="466"/>
      <c r="B505" s="465"/>
    </row>
    <row r="506" spans="1:2">
      <c r="A506" s="466"/>
      <c r="B506" s="465"/>
    </row>
    <row r="507" spans="1:2">
      <c r="A507" s="466"/>
      <c r="B507" s="465"/>
    </row>
    <row r="508" spans="1:2">
      <c r="A508" s="466"/>
      <c r="B508" s="465"/>
    </row>
    <row r="509" spans="1:2">
      <c r="A509" s="466"/>
      <c r="B509" s="465"/>
    </row>
    <row r="510" spans="1:2">
      <c r="A510" s="466"/>
      <c r="B510" s="465"/>
    </row>
    <row r="511" spans="1:2">
      <c r="A511" s="466"/>
      <c r="B511" s="465"/>
    </row>
    <row r="512" spans="1:2">
      <c r="A512" s="466"/>
      <c r="B512" s="465"/>
    </row>
    <row r="513" spans="2:7" s="466" customFormat="1">
      <c r="B513" s="465"/>
      <c r="C513" s="465"/>
      <c r="D513" s="465"/>
      <c r="E513" s="465"/>
      <c r="F513" s="465"/>
      <c r="G513" s="465"/>
    </row>
    <row r="514" spans="2:7" s="466" customFormat="1">
      <c r="B514" s="465"/>
      <c r="C514" s="465"/>
      <c r="D514" s="465"/>
      <c r="E514" s="465"/>
      <c r="F514" s="465"/>
      <c r="G514" s="465"/>
    </row>
    <row r="515" spans="2:7" s="466" customFormat="1">
      <c r="B515" s="465"/>
      <c r="C515" s="465"/>
      <c r="D515" s="465"/>
      <c r="E515" s="465"/>
      <c r="F515" s="465"/>
      <c r="G515" s="465"/>
    </row>
    <row r="516" spans="2:7" s="466" customFormat="1">
      <c r="B516" s="465"/>
      <c r="C516" s="465"/>
      <c r="D516" s="465"/>
      <c r="E516" s="465"/>
      <c r="F516" s="465"/>
      <c r="G516" s="465"/>
    </row>
    <row r="517" spans="2:7" s="466" customFormat="1">
      <c r="B517" s="465"/>
      <c r="C517" s="465"/>
      <c r="D517" s="465"/>
      <c r="E517" s="465"/>
      <c r="F517" s="465"/>
      <c r="G517" s="465"/>
    </row>
    <row r="518" spans="2:7" s="466" customFormat="1">
      <c r="B518" s="465"/>
      <c r="C518" s="465"/>
      <c r="D518" s="465"/>
      <c r="E518" s="465"/>
      <c r="F518" s="465"/>
      <c r="G518" s="465"/>
    </row>
    <row r="519" spans="2:7" s="466" customFormat="1">
      <c r="B519" s="465"/>
      <c r="C519" s="465"/>
      <c r="D519" s="465"/>
      <c r="E519" s="465"/>
      <c r="F519" s="465"/>
      <c r="G519" s="465"/>
    </row>
    <row r="520" spans="2:7" s="466" customFormat="1">
      <c r="B520" s="465"/>
      <c r="C520" s="465"/>
      <c r="D520" s="465"/>
      <c r="E520" s="465"/>
      <c r="F520" s="465"/>
      <c r="G520" s="465"/>
    </row>
    <row r="521" spans="2:7" s="466" customFormat="1">
      <c r="B521" s="465"/>
      <c r="C521" s="465"/>
      <c r="D521" s="465"/>
      <c r="E521" s="465"/>
      <c r="F521" s="465"/>
      <c r="G521" s="465"/>
    </row>
    <row r="522" spans="2:7" s="466" customFormat="1">
      <c r="B522" s="465"/>
      <c r="C522" s="465"/>
      <c r="D522" s="465"/>
      <c r="E522" s="465"/>
      <c r="F522" s="465"/>
      <c r="G522" s="465"/>
    </row>
    <row r="523" spans="2:7" s="466" customFormat="1">
      <c r="B523" s="465"/>
      <c r="C523" s="465"/>
      <c r="D523" s="465"/>
      <c r="E523" s="465"/>
      <c r="F523" s="465"/>
      <c r="G523" s="465"/>
    </row>
    <row r="524" spans="2:7" s="466" customFormat="1">
      <c r="B524" s="465"/>
      <c r="C524" s="465"/>
      <c r="D524" s="465"/>
      <c r="E524" s="465"/>
      <c r="F524" s="465"/>
      <c r="G524" s="465"/>
    </row>
    <row r="525" spans="2:7" s="466" customFormat="1">
      <c r="B525" s="465"/>
      <c r="C525" s="465"/>
      <c r="D525" s="465"/>
      <c r="E525" s="465"/>
      <c r="F525" s="465"/>
      <c r="G525" s="465"/>
    </row>
    <row r="526" spans="2:7" s="466" customFormat="1">
      <c r="B526" s="465"/>
      <c r="C526" s="465"/>
      <c r="D526" s="465"/>
      <c r="E526" s="465"/>
      <c r="F526" s="465"/>
      <c r="G526" s="465"/>
    </row>
    <row r="527" spans="2:7" s="466" customFormat="1">
      <c r="B527" s="465"/>
      <c r="C527" s="465"/>
      <c r="D527" s="465"/>
      <c r="E527" s="465"/>
      <c r="F527" s="465"/>
      <c r="G527" s="465"/>
    </row>
    <row r="528" spans="2:7" s="466" customFormat="1">
      <c r="B528" s="465"/>
      <c r="C528" s="465"/>
      <c r="D528" s="465"/>
      <c r="E528" s="465"/>
      <c r="F528" s="465"/>
      <c r="G528" s="465"/>
    </row>
    <row r="529" spans="2:7" s="466" customFormat="1">
      <c r="B529" s="465"/>
      <c r="C529" s="465"/>
      <c r="D529" s="465"/>
      <c r="E529" s="465"/>
      <c r="F529" s="465"/>
      <c r="G529" s="465"/>
    </row>
    <row r="530" spans="2:7" s="466" customFormat="1">
      <c r="B530" s="465"/>
      <c r="C530" s="465"/>
      <c r="D530" s="465"/>
      <c r="E530" s="465"/>
      <c r="F530" s="465"/>
      <c r="G530" s="465"/>
    </row>
    <row r="531" spans="2:7" s="466" customFormat="1">
      <c r="B531" s="465"/>
      <c r="C531" s="465"/>
      <c r="D531" s="465"/>
      <c r="E531" s="465"/>
      <c r="F531" s="465"/>
      <c r="G531" s="465"/>
    </row>
    <row r="532" spans="2:7" s="466" customFormat="1">
      <c r="B532" s="465"/>
      <c r="C532" s="465"/>
      <c r="D532" s="465"/>
      <c r="E532" s="465"/>
      <c r="F532" s="465"/>
      <c r="G532" s="465"/>
    </row>
    <row r="533" spans="2:7" s="466" customFormat="1">
      <c r="B533" s="465"/>
      <c r="C533" s="465"/>
      <c r="D533" s="465"/>
      <c r="E533" s="465"/>
      <c r="F533" s="465"/>
      <c r="G533" s="465"/>
    </row>
    <row r="534" spans="2:7" s="466" customFormat="1">
      <c r="B534" s="465"/>
      <c r="C534" s="465"/>
      <c r="D534" s="465"/>
      <c r="E534" s="465"/>
      <c r="F534" s="465"/>
      <c r="G534" s="465"/>
    </row>
    <row r="535" spans="2:7" s="466" customFormat="1">
      <c r="B535" s="465"/>
      <c r="C535" s="465"/>
      <c r="D535" s="465"/>
      <c r="E535" s="465"/>
      <c r="F535" s="465"/>
      <c r="G535" s="465"/>
    </row>
    <row r="536" spans="2:7" s="466" customFormat="1">
      <c r="B536" s="465"/>
      <c r="C536" s="465"/>
      <c r="D536" s="465"/>
      <c r="E536" s="465"/>
      <c r="F536" s="465"/>
      <c r="G536" s="465"/>
    </row>
    <row r="537" spans="2:7" s="466" customFormat="1">
      <c r="B537" s="465"/>
      <c r="C537" s="465"/>
      <c r="D537" s="465"/>
      <c r="E537" s="465"/>
      <c r="F537" s="465"/>
      <c r="G537" s="465"/>
    </row>
    <row r="538" spans="2:7" s="466" customFormat="1">
      <c r="B538" s="465"/>
      <c r="C538" s="465"/>
      <c r="D538" s="465"/>
      <c r="E538" s="465"/>
      <c r="F538" s="465"/>
      <c r="G538" s="465"/>
    </row>
    <row r="539" spans="2:7" s="466" customFormat="1">
      <c r="B539" s="465"/>
      <c r="C539" s="465"/>
      <c r="D539" s="465"/>
      <c r="E539" s="465"/>
      <c r="F539" s="465"/>
      <c r="G539" s="465"/>
    </row>
    <row r="540" spans="2:7" s="466" customFormat="1">
      <c r="B540" s="465"/>
      <c r="C540" s="465"/>
      <c r="D540" s="465"/>
      <c r="E540" s="465"/>
      <c r="F540" s="465"/>
      <c r="G540" s="465"/>
    </row>
    <row r="541" spans="2:7" s="466" customFormat="1">
      <c r="B541" s="465"/>
      <c r="C541" s="465"/>
      <c r="D541" s="465"/>
      <c r="E541" s="465"/>
      <c r="F541" s="465"/>
      <c r="G541" s="465"/>
    </row>
    <row r="542" spans="2:7" s="466" customFormat="1">
      <c r="B542" s="465"/>
      <c r="C542" s="465"/>
      <c r="D542" s="465"/>
      <c r="E542" s="465"/>
      <c r="F542" s="465"/>
      <c r="G542" s="465"/>
    </row>
    <row r="543" spans="2:7" s="466" customFormat="1">
      <c r="B543" s="465"/>
      <c r="C543" s="465"/>
      <c r="D543" s="465"/>
      <c r="E543" s="465"/>
      <c r="F543" s="465"/>
      <c r="G543" s="465"/>
    </row>
    <row r="544" spans="2:7" s="466" customFormat="1">
      <c r="B544" s="465"/>
      <c r="C544" s="465"/>
      <c r="D544" s="465"/>
      <c r="E544" s="465"/>
      <c r="F544" s="465"/>
      <c r="G544" s="465"/>
    </row>
    <row r="545" spans="2:7" s="466" customFormat="1">
      <c r="B545" s="465"/>
      <c r="C545" s="465"/>
      <c r="D545" s="465"/>
      <c r="E545" s="465"/>
      <c r="F545" s="465"/>
      <c r="G545" s="465"/>
    </row>
    <row r="546" spans="2:7" s="466" customFormat="1">
      <c r="B546" s="465"/>
      <c r="C546" s="465"/>
      <c r="D546" s="465"/>
      <c r="E546" s="465"/>
      <c r="F546" s="465"/>
      <c r="G546" s="465"/>
    </row>
    <row r="547" spans="2:7" s="466" customFormat="1">
      <c r="B547" s="465"/>
      <c r="C547" s="465"/>
      <c r="D547" s="465"/>
      <c r="E547" s="465"/>
      <c r="F547" s="465"/>
      <c r="G547" s="465"/>
    </row>
    <row r="548" spans="2:7" s="466" customFormat="1">
      <c r="B548" s="465"/>
      <c r="C548" s="465"/>
      <c r="D548" s="465"/>
      <c r="E548" s="465"/>
      <c r="F548" s="465"/>
      <c r="G548" s="465"/>
    </row>
    <row r="549" spans="2:7" s="466" customFormat="1">
      <c r="B549" s="465"/>
      <c r="C549" s="465"/>
      <c r="D549" s="465"/>
      <c r="E549" s="465"/>
      <c r="F549" s="465"/>
      <c r="G549" s="465"/>
    </row>
    <row r="550" spans="2:7" s="466" customFormat="1">
      <c r="B550" s="465"/>
      <c r="C550" s="465"/>
      <c r="D550" s="465"/>
      <c r="E550" s="465"/>
      <c r="F550" s="465"/>
      <c r="G550" s="465"/>
    </row>
    <row r="551" spans="2:7" s="466" customFormat="1">
      <c r="B551" s="465"/>
      <c r="C551" s="465"/>
      <c r="D551" s="465"/>
      <c r="E551" s="465"/>
      <c r="F551" s="465"/>
      <c r="G551" s="465"/>
    </row>
    <row r="552" spans="2:7" s="466" customFormat="1">
      <c r="B552" s="465"/>
      <c r="C552" s="465"/>
      <c r="D552" s="465"/>
      <c r="E552" s="465"/>
      <c r="F552" s="465"/>
      <c r="G552" s="465"/>
    </row>
    <row r="553" spans="2:7" s="466" customFormat="1">
      <c r="B553" s="465"/>
      <c r="C553" s="465"/>
      <c r="D553" s="465"/>
      <c r="E553" s="465"/>
      <c r="F553" s="465"/>
      <c r="G553" s="465"/>
    </row>
    <row r="554" spans="2:7" s="466" customFormat="1">
      <c r="B554" s="465"/>
      <c r="C554" s="465"/>
      <c r="D554" s="465"/>
      <c r="E554" s="465"/>
      <c r="F554" s="465"/>
      <c r="G554" s="465"/>
    </row>
    <row r="555" spans="2:7" s="466" customFormat="1">
      <c r="B555" s="465"/>
      <c r="C555" s="465"/>
      <c r="D555" s="465"/>
      <c r="E555" s="465"/>
      <c r="F555" s="465"/>
      <c r="G555" s="465"/>
    </row>
    <row r="556" spans="2:7" s="466" customFormat="1">
      <c r="B556" s="465"/>
      <c r="C556" s="465"/>
      <c r="D556" s="465"/>
      <c r="E556" s="465"/>
      <c r="F556" s="465"/>
      <c r="G556" s="465"/>
    </row>
    <row r="557" spans="2:7" s="466" customFormat="1">
      <c r="B557" s="465"/>
      <c r="C557" s="465"/>
      <c r="D557" s="465"/>
      <c r="E557" s="465"/>
      <c r="F557" s="465"/>
      <c r="G557" s="465"/>
    </row>
    <row r="558" spans="2:7" s="466" customFormat="1">
      <c r="B558" s="465"/>
      <c r="C558" s="465"/>
      <c r="D558" s="465"/>
      <c r="E558" s="465"/>
      <c r="F558" s="465"/>
      <c r="G558" s="465"/>
    </row>
    <row r="559" spans="2:7" s="466" customFormat="1">
      <c r="B559" s="465"/>
      <c r="C559" s="465"/>
      <c r="D559" s="465"/>
      <c r="E559" s="465"/>
      <c r="F559" s="465"/>
      <c r="G559" s="465"/>
    </row>
    <row r="560" spans="2:7" s="466" customFormat="1">
      <c r="B560" s="465"/>
      <c r="C560" s="465"/>
      <c r="D560" s="465"/>
      <c r="E560" s="465"/>
      <c r="F560" s="465"/>
      <c r="G560" s="465"/>
    </row>
    <row r="561" spans="2:7" s="466" customFormat="1">
      <c r="B561" s="465"/>
      <c r="C561" s="465"/>
      <c r="D561" s="465"/>
      <c r="E561" s="465"/>
      <c r="F561" s="465"/>
      <c r="G561" s="465"/>
    </row>
    <row r="562" spans="2:7" s="466" customFormat="1">
      <c r="B562" s="465"/>
      <c r="C562" s="465"/>
      <c r="D562" s="465"/>
      <c r="E562" s="465"/>
      <c r="F562" s="465"/>
      <c r="G562" s="465"/>
    </row>
    <row r="563" spans="2:7" s="466" customFormat="1">
      <c r="B563" s="465"/>
      <c r="C563" s="465"/>
      <c r="D563" s="465"/>
      <c r="E563" s="465"/>
      <c r="F563" s="465"/>
      <c r="G563" s="465"/>
    </row>
    <row r="564" spans="2:7" s="466" customFormat="1">
      <c r="B564" s="465"/>
      <c r="C564" s="465"/>
      <c r="D564" s="465"/>
      <c r="E564" s="465"/>
      <c r="F564" s="465"/>
      <c r="G564" s="465"/>
    </row>
    <row r="565" spans="2:7" s="466" customFormat="1">
      <c r="B565" s="465"/>
      <c r="C565" s="465"/>
      <c r="D565" s="465"/>
      <c r="E565" s="465"/>
      <c r="F565" s="465"/>
      <c r="G565" s="465"/>
    </row>
    <row r="566" spans="2:7" s="466" customFormat="1">
      <c r="B566" s="465"/>
      <c r="C566" s="465"/>
      <c r="D566" s="465"/>
      <c r="E566" s="465"/>
      <c r="F566" s="465"/>
      <c r="G566" s="465"/>
    </row>
    <row r="567" spans="2:7" s="466" customFormat="1">
      <c r="B567" s="465"/>
      <c r="C567" s="465"/>
      <c r="D567" s="465"/>
      <c r="E567" s="465"/>
      <c r="F567" s="465"/>
      <c r="G567" s="465"/>
    </row>
    <row r="568" spans="2:7" s="466" customFormat="1">
      <c r="B568" s="465"/>
      <c r="C568" s="465"/>
      <c r="D568" s="465"/>
      <c r="E568" s="465"/>
      <c r="F568" s="465"/>
      <c r="G568" s="465"/>
    </row>
    <row r="569" spans="2:7" s="466" customFormat="1">
      <c r="B569" s="465"/>
      <c r="C569" s="465"/>
      <c r="D569" s="465"/>
      <c r="E569" s="465"/>
      <c r="F569" s="465"/>
      <c r="G569" s="465"/>
    </row>
    <row r="570" spans="2:7" s="466" customFormat="1">
      <c r="B570" s="465"/>
      <c r="C570" s="465"/>
      <c r="D570" s="465"/>
      <c r="E570" s="465"/>
      <c r="F570" s="465"/>
      <c r="G570" s="465"/>
    </row>
    <row r="571" spans="2:7" s="466" customFormat="1">
      <c r="B571" s="465"/>
      <c r="C571" s="465"/>
      <c r="D571" s="465"/>
      <c r="E571" s="465"/>
      <c r="F571" s="465"/>
      <c r="G571" s="465"/>
    </row>
    <row r="572" spans="2:7" s="466" customFormat="1">
      <c r="B572" s="465"/>
      <c r="C572" s="465"/>
      <c r="D572" s="465"/>
      <c r="E572" s="465"/>
      <c r="F572" s="465"/>
      <c r="G572" s="465"/>
    </row>
    <row r="573" spans="2:7" s="466" customFormat="1">
      <c r="B573" s="465"/>
      <c r="C573" s="465"/>
      <c r="D573" s="465"/>
      <c r="E573" s="465"/>
      <c r="F573" s="465"/>
      <c r="G573" s="465"/>
    </row>
    <row r="574" spans="2:7" s="466" customFormat="1">
      <c r="B574" s="465"/>
      <c r="C574" s="465"/>
      <c r="D574" s="465"/>
      <c r="E574" s="465"/>
      <c r="F574" s="465"/>
      <c r="G574" s="465"/>
    </row>
    <row r="575" spans="2:7" s="466" customFormat="1">
      <c r="B575" s="465"/>
      <c r="C575" s="465"/>
      <c r="D575" s="465"/>
      <c r="E575" s="465"/>
      <c r="F575" s="465"/>
      <c r="G575" s="465"/>
    </row>
    <row r="576" spans="2:7" s="466" customFormat="1">
      <c r="B576" s="465"/>
      <c r="C576" s="465"/>
      <c r="D576" s="465"/>
      <c r="E576" s="465"/>
      <c r="F576" s="465"/>
      <c r="G576" s="465"/>
    </row>
    <row r="577" spans="2:7" s="466" customFormat="1">
      <c r="B577" s="465"/>
      <c r="C577" s="465"/>
      <c r="D577" s="465"/>
      <c r="E577" s="465"/>
      <c r="F577" s="465"/>
      <c r="G577" s="465"/>
    </row>
    <row r="578" spans="2:7" s="466" customFormat="1">
      <c r="B578" s="465"/>
      <c r="C578" s="465"/>
      <c r="D578" s="465"/>
      <c r="E578" s="465"/>
      <c r="F578" s="465"/>
      <c r="G578" s="465"/>
    </row>
    <row r="579" spans="2:7" s="466" customFormat="1">
      <c r="B579" s="465"/>
      <c r="C579" s="465"/>
      <c r="D579" s="465"/>
      <c r="E579" s="465"/>
      <c r="F579" s="465"/>
      <c r="G579" s="465"/>
    </row>
    <row r="580" spans="2:7" s="466" customFormat="1">
      <c r="B580" s="465"/>
      <c r="C580" s="465"/>
      <c r="D580" s="465"/>
      <c r="E580" s="465"/>
      <c r="F580" s="465"/>
      <c r="G580" s="465"/>
    </row>
    <row r="581" spans="2:7" s="466" customFormat="1">
      <c r="B581" s="465"/>
      <c r="C581" s="465"/>
      <c r="D581" s="465"/>
      <c r="E581" s="465"/>
      <c r="F581" s="465"/>
      <c r="G581" s="465"/>
    </row>
    <row r="582" spans="2:7" s="466" customFormat="1">
      <c r="B582" s="465"/>
      <c r="C582" s="465"/>
      <c r="D582" s="465"/>
      <c r="E582" s="465"/>
      <c r="F582" s="465"/>
      <c r="G582" s="465"/>
    </row>
    <row r="583" spans="2:7" s="466" customFormat="1">
      <c r="B583" s="465"/>
      <c r="C583" s="465"/>
      <c r="D583" s="465"/>
      <c r="E583" s="465"/>
      <c r="F583" s="465"/>
      <c r="G583" s="465"/>
    </row>
    <row r="584" spans="2:7" s="466" customFormat="1">
      <c r="B584" s="465"/>
      <c r="C584" s="465"/>
      <c r="D584" s="465"/>
      <c r="E584" s="465"/>
      <c r="F584" s="465"/>
      <c r="G584" s="465"/>
    </row>
    <row r="585" spans="2:7" s="466" customFormat="1">
      <c r="B585" s="465"/>
      <c r="C585" s="465"/>
      <c r="D585" s="465"/>
      <c r="E585" s="465"/>
      <c r="F585" s="465"/>
      <c r="G585" s="465"/>
    </row>
    <row r="586" spans="2:7" s="466" customFormat="1">
      <c r="B586" s="465"/>
      <c r="C586" s="465"/>
      <c r="D586" s="465"/>
      <c r="E586" s="465"/>
      <c r="F586" s="465"/>
      <c r="G586" s="465"/>
    </row>
    <row r="587" spans="2:7" s="466" customFormat="1">
      <c r="B587" s="465"/>
      <c r="C587" s="465"/>
      <c r="D587" s="465"/>
      <c r="E587" s="465"/>
      <c r="F587" s="465"/>
      <c r="G587" s="465"/>
    </row>
    <row r="588" spans="2:7" s="466" customFormat="1">
      <c r="B588" s="465"/>
      <c r="C588" s="465"/>
      <c r="D588" s="465"/>
      <c r="E588" s="465"/>
      <c r="F588" s="465"/>
      <c r="G588" s="465"/>
    </row>
    <row r="589" spans="2:7" s="466" customFormat="1">
      <c r="B589" s="465"/>
      <c r="C589" s="465"/>
      <c r="D589" s="465"/>
      <c r="E589" s="465"/>
      <c r="F589" s="465"/>
      <c r="G589" s="465"/>
    </row>
    <row r="590" spans="2:7" s="466" customFormat="1">
      <c r="B590" s="465"/>
      <c r="C590" s="465"/>
      <c r="D590" s="465"/>
      <c r="E590" s="465"/>
      <c r="F590" s="465"/>
      <c r="G590" s="465"/>
    </row>
    <row r="591" spans="2:7" s="466" customFormat="1">
      <c r="B591" s="465"/>
      <c r="C591" s="465"/>
      <c r="D591" s="465"/>
      <c r="E591" s="465"/>
      <c r="F591" s="465"/>
      <c r="G591" s="465"/>
    </row>
    <row r="592" spans="2:7" s="466" customFormat="1">
      <c r="B592" s="465"/>
      <c r="C592" s="465"/>
      <c r="D592" s="465"/>
      <c r="E592" s="465"/>
      <c r="F592" s="465"/>
      <c r="G592" s="465"/>
    </row>
    <row r="593" spans="2:7" s="466" customFormat="1">
      <c r="B593" s="465"/>
      <c r="C593" s="465"/>
      <c r="D593" s="465"/>
      <c r="E593" s="465"/>
      <c r="F593" s="465"/>
      <c r="G593" s="465"/>
    </row>
    <row r="594" spans="2:7" s="466" customFormat="1">
      <c r="B594" s="465"/>
      <c r="C594" s="465"/>
      <c r="D594" s="465"/>
      <c r="E594" s="465"/>
      <c r="F594" s="465"/>
      <c r="G594" s="465"/>
    </row>
    <row r="595" spans="2:7" s="466" customFormat="1">
      <c r="B595" s="465"/>
      <c r="C595" s="465"/>
      <c r="D595" s="465"/>
      <c r="E595" s="465"/>
      <c r="F595" s="465"/>
      <c r="G595" s="465"/>
    </row>
    <row r="596" spans="2:7" s="466" customFormat="1">
      <c r="B596" s="465"/>
      <c r="C596" s="465"/>
      <c r="D596" s="465"/>
      <c r="E596" s="465"/>
      <c r="F596" s="465"/>
      <c r="G596" s="465"/>
    </row>
    <row r="597" spans="2:7" s="466" customFormat="1">
      <c r="B597" s="465"/>
      <c r="C597" s="465"/>
      <c r="D597" s="465"/>
      <c r="E597" s="465"/>
      <c r="F597" s="465"/>
      <c r="G597" s="465"/>
    </row>
    <row r="598" spans="2:7" s="466" customFormat="1">
      <c r="B598" s="465"/>
      <c r="C598" s="465"/>
      <c r="D598" s="465"/>
      <c r="E598" s="465"/>
      <c r="F598" s="465"/>
      <c r="G598" s="465"/>
    </row>
    <row r="599" spans="2:7" s="466" customFormat="1">
      <c r="B599" s="465"/>
      <c r="C599" s="465"/>
      <c r="D599" s="465"/>
      <c r="E599" s="465"/>
      <c r="F599" s="465"/>
      <c r="G599" s="465"/>
    </row>
    <row r="600" spans="2:7" s="466" customFormat="1">
      <c r="B600" s="465"/>
      <c r="C600" s="465"/>
      <c r="D600" s="465"/>
      <c r="E600" s="465"/>
      <c r="F600" s="465"/>
      <c r="G600" s="465"/>
    </row>
    <row r="601" spans="2:7" s="466" customFormat="1">
      <c r="B601" s="465"/>
      <c r="C601" s="465"/>
      <c r="D601" s="465"/>
      <c r="E601" s="465"/>
      <c r="F601" s="465"/>
      <c r="G601" s="465"/>
    </row>
    <row r="602" spans="2:7" s="466" customFormat="1">
      <c r="B602" s="465"/>
      <c r="C602" s="465"/>
      <c r="D602" s="465"/>
      <c r="E602" s="465"/>
      <c r="F602" s="465"/>
      <c r="G602" s="465"/>
    </row>
    <row r="603" spans="2:7" s="466" customFormat="1">
      <c r="B603" s="465"/>
      <c r="C603" s="465"/>
      <c r="D603" s="465"/>
      <c r="E603" s="465"/>
      <c r="F603" s="465"/>
      <c r="G603" s="465"/>
    </row>
    <row r="604" spans="2:7" s="466" customFormat="1">
      <c r="B604" s="465"/>
      <c r="C604" s="465"/>
      <c r="D604" s="465"/>
      <c r="E604" s="465"/>
      <c r="F604" s="465"/>
      <c r="G604" s="465"/>
    </row>
    <row r="605" spans="2:7" s="466" customFormat="1">
      <c r="B605" s="465"/>
      <c r="C605" s="465"/>
      <c r="D605" s="465"/>
      <c r="E605" s="465"/>
      <c r="F605" s="465"/>
      <c r="G605" s="465"/>
    </row>
    <row r="606" spans="2:7" s="466" customFormat="1">
      <c r="B606" s="465"/>
      <c r="C606" s="465"/>
      <c r="D606" s="465"/>
      <c r="E606" s="465"/>
      <c r="F606" s="465"/>
      <c r="G606" s="465"/>
    </row>
    <row r="607" spans="2:7" s="466" customFormat="1">
      <c r="B607" s="465"/>
      <c r="C607" s="465"/>
      <c r="D607" s="465"/>
      <c r="E607" s="465"/>
      <c r="F607" s="465"/>
      <c r="G607" s="465"/>
    </row>
    <row r="608" spans="2:7" s="466" customFormat="1">
      <c r="B608" s="465"/>
      <c r="C608" s="465"/>
      <c r="D608" s="465"/>
      <c r="E608" s="465"/>
      <c r="F608" s="465"/>
      <c r="G608" s="465"/>
    </row>
    <row r="609" spans="2:7" s="466" customFormat="1">
      <c r="B609" s="465"/>
      <c r="C609" s="465"/>
      <c r="D609" s="465"/>
      <c r="E609" s="465"/>
      <c r="F609" s="465"/>
      <c r="G609" s="465"/>
    </row>
    <row r="610" spans="2:7" s="466" customFormat="1">
      <c r="B610" s="465"/>
      <c r="C610" s="465"/>
      <c r="D610" s="465"/>
      <c r="E610" s="465"/>
      <c r="F610" s="465"/>
      <c r="G610" s="465"/>
    </row>
    <row r="611" spans="2:7" s="466" customFormat="1">
      <c r="B611" s="465"/>
      <c r="C611" s="465"/>
      <c r="D611" s="465"/>
      <c r="E611" s="465"/>
      <c r="F611" s="465"/>
      <c r="G611" s="465"/>
    </row>
    <row r="612" spans="2:7" s="466" customFormat="1">
      <c r="B612" s="465"/>
      <c r="C612" s="465"/>
      <c r="D612" s="465"/>
      <c r="E612" s="465"/>
      <c r="F612" s="465"/>
      <c r="G612" s="465"/>
    </row>
    <row r="613" spans="2:7" s="466" customFormat="1">
      <c r="B613" s="465"/>
      <c r="C613" s="465"/>
      <c r="D613" s="465"/>
      <c r="E613" s="465"/>
      <c r="F613" s="465"/>
      <c r="G613" s="465"/>
    </row>
    <row r="614" spans="2:7" s="466" customFormat="1">
      <c r="B614" s="465"/>
      <c r="C614" s="465"/>
      <c r="D614" s="465"/>
      <c r="E614" s="465"/>
      <c r="F614" s="465"/>
      <c r="G614" s="465"/>
    </row>
    <row r="615" spans="2:7" s="466" customFormat="1">
      <c r="B615" s="465"/>
      <c r="C615" s="465"/>
      <c r="D615" s="465"/>
      <c r="E615" s="465"/>
      <c r="F615" s="465"/>
      <c r="G615" s="465"/>
    </row>
    <row r="616" spans="2:7" s="466" customFormat="1">
      <c r="B616" s="465"/>
      <c r="C616" s="465"/>
      <c r="D616" s="465"/>
      <c r="E616" s="465"/>
      <c r="F616" s="465"/>
      <c r="G616" s="465"/>
    </row>
    <row r="617" spans="2:7" s="466" customFormat="1">
      <c r="B617" s="465"/>
      <c r="C617" s="465"/>
      <c r="D617" s="465"/>
      <c r="E617" s="465"/>
      <c r="F617" s="465"/>
      <c r="G617" s="465"/>
    </row>
    <row r="618" spans="2:7" s="466" customFormat="1">
      <c r="B618" s="465"/>
      <c r="C618" s="465"/>
      <c r="D618" s="465"/>
      <c r="E618" s="465"/>
      <c r="F618" s="465"/>
      <c r="G618" s="465"/>
    </row>
    <row r="619" spans="2:7" s="466" customFormat="1">
      <c r="B619" s="465"/>
      <c r="C619" s="465"/>
      <c r="D619" s="465"/>
      <c r="E619" s="465"/>
      <c r="F619" s="465"/>
      <c r="G619" s="465"/>
    </row>
    <row r="620" spans="2:7" s="466" customFormat="1">
      <c r="B620" s="465"/>
      <c r="C620" s="465"/>
      <c r="D620" s="465"/>
      <c r="E620" s="465"/>
      <c r="F620" s="465"/>
      <c r="G620" s="465"/>
    </row>
    <row r="621" spans="2:7" s="466" customFormat="1">
      <c r="B621" s="465"/>
      <c r="C621" s="465"/>
      <c r="D621" s="465"/>
      <c r="E621" s="465"/>
      <c r="F621" s="465"/>
      <c r="G621" s="465"/>
    </row>
    <row r="622" spans="2:7" s="466" customFormat="1">
      <c r="B622" s="465"/>
      <c r="C622" s="465"/>
      <c r="D622" s="465"/>
      <c r="E622" s="465"/>
      <c r="F622" s="465"/>
      <c r="G622" s="465"/>
    </row>
    <row r="623" spans="2:7" s="466" customFormat="1">
      <c r="B623" s="465"/>
      <c r="C623" s="465"/>
      <c r="D623" s="465"/>
      <c r="E623" s="465"/>
      <c r="F623" s="465"/>
      <c r="G623" s="465"/>
    </row>
    <row r="624" spans="2:7" s="466" customFormat="1">
      <c r="B624" s="465"/>
      <c r="C624" s="465"/>
      <c r="D624" s="465"/>
      <c r="E624" s="465"/>
      <c r="F624" s="465"/>
      <c r="G624" s="465"/>
    </row>
    <row r="625" spans="2:7" s="466" customFormat="1">
      <c r="B625" s="465"/>
      <c r="C625" s="465"/>
      <c r="D625" s="465"/>
      <c r="E625" s="465"/>
      <c r="F625" s="465"/>
      <c r="G625" s="465"/>
    </row>
    <row r="626" spans="2:7" s="466" customFormat="1">
      <c r="B626" s="465"/>
      <c r="C626" s="465"/>
      <c r="D626" s="465"/>
      <c r="E626" s="465"/>
      <c r="F626" s="465"/>
      <c r="G626" s="465"/>
    </row>
    <row r="627" spans="2:7" s="466" customFormat="1">
      <c r="B627" s="465"/>
      <c r="C627" s="465"/>
      <c r="D627" s="465"/>
      <c r="E627" s="465"/>
      <c r="F627" s="465"/>
      <c r="G627" s="465"/>
    </row>
    <row r="628" spans="2:7" s="466" customFormat="1">
      <c r="B628" s="465"/>
      <c r="C628" s="465"/>
      <c r="D628" s="465"/>
      <c r="E628" s="465"/>
      <c r="F628" s="465"/>
      <c r="G628" s="465"/>
    </row>
    <row r="629" spans="2:7" s="466" customFormat="1">
      <c r="B629" s="465"/>
      <c r="C629" s="465"/>
      <c r="D629" s="465"/>
      <c r="E629" s="465"/>
      <c r="F629" s="465"/>
      <c r="G629" s="465"/>
    </row>
    <row r="630" spans="2:7" s="466" customFormat="1">
      <c r="B630" s="465"/>
      <c r="C630" s="465"/>
      <c r="D630" s="465"/>
      <c r="E630" s="465"/>
      <c r="F630" s="465"/>
      <c r="G630" s="465"/>
    </row>
    <row r="631" spans="2:7" s="466" customFormat="1">
      <c r="B631" s="465"/>
      <c r="C631" s="465"/>
      <c r="D631" s="465"/>
      <c r="E631" s="465"/>
      <c r="F631" s="465"/>
      <c r="G631" s="465"/>
    </row>
    <row r="632" spans="2:7" s="466" customFormat="1">
      <c r="B632" s="465"/>
      <c r="C632" s="465"/>
      <c r="D632" s="465"/>
      <c r="E632" s="465"/>
      <c r="F632" s="465"/>
      <c r="G632" s="465"/>
    </row>
    <row r="633" spans="2:7" s="466" customFormat="1">
      <c r="B633" s="465"/>
      <c r="C633" s="465"/>
      <c r="D633" s="465"/>
      <c r="E633" s="465"/>
      <c r="F633" s="465"/>
      <c r="G633" s="465"/>
    </row>
    <row r="634" spans="2:7" s="466" customFormat="1">
      <c r="B634" s="465"/>
      <c r="C634" s="465"/>
      <c r="D634" s="465"/>
      <c r="E634" s="465"/>
      <c r="F634" s="465"/>
      <c r="G634" s="465"/>
    </row>
    <row r="635" spans="2:7" s="466" customFormat="1">
      <c r="B635" s="465"/>
      <c r="C635" s="465"/>
      <c r="D635" s="465"/>
      <c r="E635" s="465"/>
      <c r="F635" s="465"/>
      <c r="G635" s="465"/>
    </row>
    <row r="636" spans="2:7" s="466" customFormat="1">
      <c r="B636" s="465"/>
      <c r="C636" s="465"/>
      <c r="D636" s="465"/>
      <c r="E636" s="465"/>
      <c r="F636" s="465"/>
      <c r="G636" s="465"/>
    </row>
    <row r="637" spans="2:7" s="466" customFormat="1">
      <c r="B637" s="465"/>
      <c r="C637" s="465"/>
      <c r="D637" s="465"/>
      <c r="E637" s="465"/>
      <c r="F637" s="465"/>
      <c r="G637" s="465"/>
    </row>
    <row r="638" spans="2:7" s="466" customFormat="1">
      <c r="B638" s="465"/>
      <c r="C638" s="465"/>
      <c r="D638" s="465"/>
      <c r="E638" s="465"/>
      <c r="F638" s="465"/>
      <c r="G638" s="465"/>
    </row>
    <row r="639" spans="2:7" s="466" customFormat="1">
      <c r="B639" s="465"/>
      <c r="C639" s="465"/>
      <c r="D639" s="465"/>
      <c r="E639" s="465"/>
      <c r="F639" s="465"/>
      <c r="G639" s="465"/>
    </row>
    <row r="640" spans="2:7" s="466" customFormat="1">
      <c r="B640" s="465"/>
      <c r="C640" s="465"/>
      <c r="D640" s="465"/>
      <c r="E640" s="465"/>
      <c r="F640" s="465"/>
      <c r="G640" s="465"/>
    </row>
    <row r="641" spans="2:7" s="466" customFormat="1">
      <c r="B641" s="465"/>
      <c r="C641" s="465"/>
      <c r="D641" s="465"/>
      <c r="E641" s="465"/>
      <c r="F641" s="465"/>
      <c r="G641" s="465"/>
    </row>
    <row r="642" spans="2:7" s="466" customFormat="1">
      <c r="B642" s="465"/>
      <c r="C642" s="465"/>
      <c r="D642" s="465"/>
      <c r="E642" s="465"/>
      <c r="F642" s="465"/>
      <c r="G642" s="465"/>
    </row>
    <row r="643" spans="2:7" s="466" customFormat="1">
      <c r="B643" s="465"/>
      <c r="C643" s="465"/>
      <c r="D643" s="465"/>
      <c r="E643" s="465"/>
      <c r="F643" s="465"/>
      <c r="G643" s="465"/>
    </row>
    <row r="644" spans="2:7" s="466" customFormat="1">
      <c r="B644" s="465"/>
      <c r="C644" s="465"/>
      <c r="D644" s="465"/>
      <c r="E644" s="465"/>
      <c r="F644" s="465"/>
      <c r="G644" s="465"/>
    </row>
    <row r="645" spans="2:7" s="466" customFormat="1">
      <c r="B645" s="465"/>
      <c r="C645" s="465"/>
      <c r="D645" s="465"/>
      <c r="E645" s="465"/>
      <c r="F645" s="465"/>
      <c r="G645" s="465"/>
    </row>
    <row r="646" spans="2:7" s="466" customFormat="1">
      <c r="B646" s="465"/>
      <c r="C646" s="465"/>
      <c r="D646" s="465"/>
      <c r="E646" s="465"/>
      <c r="F646" s="465"/>
      <c r="G646" s="465"/>
    </row>
    <row r="647" spans="2:7" s="466" customFormat="1">
      <c r="B647" s="465"/>
      <c r="C647" s="465"/>
      <c r="D647" s="465"/>
      <c r="E647" s="465"/>
      <c r="F647" s="465"/>
      <c r="G647" s="465"/>
    </row>
    <row r="648" spans="2:7" s="466" customFormat="1">
      <c r="B648" s="465"/>
      <c r="C648" s="465"/>
      <c r="D648" s="465"/>
      <c r="E648" s="465"/>
      <c r="F648" s="465"/>
      <c r="G648" s="465"/>
    </row>
    <row r="649" spans="2:7" s="466" customFormat="1">
      <c r="B649" s="465"/>
      <c r="C649" s="465"/>
      <c r="D649" s="465"/>
      <c r="E649" s="465"/>
      <c r="F649" s="465"/>
      <c r="G649" s="465"/>
    </row>
    <row r="650" spans="2:7" s="466" customFormat="1">
      <c r="B650" s="465"/>
      <c r="C650" s="465"/>
      <c r="D650" s="465"/>
      <c r="E650" s="465"/>
      <c r="F650" s="465"/>
      <c r="G650" s="465"/>
    </row>
    <row r="651" spans="2:7" s="466" customFormat="1">
      <c r="B651" s="465"/>
      <c r="C651" s="465"/>
      <c r="D651" s="465"/>
      <c r="E651" s="465"/>
      <c r="F651" s="465"/>
      <c r="G651" s="465"/>
    </row>
    <row r="652" spans="2:7" s="466" customFormat="1">
      <c r="B652" s="465"/>
      <c r="C652" s="465"/>
      <c r="D652" s="465"/>
      <c r="E652" s="465"/>
      <c r="F652" s="465"/>
      <c r="G652" s="465"/>
    </row>
    <row r="653" spans="2:7" s="466" customFormat="1">
      <c r="B653" s="465"/>
      <c r="C653" s="465"/>
      <c r="D653" s="465"/>
      <c r="E653" s="465"/>
      <c r="F653" s="465"/>
      <c r="G653" s="465"/>
    </row>
    <row r="654" spans="2:7" s="466" customFormat="1">
      <c r="B654" s="465"/>
      <c r="C654" s="465"/>
      <c r="D654" s="465"/>
      <c r="E654" s="465"/>
      <c r="F654" s="465"/>
      <c r="G654" s="465"/>
    </row>
    <row r="655" spans="2:7" s="466" customFormat="1">
      <c r="B655" s="465"/>
      <c r="C655" s="465"/>
      <c r="D655" s="465"/>
      <c r="E655" s="465"/>
      <c r="F655" s="465"/>
      <c r="G655" s="465"/>
    </row>
    <row r="656" spans="2:7" s="466" customFormat="1">
      <c r="B656" s="465"/>
      <c r="C656" s="465"/>
      <c r="D656" s="465"/>
      <c r="E656" s="465"/>
      <c r="F656" s="465"/>
      <c r="G656" s="465"/>
    </row>
    <row r="657" spans="2:7" s="466" customFormat="1">
      <c r="B657" s="465"/>
      <c r="C657" s="465"/>
      <c r="D657" s="465"/>
      <c r="E657" s="465"/>
      <c r="F657" s="465"/>
      <c r="G657" s="465"/>
    </row>
    <row r="658" spans="2:7" s="466" customFormat="1">
      <c r="B658" s="465"/>
      <c r="C658" s="465"/>
      <c r="D658" s="465"/>
      <c r="E658" s="465"/>
      <c r="F658" s="465"/>
      <c r="G658" s="465"/>
    </row>
    <row r="659" spans="2:7" s="466" customFormat="1">
      <c r="B659" s="465"/>
      <c r="C659" s="465"/>
      <c r="D659" s="465"/>
      <c r="E659" s="465"/>
      <c r="F659" s="465"/>
      <c r="G659" s="465"/>
    </row>
    <row r="660" spans="2:7" s="466" customFormat="1">
      <c r="B660" s="465"/>
      <c r="C660" s="465"/>
      <c r="D660" s="465"/>
      <c r="E660" s="465"/>
      <c r="F660" s="465"/>
      <c r="G660" s="465"/>
    </row>
    <row r="661" spans="2:7" s="466" customFormat="1">
      <c r="B661" s="465"/>
      <c r="C661" s="465"/>
      <c r="D661" s="465"/>
      <c r="E661" s="465"/>
      <c r="F661" s="465"/>
      <c r="G661" s="465"/>
    </row>
    <row r="662" spans="2:7" s="466" customFormat="1">
      <c r="B662" s="465"/>
      <c r="C662" s="465"/>
      <c r="D662" s="465"/>
      <c r="E662" s="465"/>
      <c r="F662" s="465"/>
      <c r="G662" s="465"/>
    </row>
    <row r="663" spans="2:7" s="466" customFormat="1">
      <c r="B663" s="465"/>
      <c r="C663" s="465"/>
      <c r="D663" s="465"/>
      <c r="E663" s="465"/>
      <c r="F663" s="465"/>
      <c r="G663" s="465"/>
    </row>
    <row r="664" spans="2:7" s="466" customFormat="1">
      <c r="B664" s="465"/>
      <c r="C664" s="465"/>
      <c r="D664" s="465"/>
      <c r="E664" s="465"/>
      <c r="F664" s="465"/>
      <c r="G664" s="465"/>
    </row>
    <row r="665" spans="2:7" s="466" customFormat="1">
      <c r="B665" s="465"/>
      <c r="C665" s="465"/>
      <c r="D665" s="465"/>
      <c r="E665" s="465"/>
      <c r="F665" s="465"/>
      <c r="G665" s="465"/>
    </row>
    <row r="666" spans="2:7" s="466" customFormat="1">
      <c r="B666" s="465"/>
      <c r="C666" s="465"/>
      <c r="D666" s="465"/>
      <c r="E666" s="465"/>
      <c r="F666" s="465"/>
      <c r="G666" s="465"/>
    </row>
    <row r="667" spans="2:7" s="466" customFormat="1">
      <c r="B667" s="465"/>
      <c r="C667" s="465"/>
      <c r="D667" s="465"/>
      <c r="E667" s="465"/>
      <c r="F667" s="465"/>
      <c r="G667" s="465"/>
    </row>
    <row r="668" spans="2:7" s="466" customFormat="1">
      <c r="B668" s="465"/>
      <c r="C668" s="465"/>
      <c r="D668" s="465"/>
      <c r="E668" s="465"/>
      <c r="F668" s="465"/>
      <c r="G668" s="465"/>
    </row>
    <row r="669" spans="2:7" s="466" customFormat="1">
      <c r="B669" s="465"/>
      <c r="C669" s="465"/>
      <c r="D669" s="465"/>
      <c r="E669" s="465"/>
      <c r="F669" s="465"/>
      <c r="G669" s="465"/>
    </row>
    <row r="670" spans="2:7" s="466" customFormat="1">
      <c r="B670" s="465"/>
      <c r="C670" s="465"/>
      <c r="D670" s="465"/>
      <c r="E670" s="465"/>
      <c r="F670" s="465"/>
      <c r="G670" s="465"/>
    </row>
    <row r="671" spans="2:7" s="466" customFormat="1">
      <c r="B671" s="465"/>
      <c r="C671" s="465"/>
      <c r="D671" s="465"/>
      <c r="E671" s="465"/>
      <c r="F671" s="465"/>
      <c r="G671" s="465"/>
    </row>
    <row r="672" spans="2:7" s="466" customFormat="1">
      <c r="B672" s="465"/>
      <c r="C672" s="465"/>
      <c r="D672" s="465"/>
      <c r="E672" s="465"/>
      <c r="F672" s="465"/>
      <c r="G672" s="465"/>
    </row>
    <row r="673" spans="2:7" s="466" customFormat="1">
      <c r="B673" s="465"/>
      <c r="C673" s="465"/>
      <c r="D673" s="465"/>
      <c r="E673" s="465"/>
      <c r="F673" s="465"/>
      <c r="G673" s="465"/>
    </row>
    <row r="674" spans="2:7" s="466" customFormat="1">
      <c r="B674" s="465"/>
      <c r="C674" s="465"/>
      <c r="D674" s="465"/>
      <c r="E674" s="465"/>
      <c r="F674" s="465"/>
      <c r="G674" s="465"/>
    </row>
    <row r="675" spans="2:7" s="466" customFormat="1">
      <c r="B675" s="465"/>
      <c r="C675" s="465"/>
      <c r="D675" s="465"/>
      <c r="E675" s="465"/>
      <c r="F675" s="465"/>
      <c r="G675" s="465"/>
    </row>
    <row r="676" spans="2:7" s="466" customFormat="1">
      <c r="B676" s="465"/>
      <c r="C676" s="465"/>
      <c r="D676" s="465"/>
      <c r="E676" s="465"/>
      <c r="F676" s="465"/>
      <c r="G676" s="465"/>
    </row>
    <row r="677" spans="2:7" s="466" customFormat="1">
      <c r="B677" s="465"/>
      <c r="C677" s="465"/>
      <c r="D677" s="465"/>
      <c r="E677" s="465"/>
      <c r="F677" s="465"/>
      <c r="G677" s="465"/>
    </row>
    <row r="678" spans="2:7" s="466" customFormat="1">
      <c r="B678" s="465"/>
      <c r="C678" s="465"/>
      <c r="D678" s="465"/>
      <c r="E678" s="465"/>
      <c r="F678" s="465"/>
      <c r="G678" s="465"/>
    </row>
    <row r="679" spans="2:7" s="466" customFormat="1">
      <c r="B679" s="465"/>
      <c r="C679" s="465"/>
      <c r="D679" s="465"/>
      <c r="E679" s="465"/>
      <c r="F679" s="465"/>
      <c r="G679" s="465"/>
    </row>
    <row r="680" spans="2:7" s="466" customFormat="1">
      <c r="B680" s="465"/>
      <c r="C680" s="465"/>
      <c r="D680" s="465"/>
      <c r="E680" s="465"/>
      <c r="F680" s="465"/>
      <c r="G680" s="465"/>
    </row>
    <row r="681" spans="2:7" s="466" customFormat="1">
      <c r="B681" s="465"/>
      <c r="C681" s="465"/>
      <c r="D681" s="465"/>
      <c r="E681" s="465"/>
      <c r="F681" s="465"/>
      <c r="G681" s="465"/>
    </row>
    <row r="682" spans="2:7" s="466" customFormat="1">
      <c r="B682" s="465"/>
      <c r="C682" s="465"/>
      <c r="D682" s="465"/>
      <c r="E682" s="465"/>
      <c r="F682" s="465"/>
      <c r="G682" s="465"/>
    </row>
    <row r="683" spans="2:7" s="466" customFormat="1">
      <c r="B683" s="465"/>
      <c r="C683" s="465"/>
      <c r="D683" s="465"/>
      <c r="E683" s="465"/>
      <c r="F683" s="465"/>
      <c r="G683" s="465"/>
    </row>
    <row r="684" spans="2:7" s="466" customFormat="1">
      <c r="B684" s="465"/>
      <c r="C684" s="465"/>
      <c r="D684" s="465"/>
      <c r="E684" s="465"/>
      <c r="F684" s="465"/>
      <c r="G684" s="465"/>
    </row>
    <row r="685" spans="2:7" s="466" customFormat="1">
      <c r="B685" s="465"/>
      <c r="C685" s="465"/>
      <c r="D685" s="465"/>
      <c r="E685" s="465"/>
      <c r="F685" s="465"/>
      <c r="G685" s="465"/>
    </row>
    <row r="686" spans="2:7" s="466" customFormat="1">
      <c r="B686" s="465"/>
      <c r="C686" s="465"/>
      <c r="D686" s="465"/>
      <c r="E686" s="465"/>
      <c r="F686" s="465"/>
      <c r="G686" s="465"/>
    </row>
    <row r="687" spans="2:7" s="466" customFormat="1">
      <c r="B687" s="465"/>
      <c r="C687" s="465"/>
      <c r="D687" s="465"/>
      <c r="E687" s="465"/>
      <c r="F687" s="465"/>
      <c r="G687" s="465"/>
    </row>
    <row r="688" spans="2:7" s="466" customFormat="1">
      <c r="B688" s="465"/>
      <c r="C688" s="465"/>
      <c r="D688" s="465"/>
      <c r="E688" s="465"/>
      <c r="F688" s="465"/>
      <c r="G688" s="465"/>
    </row>
    <row r="689" spans="2:7" s="466" customFormat="1">
      <c r="B689" s="465"/>
      <c r="C689" s="465"/>
      <c r="D689" s="465"/>
      <c r="E689" s="465"/>
      <c r="F689" s="465"/>
      <c r="G689" s="465"/>
    </row>
    <row r="690" spans="2:7" s="466" customFormat="1">
      <c r="B690" s="465"/>
      <c r="C690" s="465"/>
      <c r="D690" s="465"/>
      <c r="E690" s="465"/>
      <c r="F690" s="465"/>
      <c r="G690" s="465"/>
    </row>
    <row r="691" spans="2:7" s="466" customFormat="1">
      <c r="B691" s="465"/>
      <c r="C691" s="465"/>
      <c r="D691" s="465"/>
      <c r="E691" s="465"/>
      <c r="F691" s="465"/>
      <c r="G691" s="465"/>
    </row>
    <row r="692" spans="2:7" s="466" customFormat="1">
      <c r="B692" s="465"/>
      <c r="C692" s="465"/>
      <c r="D692" s="465"/>
      <c r="E692" s="465"/>
      <c r="F692" s="465"/>
      <c r="G692" s="465"/>
    </row>
    <row r="693" spans="2:7" s="466" customFormat="1">
      <c r="B693" s="465"/>
      <c r="C693" s="465"/>
      <c r="D693" s="465"/>
      <c r="E693" s="465"/>
      <c r="F693" s="465"/>
      <c r="G693" s="465"/>
    </row>
    <row r="694" spans="2:7" s="466" customFormat="1">
      <c r="B694" s="465"/>
      <c r="C694" s="465"/>
      <c r="D694" s="465"/>
      <c r="E694" s="465"/>
      <c r="F694" s="465"/>
      <c r="G694" s="465"/>
    </row>
    <row r="695" spans="2:7" s="466" customFormat="1">
      <c r="B695" s="465"/>
      <c r="C695" s="465"/>
      <c r="D695" s="465"/>
      <c r="E695" s="465"/>
      <c r="F695" s="465"/>
      <c r="G695" s="465"/>
    </row>
    <row r="696" spans="2:7" s="466" customFormat="1">
      <c r="B696" s="465"/>
      <c r="C696" s="465"/>
      <c r="D696" s="465"/>
      <c r="E696" s="465"/>
      <c r="F696" s="465"/>
      <c r="G696" s="465"/>
    </row>
    <row r="697" spans="2:7" s="466" customFormat="1">
      <c r="B697" s="465"/>
      <c r="C697" s="465"/>
      <c r="D697" s="465"/>
      <c r="E697" s="465"/>
      <c r="F697" s="465"/>
      <c r="G697" s="465"/>
    </row>
    <row r="698" spans="2:7" s="466" customFormat="1">
      <c r="B698" s="465"/>
      <c r="C698" s="465"/>
      <c r="D698" s="465"/>
      <c r="E698" s="465"/>
      <c r="F698" s="465"/>
      <c r="G698" s="465"/>
    </row>
    <row r="699" spans="2:7" s="466" customFormat="1">
      <c r="B699" s="465"/>
      <c r="C699" s="465"/>
      <c r="D699" s="465"/>
      <c r="E699" s="465"/>
      <c r="F699" s="465"/>
      <c r="G699" s="465"/>
    </row>
    <row r="700" spans="2:7" s="466" customFormat="1">
      <c r="B700" s="465"/>
      <c r="C700" s="465"/>
      <c r="D700" s="465"/>
      <c r="E700" s="465"/>
      <c r="F700" s="465"/>
      <c r="G700" s="465"/>
    </row>
    <row r="701" spans="2:7" s="466" customFormat="1">
      <c r="B701" s="465"/>
      <c r="C701" s="465"/>
      <c r="D701" s="465"/>
      <c r="E701" s="465"/>
      <c r="F701" s="465"/>
      <c r="G701" s="465"/>
    </row>
    <row r="702" spans="2:7" s="466" customFormat="1">
      <c r="B702" s="465"/>
      <c r="C702" s="465"/>
      <c r="D702" s="465"/>
      <c r="E702" s="465"/>
      <c r="F702" s="465"/>
      <c r="G702" s="465"/>
    </row>
    <row r="703" spans="2:7" s="466" customFormat="1">
      <c r="B703" s="465"/>
      <c r="C703" s="465"/>
      <c r="D703" s="465"/>
      <c r="E703" s="465"/>
      <c r="F703" s="465"/>
      <c r="G703" s="465"/>
    </row>
    <row r="704" spans="2:7" s="466" customFormat="1">
      <c r="B704" s="465"/>
      <c r="C704" s="465"/>
      <c r="D704" s="465"/>
      <c r="E704" s="465"/>
      <c r="F704" s="465"/>
      <c r="G704" s="465"/>
    </row>
    <row r="705" spans="2:7" s="466" customFormat="1">
      <c r="B705" s="465"/>
      <c r="C705" s="465"/>
      <c r="D705" s="465"/>
      <c r="E705" s="465"/>
      <c r="F705" s="465"/>
      <c r="G705" s="465"/>
    </row>
    <row r="706" spans="2:7" s="466" customFormat="1">
      <c r="B706" s="465"/>
      <c r="C706" s="465"/>
      <c r="D706" s="465"/>
      <c r="E706" s="465"/>
      <c r="F706" s="465"/>
      <c r="G706" s="465"/>
    </row>
    <row r="707" spans="2:7" s="466" customFormat="1">
      <c r="B707" s="465"/>
      <c r="C707" s="465"/>
      <c r="D707" s="465"/>
      <c r="E707" s="465"/>
      <c r="F707" s="465"/>
      <c r="G707" s="465"/>
    </row>
    <row r="708" spans="2:7" s="466" customFormat="1">
      <c r="B708" s="465"/>
      <c r="C708" s="465"/>
      <c r="D708" s="465"/>
      <c r="E708" s="465"/>
      <c r="F708" s="465"/>
      <c r="G708" s="465"/>
    </row>
    <row r="709" spans="2:7" s="466" customFormat="1">
      <c r="B709" s="465"/>
      <c r="C709" s="465"/>
      <c r="D709" s="465"/>
      <c r="E709" s="465"/>
      <c r="F709" s="465"/>
      <c r="G709" s="465"/>
    </row>
    <row r="710" spans="2:7" s="466" customFormat="1">
      <c r="B710" s="465"/>
      <c r="C710" s="465"/>
      <c r="D710" s="465"/>
      <c r="E710" s="465"/>
      <c r="F710" s="465"/>
      <c r="G710" s="465"/>
    </row>
    <row r="711" spans="2:7" s="466" customFormat="1">
      <c r="B711" s="465"/>
      <c r="C711" s="465"/>
      <c r="D711" s="465"/>
      <c r="E711" s="465"/>
      <c r="F711" s="465"/>
      <c r="G711" s="465"/>
    </row>
    <row r="712" spans="2:7" s="466" customFormat="1">
      <c r="B712" s="465"/>
      <c r="C712" s="465"/>
      <c r="D712" s="465"/>
      <c r="E712" s="465"/>
      <c r="F712" s="465"/>
      <c r="G712" s="465"/>
    </row>
    <row r="713" spans="2:7" s="466" customFormat="1">
      <c r="B713" s="465"/>
      <c r="C713" s="465"/>
      <c r="D713" s="465"/>
      <c r="E713" s="465"/>
      <c r="F713" s="465"/>
      <c r="G713" s="465"/>
    </row>
    <row r="714" spans="2:7" s="466" customFormat="1">
      <c r="B714" s="465"/>
      <c r="C714" s="465"/>
      <c r="D714" s="465"/>
      <c r="E714" s="465"/>
      <c r="F714" s="465"/>
      <c r="G714" s="465"/>
    </row>
    <row r="715" spans="2:7" s="466" customFormat="1">
      <c r="B715" s="465"/>
      <c r="C715" s="465"/>
      <c r="D715" s="465"/>
      <c r="E715" s="465"/>
      <c r="F715" s="465"/>
      <c r="G715" s="465"/>
    </row>
    <row r="716" spans="2:7" s="466" customFormat="1">
      <c r="B716" s="465"/>
      <c r="C716" s="465"/>
      <c r="D716" s="465"/>
      <c r="E716" s="465"/>
      <c r="F716" s="465"/>
      <c r="G716" s="465"/>
    </row>
    <row r="717" spans="2:7" s="466" customFormat="1">
      <c r="B717" s="465"/>
      <c r="C717" s="465"/>
      <c r="D717" s="465"/>
      <c r="E717" s="465"/>
      <c r="F717" s="465"/>
      <c r="G717" s="465"/>
    </row>
    <row r="718" spans="2:7" s="466" customFormat="1">
      <c r="B718" s="465"/>
      <c r="C718" s="465"/>
      <c r="D718" s="465"/>
      <c r="E718" s="465"/>
      <c r="F718" s="465"/>
      <c r="G718" s="465"/>
    </row>
    <row r="719" spans="2:7" s="466" customFormat="1">
      <c r="B719" s="465"/>
      <c r="C719" s="465"/>
      <c r="D719" s="465"/>
      <c r="E719" s="465"/>
      <c r="F719" s="465"/>
      <c r="G719" s="465"/>
    </row>
    <row r="720" spans="2:7" s="466" customFormat="1">
      <c r="B720" s="465"/>
      <c r="C720" s="465"/>
      <c r="D720" s="465"/>
      <c r="E720" s="465"/>
      <c r="F720" s="465"/>
      <c r="G720" s="465"/>
    </row>
    <row r="721" spans="2:7" s="466" customFormat="1">
      <c r="B721" s="465"/>
      <c r="C721" s="465"/>
      <c r="D721" s="465"/>
      <c r="E721" s="465"/>
      <c r="F721" s="465"/>
      <c r="G721" s="465"/>
    </row>
    <row r="722" spans="2:7" s="466" customFormat="1">
      <c r="B722" s="465"/>
      <c r="C722" s="465"/>
      <c r="D722" s="465"/>
      <c r="E722" s="465"/>
      <c r="F722" s="465"/>
      <c r="G722" s="465"/>
    </row>
    <row r="723" spans="2:7" s="466" customFormat="1">
      <c r="B723" s="465"/>
      <c r="C723" s="465"/>
      <c r="D723" s="465"/>
      <c r="E723" s="465"/>
      <c r="F723" s="465"/>
      <c r="G723" s="465"/>
    </row>
    <row r="724" spans="2:7" s="466" customFormat="1">
      <c r="B724" s="465"/>
      <c r="C724" s="465"/>
      <c r="D724" s="465"/>
      <c r="E724" s="465"/>
      <c r="F724" s="465"/>
      <c r="G724" s="465"/>
    </row>
    <row r="725" spans="2:7" s="466" customFormat="1">
      <c r="B725" s="465"/>
      <c r="C725" s="465"/>
      <c r="D725" s="465"/>
      <c r="E725" s="465"/>
      <c r="F725" s="465"/>
      <c r="G725" s="465"/>
    </row>
    <row r="726" spans="2:7" s="466" customFormat="1">
      <c r="B726" s="465"/>
      <c r="C726" s="465"/>
      <c r="D726" s="465"/>
      <c r="E726" s="465"/>
      <c r="F726" s="465"/>
      <c r="G726" s="465"/>
    </row>
    <row r="727" spans="2:7" s="466" customFormat="1">
      <c r="B727" s="465"/>
      <c r="C727" s="465"/>
      <c r="D727" s="465"/>
      <c r="E727" s="465"/>
      <c r="F727" s="465"/>
      <c r="G727" s="465"/>
    </row>
    <row r="728" spans="2:7" s="466" customFormat="1">
      <c r="B728" s="465"/>
      <c r="C728" s="465"/>
      <c r="D728" s="465"/>
      <c r="E728" s="465"/>
      <c r="F728" s="465"/>
      <c r="G728" s="465"/>
    </row>
    <row r="729" spans="2:7" s="466" customFormat="1">
      <c r="B729" s="465"/>
      <c r="C729" s="465"/>
      <c r="D729" s="465"/>
      <c r="E729" s="465"/>
      <c r="F729" s="465"/>
      <c r="G729" s="465"/>
    </row>
    <row r="730" spans="2:7" s="466" customFormat="1">
      <c r="B730" s="465"/>
      <c r="C730" s="465"/>
      <c r="D730" s="465"/>
      <c r="E730" s="465"/>
      <c r="F730" s="465"/>
      <c r="G730" s="465"/>
    </row>
    <row r="731" spans="2:7" s="466" customFormat="1">
      <c r="B731" s="465"/>
      <c r="C731" s="465"/>
      <c r="D731" s="465"/>
      <c r="E731" s="465"/>
      <c r="F731" s="465"/>
      <c r="G731" s="465"/>
    </row>
    <row r="732" spans="2:7" s="466" customFormat="1">
      <c r="B732" s="465"/>
      <c r="C732" s="465"/>
      <c r="D732" s="465"/>
      <c r="E732" s="465"/>
      <c r="F732" s="465"/>
      <c r="G732" s="465"/>
    </row>
    <row r="733" spans="2:7" s="466" customFormat="1">
      <c r="B733" s="465"/>
      <c r="C733" s="465"/>
      <c r="D733" s="465"/>
      <c r="E733" s="465"/>
      <c r="F733" s="465"/>
      <c r="G733" s="465"/>
    </row>
    <row r="734" spans="2:7" s="466" customFormat="1">
      <c r="B734" s="465"/>
      <c r="C734" s="465"/>
      <c r="D734" s="465"/>
      <c r="E734" s="465"/>
      <c r="F734" s="465"/>
      <c r="G734" s="465"/>
    </row>
    <row r="735" spans="2:7" s="466" customFormat="1">
      <c r="B735" s="465"/>
      <c r="C735" s="465"/>
      <c r="D735" s="465"/>
      <c r="E735" s="465"/>
      <c r="F735" s="465"/>
      <c r="G735" s="465"/>
    </row>
    <row r="736" spans="2:7" s="466" customFormat="1">
      <c r="B736" s="465"/>
      <c r="C736" s="465"/>
      <c r="D736" s="465"/>
      <c r="E736" s="465"/>
      <c r="F736" s="465"/>
      <c r="G736" s="465"/>
    </row>
    <row r="737" spans="2:7" s="466" customFormat="1">
      <c r="B737" s="465"/>
      <c r="C737" s="465"/>
      <c r="D737" s="465"/>
      <c r="E737" s="465"/>
      <c r="F737" s="465"/>
      <c r="G737" s="465"/>
    </row>
    <row r="738" spans="2:7" s="466" customFormat="1">
      <c r="B738" s="465"/>
      <c r="C738" s="465"/>
      <c r="D738" s="465"/>
      <c r="E738" s="465"/>
      <c r="F738" s="465"/>
      <c r="G738" s="465"/>
    </row>
    <row r="739" spans="2:7" s="466" customFormat="1">
      <c r="B739" s="465"/>
      <c r="C739" s="465"/>
      <c r="D739" s="465"/>
      <c r="E739" s="465"/>
      <c r="F739" s="465"/>
      <c r="G739" s="465"/>
    </row>
    <row r="740" spans="2:7" s="466" customFormat="1">
      <c r="B740" s="465"/>
      <c r="C740" s="465"/>
      <c r="D740" s="465"/>
      <c r="E740" s="465"/>
      <c r="F740" s="465"/>
      <c r="G740" s="465"/>
    </row>
    <row r="741" spans="2:7" s="466" customFormat="1">
      <c r="B741" s="465"/>
      <c r="C741" s="465"/>
      <c r="D741" s="465"/>
      <c r="E741" s="465"/>
      <c r="F741" s="465"/>
      <c r="G741" s="465"/>
    </row>
    <row r="742" spans="2:7" s="466" customFormat="1">
      <c r="B742" s="465"/>
      <c r="C742" s="465"/>
      <c r="D742" s="465"/>
      <c r="E742" s="465"/>
      <c r="F742" s="465"/>
      <c r="G742" s="465"/>
    </row>
    <row r="743" spans="2:7" s="466" customFormat="1">
      <c r="B743" s="465"/>
      <c r="C743" s="465"/>
      <c r="D743" s="465"/>
      <c r="E743" s="465"/>
      <c r="F743" s="465"/>
      <c r="G743" s="465"/>
    </row>
    <row r="744" spans="2:7" s="466" customFormat="1">
      <c r="B744" s="465"/>
      <c r="C744" s="465"/>
      <c r="D744" s="465"/>
      <c r="E744" s="465"/>
      <c r="F744" s="465"/>
      <c r="G744" s="465"/>
    </row>
    <row r="745" spans="2:7" s="466" customFormat="1">
      <c r="B745" s="465"/>
      <c r="C745" s="465"/>
      <c r="D745" s="465"/>
      <c r="E745" s="465"/>
      <c r="F745" s="465"/>
      <c r="G745" s="465"/>
    </row>
    <row r="746" spans="2:7" s="466" customFormat="1">
      <c r="B746" s="465"/>
      <c r="C746" s="465"/>
      <c r="D746" s="465"/>
      <c r="E746" s="465"/>
      <c r="F746" s="465"/>
      <c r="G746" s="465"/>
    </row>
    <row r="747" spans="2:7" s="466" customFormat="1">
      <c r="B747" s="465"/>
      <c r="C747" s="465"/>
      <c r="D747" s="465"/>
      <c r="E747" s="465"/>
      <c r="F747" s="465"/>
      <c r="G747" s="465"/>
    </row>
    <row r="748" spans="2:7" s="466" customFormat="1">
      <c r="B748" s="465"/>
      <c r="C748" s="465"/>
      <c r="D748" s="465"/>
      <c r="E748" s="465"/>
      <c r="F748" s="465"/>
      <c r="G748" s="465"/>
    </row>
    <row r="749" spans="2:7" s="466" customFormat="1">
      <c r="B749" s="465"/>
      <c r="C749" s="465"/>
      <c r="D749" s="465"/>
      <c r="E749" s="465"/>
      <c r="F749" s="465"/>
      <c r="G749" s="465"/>
    </row>
    <row r="750" spans="2:7" s="466" customFormat="1">
      <c r="B750" s="465"/>
      <c r="C750" s="465"/>
      <c r="D750" s="465"/>
      <c r="E750" s="465"/>
      <c r="F750" s="465"/>
      <c r="G750" s="465"/>
    </row>
    <row r="751" spans="2:7" s="466" customFormat="1">
      <c r="B751" s="465"/>
      <c r="C751" s="465"/>
      <c r="D751" s="465"/>
      <c r="E751" s="465"/>
      <c r="F751" s="465"/>
      <c r="G751" s="465"/>
    </row>
    <row r="752" spans="2:7" s="466" customFormat="1">
      <c r="B752" s="465"/>
      <c r="C752" s="465"/>
      <c r="D752" s="465"/>
      <c r="E752" s="465"/>
      <c r="F752" s="465"/>
      <c r="G752" s="465"/>
    </row>
    <row r="753" spans="2:7" s="466" customFormat="1">
      <c r="B753" s="465"/>
      <c r="C753" s="465"/>
      <c r="D753" s="465"/>
      <c r="E753" s="465"/>
      <c r="F753" s="465"/>
      <c r="G753" s="465"/>
    </row>
    <row r="754" spans="2:7" s="466" customFormat="1">
      <c r="B754" s="465"/>
      <c r="C754" s="465"/>
      <c r="D754" s="465"/>
      <c r="E754" s="465"/>
      <c r="F754" s="465"/>
      <c r="G754" s="465"/>
    </row>
    <row r="755" spans="2:7" s="466" customFormat="1">
      <c r="B755" s="465"/>
      <c r="C755" s="465"/>
      <c r="D755" s="465"/>
      <c r="E755" s="465"/>
      <c r="F755" s="465"/>
      <c r="G755" s="465"/>
    </row>
    <row r="756" spans="2:7" s="466" customFormat="1">
      <c r="B756" s="465"/>
      <c r="C756" s="465"/>
      <c r="D756" s="465"/>
      <c r="E756" s="465"/>
      <c r="F756" s="465"/>
      <c r="G756" s="465"/>
    </row>
    <row r="757" spans="2:7" s="466" customFormat="1">
      <c r="B757" s="465"/>
      <c r="C757" s="465"/>
      <c r="D757" s="465"/>
      <c r="E757" s="465"/>
      <c r="F757" s="465"/>
      <c r="G757" s="465"/>
    </row>
    <row r="758" spans="2:7" s="466" customFormat="1">
      <c r="B758" s="465"/>
      <c r="C758" s="465"/>
      <c r="D758" s="465"/>
      <c r="E758" s="465"/>
      <c r="F758" s="465"/>
      <c r="G758" s="465"/>
    </row>
    <row r="759" spans="2:7" s="466" customFormat="1">
      <c r="B759" s="465"/>
      <c r="C759" s="465"/>
      <c r="D759" s="465"/>
      <c r="E759" s="465"/>
      <c r="F759" s="465"/>
      <c r="G759" s="465"/>
    </row>
    <row r="760" spans="2:7" s="466" customFormat="1">
      <c r="B760" s="465"/>
      <c r="C760" s="465"/>
      <c r="D760" s="465"/>
      <c r="E760" s="465"/>
      <c r="F760" s="465"/>
      <c r="G760" s="465"/>
    </row>
    <row r="761" spans="2:7" s="466" customFormat="1">
      <c r="B761" s="465"/>
      <c r="C761" s="465"/>
      <c r="D761" s="465"/>
      <c r="E761" s="465"/>
      <c r="F761" s="465"/>
      <c r="G761" s="465"/>
    </row>
    <row r="762" spans="2:7" s="466" customFormat="1">
      <c r="B762" s="465"/>
      <c r="C762" s="465"/>
      <c r="D762" s="465"/>
      <c r="E762" s="465"/>
      <c r="F762" s="465"/>
      <c r="G762" s="465"/>
    </row>
    <row r="763" spans="2:7" s="466" customFormat="1">
      <c r="B763" s="465"/>
      <c r="C763" s="465"/>
      <c r="D763" s="465"/>
      <c r="E763" s="465"/>
      <c r="F763" s="465"/>
      <c r="G763" s="465"/>
    </row>
    <row r="764" spans="2:7" s="466" customFormat="1">
      <c r="B764" s="465"/>
      <c r="C764" s="465"/>
      <c r="D764" s="465"/>
      <c r="E764" s="465"/>
      <c r="F764" s="465"/>
      <c r="G764" s="465"/>
    </row>
    <row r="765" spans="2:7" s="466" customFormat="1">
      <c r="B765" s="465"/>
      <c r="C765" s="465"/>
      <c r="D765" s="465"/>
      <c r="E765" s="465"/>
      <c r="F765" s="465"/>
      <c r="G765" s="465"/>
    </row>
    <row r="766" spans="2:7" s="466" customFormat="1">
      <c r="B766" s="465"/>
      <c r="C766" s="465"/>
      <c r="D766" s="465"/>
      <c r="E766" s="465"/>
      <c r="F766" s="465"/>
      <c r="G766" s="465"/>
    </row>
    <row r="767" spans="2:7" s="466" customFormat="1">
      <c r="B767" s="465"/>
      <c r="C767" s="465"/>
      <c r="D767" s="465"/>
      <c r="E767" s="465"/>
      <c r="F767" s="465"/>
      <c r="G767" s="465"/>
    </row>
    <row r="768" spans="2:7" s="466" customFormat="1">
      <c r="B768" s="465"/>
      <c r="C768" s="465"/>
      <c r="D768" s="465"/>
      <c r="E768" s="465"/>
      <c r="F768" s="465"/>
      <c r="G768" s="465"/>
    </row>
    <row r="769" spans="2:7" s="466" customFormat="1">
      <c r="B769" s="465"/>
      <c r="C769" s="465"/>
      <c r="D769" s="465"/>
      <c r="E769" s="465"/>
      <c r="F769" s="465"/>
      <c r="G769" s="465"/>
    </row>
    <row r="770" spans="2:7" s="466" customFormat="1">
      <c r="B770" s="465"/>
      <c r="C770" s="465"/>
      <c r="D770" s="465"/>
      <c r="E770" s="465"/>
      <c r="F770" s="465"/>
      <c r="G770" s="465"/>
    </row>
    <row r="771" spans="2:7" s="466" customFormat="1">
      <c r="B771" s="465"/>
      <c r="C771" s="465"/>
      <c r="D771" s="465"/>
      <c r="E771" s="465"/>
      <c r="F771" s="465"/>
      <c r="G771" s="465"/>
    </row>
    <row r="772" spans="2:7" s="466" customFormat="1">
      <c r="B772" s="465"/>
      <c r="C772" s="465"/>
      <c r="D772" s="465"/>
      <c r="E772" s="465"/>
      <c r="F772" s="465"/>
      <c r="G772" s="465"/>
    </row>
    <row r="773" spans="2:7" s="466" customFormat="1">
      <c r="B773" s="465"/>
      <c r="C773" s="465"/>
      <c r="D773" s="465"/>
      <c r="E773" s="465"/>
      <c r="F773" s="465"/>
      <c r="G773" s="465"/>
    </row>
    <row r="774" spans="2:7" s="466" customFormat="1">
      <c r="B774" s="465"/>
      <c r="C774" s="465"/>
      <c r="D774" s="465"/>
      <c r="E774" s="465"/>
      <c r="F774" s="465"/>
      <c r="G774" s="465"/>
    </row>
    <row r="775" spans="2:7" s="466" customFormat="1">
      <c r="B775" s="465"/>
      <c r="C775" s="465"/>
      <c r="D775" s="465"/>
      <c r="E775" s="465"/>
      <c r="F775" s="465"/>
      <c r="G775" s="465"/>
    </row>
    <row r="776" spans="2:7" s="466" customFormat="1">
      <c r="B776" s="465"/>
      <c r="C776" s="465"/>
      <c r="D776" s="465"/>
      <c r="E776" s="465"/>
      <c r="F776" s="465"/>
      <c r="G776" s="465"/>
    </row>
    <row r="777" spans="2:7" s="466" customFormat="1">
      <c r="B777" s="465"/>
      <c r="C777" s="465"/>
      <c r="D777" s="465"/>
      <c r="E777" s="465"/>
      <c r="F777" s="465"/>
      <c r="G777" s="465"/>
    </row>
    <row r="778" spans="2:7" s="466" customFormat="1">
      <c r="B778" s="465"/>
      <c r="C778" s="465"/>
      <c r="D778" s="465"/>
      <c r="E778" s="465"/>
      <c r="F778" s="465"/>
      <c r="G778" s="465"/>
    </row>
    <row r="779" spans="2:7" s="466" customFormat="1">
      <c r="B779" s="465"/>
      <c r="C779" s="465"/>
      <c r="D779" s="465"/>
      <c r="E779" s="465"/>
      <c r="F779" s="465"/>
      <c r="G779" s="465"/>
    </row>
    <row r="780" spans="2:7" s="466" customFormat="1">
      <c r="B780" s="465"/>
      <c r="C780" s="465"/>
      <c r="D780" s="465"/>
      <c r="E780" s="465"/>
      <c r="F780" s="465"/>
      <c r="G780" s="465"/>
    </row>
    <row r="781" spans="2:7" s="466" customFormat="1">
      <c r="B781" s="465"/>
      <c r="C781" s="465"/>
      <c r="D781" s="465"/>
      <c r="E781" s="465"/>
      <c r="F781" s="465"/>
      <c r="G781" s="465"/>
    </row>
    <row r="782" spans="2:7" s="466" customFormat="1">
      <c r="B782" s="465"/>
      <c r="C782" s="465"/>
      <c r="D782" s="465"/>
      <c r="E782" s="465"/>
      <c r="F782" s="465"/>
      <c r="G782" s="465"/>
    </row>
    <row r="783" spans="2:7" s="466" customFormat="1">
      <c r="B783" s="465"/>
      <c r="C783" s="465"/>
      <c r="D783" s="465"/>
      <c r="E783" s="465"/>
      <c r="F783" s="465"/>
      <c r="G783" s="465"/>
    </row>
    <row r="784" spans="2:7" s="466" customFormat="1">
      <c r="B784" s="465"/>
      <c r="C784" s="465"/>
      <c r="D784" s="465"/>
      <c r="E784" s="465"/>
      <c r="F784" s="465"/>
      <c r="G784" s="465"/>
    </row>
    <row r="785" spans="2:7" s="466" customFormat="1">
      <c r="B785" s="465"/>
      <c r="C785" s="465"/>
      <c r="D785" s="465"/>
      <c r="E785" s="465"/>
      <c r="F785" s="465"/>
      <c r="G785" s="465"/>
    </row>
    <row r="786" spans="2:7" s="466" customFormat="1">
      <c r="B786" s="465"/>
      <c r="C786" s="465"/>
      <c r="D786" s="465"/>
      <c r="E786" s="465"/>
      <c r="F786" s="465"/>
      <c r="G786" s="465"/>
    </row>
    <row r="787" spans="2:7" s="466" customFormat="1">
      <c r="B787" s="465"/>
      <c r="C787" s="465"/>
      <c r="D787" s="465"/>
      <c r="E787" s="465"/>
      <c r="F787" s="465"/>
      <c r="G787" s="465"/>
    </row>
    <row r="788" spans="2:7" s="466" customFormat="1">
      <c r="B788" s="465"/>
      <c r="C788" s="465"/>
      <c r="D788" s="465"/>
      <c r="E788" s="465"/>
      <c r="F788" s="465"/>
      <c r="G788" s="465"/>
    </row>
    <row r="789" spans="2:7" s="466" customFormat="1">
      <c r="B789" s="465"/>
      <c r="C789" s="465"/>
      <c r="D789" s="465"/>
      <c r="E789" s="465"/>
      <c r="F789" s="465"/>
      <c r="G789" s="465"/>
    </row>
    <row r="790" spans="2:7" s="466" customFormat="1">
      <c r="B790" s="465"/>
      <c r="C790" s="465"/>
      <c r="D790" s="465"/>
      <c r="E790" s="465"/>
      <c r="F790" s="465"/>
      <c r="G790" s="465"/>
    </row>
    <row r="791" spans="2:7" s="466" customFormat="1">
      <c r="B791" s="465"/>
      <c r="C791" s="465"/>
      <c r="D791" s="465"/>
      <c r="E791" s="465"/>
      <c r="F791" s="465"/>
      <c r="G791" s="465"/>
    </row>
    <row r="792" spans="2:7" s="466" customFormat="1">
      <c r="B792" s="465"/>
      <c r="C792" s="465"/>
      <c r="D792" s="465"/>
      <c r="E792" s="465"/>
      <c r="F792" s="465"/>
      <c r="G792" s="465"/>
    </row>
    <row r="793" spans="2:7" s="466" customFormat="1">
      <c r="B793" s="465"/>
      <c r="C793" s="465"/>
      <c r="D793" s="465"/>
      <c r="E793" s="465"/>
      <c r="F793" s="465"/>
      <c r="G793" s="465"/>
    </row>
    <row r="794" spans="2:7" s="466" customFormat="1">
      <c r="B794" s="465"/>
      <c r="C794" s="465"/>
      <c r="D794" s="465"/>
      <c r="E794" s="465"/>
      <c r="F794" s="465"/>
      <c r="G794" s="465"/>
    </row>
    <row r="795" spans="2:7" s="466" customFormat="1">
      <c r="B795" s="465"/>
      <c r="C795" s="465"/>
      <c r="D795" s="465"/>
      <c r="E795" s="465"/>
      <c r="F795" s="465"/>
      <c r="G795" s="465"/>
    </row>
    <row r="796" spans="2:7" s="466" customFormat="1">
      <c r="B796" s="465"/>
      <c r="C796" s="465"/>
      <c r="D796" s="465"/>
      <c r="E796" s="465"/>
      <c r="F796" s="465"/>
      <c r="G796" s="465"/>
    </row>
    <row r="797" spans="2:7" s="466" customFormat="1">
      <c r="B797" s="465"/>
      <c r="C797" s="465"/>
      <c r="D797" s="465"/>
      <c r="E797" s="465"/>
      <c r="F797" s="465"/>
      <c r="G797" s="465"/>
    </row>
    <row r="798" spans="2:7" s="466" customFormat="1">
      <c r="B798" s="465"/>
      <c r="C798" s="465"/>
      <c r="D798" s="465"/>
      <c r="E798" s="465"/>
      <c r="F798" s="465"/>
      <c r="G798" s="465"/>
    </row>
    <row r="799" spans="2:7" s="466" customFormat="1">
      <c r="B799" s="465"/>
      <c r="C799" s="465"/>
      <c r="D799" s="465"/>
      <c r="E799" s="465"/>
      <c r="F799" s="465"/>
      <c r="G799" s="465"/>
    </row>
    <row r="800" spans="2:7" s="466" customFormat="1">
      <c r="B800" s="465"/>
      <c r="C800" s="465"/>
      <c r="D800" s="465"/>
      <c r="E800" s="465"/>
      <c r="F800" s="465"/>
      <c r="G800" s="465"/>
    </row>
    <row r="801" spans="2:7" s="466" customFormat="1">
      <c r="B801" s="465"/>
      <c r="C801" s="465"/>
      <c r="D801" s="465"/>
      <c r="E801" s="465"/>
      <c r="F801" s="465"/>
      <c r="G801" s="465"/>
    </row>
    <row r="802" spans="2:7" s="466" customFormat="1">
      <c r="B802" s="465"/>
      <c r="C802" s="465"/>
      <c r="D802" s="465"/>
      <c r="E802" s="465"/>
      <c r="F802" s="465"/>
      <c r="G802" s="465"/>
    </row>
    <row r="803" spans="2:7" s="466" customFormat="1">
      <c r="B803" s="465"/>
      <c r="C803" s="465"/>
      <c r="D803" s="465"/>
      <c r="E803" s="465"/>
      <c r="F803" s="465"/>
      <c r="G803" s="465"/>
    </row>
    <row r="804" spans="2:7" s="466" customFormat="1">
      <c r="B804" s="465"/>
      <c r="C804" s="465"/>
      <c r="D804" s="465"/>
      <c r="E804" s="465"/>
      <c r="F804" s="465"/>
      <c r="G804" s="465"/>
    </row>
    <row r="805" spans="2:7" s="466" customFormat="1">
      <c r="B805" s="465"/>
      <c r="C805" s="465"/>
      <c r="D805" s="465"/>
      <c r="E805" s="465"/>
      <c r="F805" s="465"/>
      <c r="G805" s="465"/>
    </row>
    <row r="806" spans="2:7" s="466" customFormat="1">
      <c r="B806" s="465"/>
      <c r="C806" s="465"/>
      <c r="D806" s="465"/>
      <c r="E806" s="465"/>
      <c r="F806" s="465"/>
      <c r="G806" s="465"/>
    </row>
    <row r="807" spans="2:7" s="466" customFormat="1">
      <c r="B807" s="465"/>
      <c r="C807" s="465"/>
      <c r="D807" s="465"/>
      <c r="E807" s="465"/>
      <c r="F807" s="465"/>
      <c r="G807" s="465"/>
    </row>
    <row r="808" spans="2:7" s="466" customFormat="1">
      <c r="B808" s="465"/>
      <c r="C808" s="465"/>
      <c r="D808" s="465"/>
      <c r="E808" s="465"/>
      <c r="F808" s="465"/>
      <c r="G808" s="465"/>
    </row>
    <row r="809" spans="2:7" s="466" customFormat="1">
      <c r="B809" s="465"/>
      <c r="C809" s="465"/>
      <c r="D809" s="465"/>
      <c r="E809" s="465"/>
      <c r="F809" s="465"/>
      <c r="G809" s="465"/>
    </row>
    <row r="810" spans="2:7" s="466" customFormat="1">
      <c r="B810" s="465"/>
      <c r="C810" s="465"/>
      <c r="D810" s="465"/>
      <c r="E810" s="465"/>
      <c r="F810" s="465"/>
      <c r="G810" s="465"/>
    </row>
    <row r="811" spans="2:7" s="466" customFormat="1">
      <c r="B811" s="465"/>
      <c r="C811" s="465"/>
      <c r="D811" s="465"/>
      <c r="E811" s="465"/>
      <c r="F811" s="465"/>
      <c r="G811" s="465"/>
    </row>
    <row r="812" spans="2:7" s="466" customFormat="1">
      <c r="B812" s="465"/>
      <c r="C812" s="465"/>
      <c r="D812" s="465"/>
      <c r="E812" s="465"/>
      <c r="F812" s="465"/>
      <c r="G812" s="465"/>
    </row>
    <row r="813" spans="2:7" s="466" customFormat="1">
      <c r="B813" s="465"/>
      <c r="C813" s="465"/>
      <c r="D813" s="465"/>
      <c r="E813" s="465"/>
      <c r="F813" s="465"/>
      <c r="G813" s="465"/>
    </row>
    <row r="814" spans="2:7" s="466" customFormat="1">
      <c r="B814" s="465"/>
      <c r="C814" s="465"/>
      <c r="D814" s="465"/>
      <c r="E814" s="465"/>
      <c r="F814" s="465"/>
      <c r="G814" s="465"/>
    </row>
    <row r="815" spans="2:7" s="466" customFormat="1">
      <c r="B815" s="465"/>
      <c r="C815" s="465"/>
      <c r="D815" s="465"/>
      <c r="E815" s="465"/>
      <c r="F815" s="465"/>
      <c r="G815" s="465"/>
    </row>
    <row r="816" spans="2:7" s="466" customFormat="1">
      <c r="B816" s="465"/>
      <c r="C816" s="465"/>
      <c r="D816" s="465"/>
      <c r="E816" s="465"/>
      <c r="F816" s="465"/>
      <c r="G816" s="465"/>
    </row>
    <row r="817" spans="2:7" s="466" customFormat="1">
      <c r="B817" s="465"/>
      <c r="C817" s="465"/>
      <c r="D817" s="465"/>
      <c r="E817" s="465"/>
      <c r="F817" s="465"/>
      <c r="G817" s="465"/>
    </row>
    <row r="818" spans="2:7" s="466" customFormat="1">
      <c r="B818" s="465"/>
      <c r="C818" s="465"/>
      <c r="D818" s="465"/>
      <c r="E818" s="465"/>
      <c r="F818" s="465"/>
      <c r="G818" s="465"/>
    </row>
    <row r="819" spans="2:7" s="466" customFormat="1">
      <c r="B819" s="465"/>
      <c r="C819" s="465"/>
      <c r="D819" s="465"/>
      <c r="E819" s="465"/>
      <c r="F819" s="465"/>
      <c r="G819" s="465"/>
    </row>
    <row r="820" spans="2:7" s="466" customFormat="1">
      <c r="B820" s="465"/>
      <c r="C820" s="465"/>
      <c r="D820" s="465"/>
      <c r="E820" s="465"/>
      <c r="F820" s="465"/>
      <c r="G820" s="465"/>
    </row>
    <row r="821" spans="2:7" s="466" customFormat="1">
      <c r="B821" s="465"/>
      <c r="C821" s="465"/>
      <c r="D821" s="465"/>
      <c r="E821" s="465"/>
      <c r="F821" s="465"/>
      <c r="G821" s="465"/>
    </row>
    <row r="822" spans="2:7" s="466" customFormat="1">
      <c r="B822" s="465"/>
      <c r="C822" s="465"/>
      <c r="D822" s="465"/>
      <c r="E822" s="465"/>
      <c r="F822" s="465"/>
      <c r="G822" s="465"/>
    </row>
    <row r="823" spans="2:7" s="466" customFormat="1">
      <c r="B823" s="465"/>
      <c r="C823" s="465"/>
      <c r="D823" s="465"/>
      <c r="E823" s="465"/>
      <c r="F823" s="465"/>
      <c r="G823" s="465"/>
    </row>
    <row r="824" spans="2:7" s="466" customFormat="1">
      <c r="B824" s="465"/>
      <c r="C824" s="465"/>
      <c r="D824" s="465"/>
      <c r="E824" s="465"/>
      <c r="F824" s="465"/>
      <c r="G824" s="465"/>
    </row>
    <row r="825" spans="2:7" s="466" customFormat="1">
      <c r="B825" s="465"/>
      <c r="C825" s="465"/>
      <c r="D825" s="465"/>
      <c r="E825" s="465"/>
      <c r="F825" s="465"/>
      <c r="G825" s="465"/>
    </row>
    <row r="826" spans="2:7" s="466" customFormat="1">
      <c r="B826" s="465"/>
      <c r="C826" s="465"/>
      <c r="D826" s="465"/>
      <c r="E826" s="465"/>
      <c r="F826" s="465"/>
      <c r="G826" s="465"/>
    </row>
    <row r="827" spans="2:7" s="466" customFormat="1">
      <c r="B827" s="465"/>
      <c r="C827" s="465"/>
      <c r="D827" s="465"/>
      <c r="E827" s="465"/>
      <c r="F827" s="465"/>
      <c r="G827" s="465"/>
    </row>
    <row r="828" spans="2:7" s="466" customFormat="1">
      <c r="B828" s="465"/>
      <c r="C828" s="465"/>
      <c r="D828" s="465"/>
      <c r="E828" s="465"/>
      <c r="F828" s="465"/>
      <c r="G828" s="465"/>
    </row>
    <row r="829" spans="2:7" s="466" customFormat="1">
      <c r="B829" s="465"/>
      <c r="C829" s="465"/>
      <c r="D829" s="465"/>
      <c r="E829" s="465"/>
      <c r="F829" s="465"/>
      <c r="G829" s="465"/>
    </row>
    <row r="830" spans="2:7" s="466" customFormat="1">
      <c r="B830" s="465"/>
      <c r="C830" s="465"/>
      <c r="D830" s="465"/>
      <c r="E830" s="465"/>
      <c r="F830" s="465"/>
      <c r="G830" s="465"/>
    </row>
    <row r="831" spans="2:7" s="466" customFormat="1">
      <c r="B831" s="465"/>
      <c r="C831" s="465"/>
      <c r="D831" s="465"/>
      <c r="E831" s="465"/>
      <c r="F831" s="465"/>
      <c r="G831" s="465"/>
    </row>
    <row r="832" spans="2:7" s="466" customFormat="1">
      <c r="B832" s="465"/>
      <c r="C832" s="465"/>
      <c r="D832" s="465"/>
      <c r="E832" s="465"/>
      <c r="F832" s="465"/>
      <c r="G832" s="465"/>
    </row>
    <row r="833" spans="2:7" s="466" customFormat="1">
      <c r="B833" s="465"/>
      <c r="C833" s="465"/>
      <c r="D833" s="465"/>
      <c r="E833" s="465"/>
      <c r="F833" s="465"/>
      <c r="G833" s="465"/>
    </row>
    <row r="834" spans="2:7" s="466" customFormat="1">
      <c r="B834" s="465"/>
      <c r="C834" s="465"/>
      <c r="D834" s="465"/>
      <c r="E834" s="465"/>
      <c r="F834" s="465"/>
      <c r="G834" s="465"/>
    </row>
    <row r="835" spans="2:7" s="466" customFormat="1">
      <c r="B835" s="465"/>
      <c r="C835" s="465"/>
      <c r="D835" s="465"/>
      <c r="E835" s="465"/>
      <c r="F835" s="465"/>
      <c r="G835" s="465"/>
    </row>
    <row r="836" spans="2:7" s="466" customFormat="1">
      <c r="B836" s="465"/>
      <c r="C836" s="465"/>
      <c r="D836" s="465"/>
      <c r="E836" s="465"/>
      <c r="F836" s="465"/>
      <c r="G836" s="465"/>
    </row>
    <row r="837" spans="2:7" s="466" customFormat="1">
      <c r="B837" s="465"/>
      <c r="C837" s="465"/>
      <c r="D837" s="465"/>
      <c r="E837" s="465"/>
      <c r="F837" s="465"/>
      <c r="G837" s="465"/>
    </row>
    <row r="838" spans="2:7" s="466" customFormat="1">
      <c r="B838" s="465"/>
      <c r="C838" s="465"/>
      <c r="D838" s="465"/>
      <c r="E838" s="465"/>
      <c r="F838" s="465"/>
      <c r="G838" s="465"/>
    </row>
    <row r="839" spans="2:7" s="466" customFormat="1">
      <c r="B839" s="465"/>
      <c r="C839" s="465"/>
      <c r="D839" s="465"/>
      <c r="E839" s="465"/>
      <c r="F839" s="465"/>
      <c r="G839" s="465"/>
    </row>
    <row r="840" spans="2:7" s="466" customFormat="1">
      <c r="B840" s="465"/>
      <c r="C840" s="465"/>
      <c r="D840" s="465"/>
      <c r="E840" s="465"/>
      <c r="F840" s="465"/>
      <c r="G840" s="465"/>
    </row>
    <row r="841" spans="2:7" s="466" customFormat="1">
      <c r="B841" s="465"/>
      <c r="C841" s="465"/>
      <c r="D841" s="465"/>
      <c r="E841" s="465"/>
      <c r="F841" s="465"/>
      <c r="G841" s="465"/>
    </row>
    <row r="842" spans="2:7" s="466" customFormat="1">
      <c r="B842" s="465"/>
      <c r="C842" s="465"/>
      <c r="D842" s="465"/>
      <c r="E842" s="465"/>
      <c r="F842" s="465"/>
      <c r="G842" s="465"/>
    </row>
    <row r="843" spans="2:7" s="466" customFormat="1">
      <c r="B843" s="465"/>
      <c r="C843" s="465"/>
      <c r="D843" s="465"/>
      <c r="E843" s="465"/>
      <c r="F843" s="465"/>
      <c r="G843" s="465"/>
    </row>
    <row r="844" spans="2:7" s="466" customFormat="1">
      <c r="B844" s="465"/>
      <c r="C844" s="465"/>
      <c r="D844" s="465"/>
      <c r="E844" s="465"/>
      <c r="F844" s="465"/>
      <c r="G844" s="465"/>
    </row>
    <row r="845" spans="2:7" s="466" customFormat="1">
      <c r="B845" s="465"/>
      <c r="C845" s="465"/>
      <c r="D845" s="465"/>
      <c r="E845" s="465"/>
      <c r="F845" s="465"/>
      <c r="G845" s="465"/>
    </row>
    <row r="846" spans="2:7" s="466" customFormat="1">
      <c r="B846" s="465"/>
      <c r="C846" s="465"/>
      <c r="D846" s="465"/>
      <c r="E846" s="465"/>
      <c r="F846" s="465"/>
      <c r="G846" s="465"/>
    </row>
    <row r="847" spans="2:7" s="466" customFormat="1">
      <c r="B847" s="465"/>
      <c r="C847" s="465"/>
      <c r="D847" s="465"/>
      <c r="E847" s="465"/>
      <c r="F847" s="465"/>
      <c r="G847" s="465"/>
    </row>
    <row r="848" spans="2:7" s="466" customFormat="1">
      <c r="B848" s="465"/>
      <c r="C848" s="465"/>
      <c r="D848" s="465"/>
      <c r="E848" s="465"/>
      <c r="F848" s="465"/>
      <c r="G848" s="465"/>
    </row>
    <row r="849" spans="2:7" s="466" customFormat="1">
      <c r="B849" s="465"/>
      <c r="C849" s="465"/>
      <c r="D849" s="465"/>
      <c r="E849" s="465"/>
      <c r="F849" s="465"/>
      <c r="G849" s="465"/>
    </row>
    <row r="850" spans="2:7" s="466" customFormat="1">
      <c r="B850" s="465"/>
      <c r="C850" s="465"/>
      <c r="D850" s="465"/>
      <c r="E850" s="465"/>
      <c r="F850" s="465"/>
      <c r="G850" s="465"/>
    </row>
    <row r="851" spans="2:7" s="466" customFormat="1">
      <c r="B851" s="465"/>
      <c r="C851" s="465"/>
      <c r="D851" s="465"/>
      <c r="E851" s="465"/>
      <c r="F851" s="465"/>
      <c r="G851" s="465"/>
    </row>
    <row r="852" spans="2:7" s="466" customFormat="1">
      <c r="B852" s="465"/>
      <c r="C852" s="465"/>
      <c r="D852" s="465"/>
      <c r="E852" s="465"/>
      <c r="F852" s="465"/>
      <c r="G852" s="465"/>
    </row>
    <row r="853" spans="2:7" s="466" customFormat="1">
      <c r="B853" s="465"/>
      <c r="C853" s="465"/>
      <c r="D853" s="465"/>
      <c r="E853" s="465"/>
      <c r="F853" s="465"/>
      <c r="G853" s="465"/>
    </row>
    <row r="854" spans="2:7" s="466" customFormat="1">
      <c r="B854" s="465"/>
      <c r="C854" s="465"/>
      <c r="D854" s="465"/>
      <c r="E854" s="465"/>
      <c r="F854" s="465"/>
      <c r="G854" s="465"/>
    </row>
    <row r="855" spans="2:7" s="466" customFormat="1">
      <c r="B855" s="465"/>
      <c r="C855" s="465"/>
      <c r="D855" s="465"/>
      <c r="E855" s="465"/>
      <c r="F855" s="465"/>
      <c r="G855" s="465"/>
    </row>
    <row r="856" spans="2:7" s="466" customFormat="1">
      <c r="B856" s="465"/>
      <c r="C856" s="465"/>
      <c r="D856" s="465"/>
      <c r="E856" s="465"/>
      <c r="F856" s="465"/>
      <c r="G856" s="465"/>
    </row>
    <row r="857" spans="2:7" s="466" customFormat="1">
      <c r="B857" s="465"/>
      <c r="C857" s="465"/>
      <c r="D857" s="465"/>
      <c r="E857" s="465"/>
      <c r="F857" s="465"/>
      <c r="G857" s="465"/>
    </row>
    <row r="858" spans="2:7" s="466" customFormat="1">
      <c r="B858" s="465"/>
      <c r="C858" s="465"/>
      <c r="D858" s="465"/>
      <c r="E858" s="465"/>
      <c r="F858" s="465"/>
      <c r="G858" s="465"/>
    </row>
    <row r="859" spans="2:7" s="466" customFormat="1">
      <c r="B859" s="465"/>
      <c r="C859" s="465"/>
      <c r="D859" s="465"/>
      <c r="E859" s="465"/>
      <c r="F859" s="465"/>
      <c r="G859" s="465"/>
    </row>
    <row r="860" spans="2:7" s="466" customFormat="1">
      <c r="B860" s="465"/>
      <c r="C860" s="465"/>
      <c r="D860" s="465"/>
      <c r="E860" s="465"/>
      <c r="F860" s="465"/>
      <c r="G860" s="465"/>
    </row>
    <row r="861" spans="2:7" s="466" customFormat="1">
      <c r="B861" s="465"/>
      <c r="C861" s="465"/>
      <c r="D861" s="465"/>
      <c r="E861" s="465"/>
      <c r="F861" s="465"/>
      <c r="G861" s="465"/>
    </row>
    <row r="862" spans="2:7" s="466" customFormat="1">
      <c r="B862" s="465"/>
      <c r="C862" s="465"/>
      <c r="D862" s="465"/>
      <c r="E862" s="465"/>
      <c r="F862" s="465"/>
      <c r="G862" s="465"/>
    </row>
    <row r="863" spans="2:7" s="466" customFormat="1">
      <c r="B863" s="465"/>
      <c r="C863" s="465"/>
      <c r="D863" s="465"/>
      <c r="E863" s="465"/>
      <c r="F863" s="465"/>
      <c r="G863" s="465"/>
    </row>
    <row r="864" spans="2:7" s="466" customFormat="1">
      <c r="B864" s="465"/>
      <c r="C864" s="465"/>
      <c r="D864" s="465"/>
      <c r="E864" s="465"/>
      <c r="F864" s="465"/>
      <c r="G864" s="465"/>
    </row>
    <row r="865" spans="2:7" s="466" customFormat="1">
      <c r="B865" s="465"/>
      <c r="C865" s="465"/>
      <c r="D865" s="465"/>
      <c r="E865" s="465"/>
      <c r="F865" s="465"/>
      <c r="G865" s="465"/>
    </row>
    <row r="866" spans="2:7" s="466" customFormat="1">
      <c r="B866" s="465"/>
      <c r="C866" s="465"/>
      <c r="D866" s="465"/>
      <c r="E866" s="465"/>
      <c r="F866" s="465"/>
      <c r="G866" s="465"/>
    </row>
    <row r="867" spans="2:7" s="466" customFormat="1">
      <c r="B867" s="465"/>
      <c r="C867" s="465"/>
      <c r="D867" s="465"/>
      <c r="E867" s="465"/>
      <c r="F867" s="465"/>
      <c r="G867" s="465"/>
    </row>
    <row r="868" spans="2:7" s="466" customFormat="1">
      <c r="B868" s="465"/>
      <c r="C868" s="465"/>
      <c r="D868" s="465"/>
      <c r="E868" s="465"/>
      <c r="F868" s="465"/>
      <c r="G868" s="465"/>
    </row>
    <row r="869" spans="2:7" s="466" customFormat="1">
      <c r="B869" s="465"/>
      <c r="C869" s="465"/>
      <c r="D869" s="465"/>
      <c r="E869" s="465"/>
      <c r="F869" s="465"/>
      <c r="G869" s="465"/>
    </row>
    <row r="870" spans="2:7" s="466" customFormat="1">
      <c r="B870" s="465"/>
      <c r="C870" s="465"/>
      <c r="D870" s="465"/>
      <c r="E870" s="465"/>
      <c r="F870" s="465"/>
      <c r="G870" s="465"/>
    </row>
    <row r="871" spans="2:7" s="466" customFormat="1">
      <c r="B871" s="465"/>
      <c r="C871" s="465"/>
      <c r="D871" s="465"/>
      <c r="E871" s="465"/>
      <c r="F871" s="465"/>
      <c r="G871" s="465"/>
    </row>
    <row r="872" spans="2:7" s="466" customFormat="1">
      <c r="B872" s="465"/>
      <c r="C872" s="465"/>
      <c r="D872" s="465"/>
      <c r="E872" s="465"/>
      <c r="F872" s="465"/>
      <c r="G872" s="465"/>
    </row>
    <row r="873" spans="2:7" s="466" customFormat="1">
      <c r="B873" s="465"/>
      <c r="C873" s="465"/>
      <c r="D873" s="465"/>
      <c r="E873" s="465"/>
      <c r="F873" s="465"/>
      <c r="G873" s="465"/>
    </row>
    <row r="874" spans="2:7" s="466" customFormat="1">
      <c r="B874" s="465"/>
      <c r="C874" s="465"/>
      <c r="D874" s="465"/>
      <c r="E874" s="465"/>
      <c r="F874" s="465"/>
      <c r="G874" s="465"/>
    </row>
    <row r="875" spans="2:7" s="466" customFormat="1">
      <c r="B875" s="465"/>
      <c r="C875" s="465"/>
      <c r="D875" s="465"/>
      <c r="E875" s="465"/>
      <c r="F875" s="465"/>
      <c r="G875" s="465"/>
    </row>
    <row r="876" spans="2:7" s="466" customFormat="1">
      <c r="B876" s="465"/>
      <c r="C876" s="465"/>
      <c r="D876" s="465"/>
      <c r="E876" s="465"/>
      <c r="F876" s="465"/>
      <c r="G876" s="465"/>
    </row>
    <row r="877" spans="2:7" s="466" customFormat="1">
      <c r="B877" s="465"/>
      <c r="C877" s="465"/>
      <c r="D877" s="465"/>
      <c r="E877" s="465"/>
      <c r="F877" s="465"/>
      <c r="G877" s="465"/>
    </row>
    <row r="878" spans="2:7" s="466" customFormat="1">
      <c r="B878" s="465"/>
      <c r="C878" s="465"/>
      <c r="D878" s="465"/>
      <c r="E878" s="465"/>
      <c r="F878" s="465"/>
      <c r="G878" s="465"/>
    </row>
    <row r="879" spans="2:7" s="466" customFormat="1">
      <c r="B879" s="465"/>
      <c r="C879" s="465"/>
      <c r="D879" s="465"/>
      <c r="E879" s="465"/>
      <c r="F879" s="465"/>
      <c r="G879" s="465"/>
    </row>
    <row r="880" spans="2:7" s="466" customFormat="1">
      <c r="B880" s="465"/>
      <c r="C880" s="465"/>
      <c r="D880" s="465"/>
      <c r="E880" s="465"/>
      <c r="F880" s="465"/>
      <c r="G880" s="465"/>
    </row>
    <row r="881" spans="2:7" s="466" customFormat="1">
      <c r="B881" s="465"/>
      <c r="C881" s="465"/>
      <c r="D881" s="465"/>
      <c r="E881" s="465"/>
      <c r="F881" s="465"/>
      <c r="G881" s="465"/>
    </row>
    <row r="882" spans="2:7" s="466" customFormat="1">
      <c r="B882" s="465"/>
      <c r="C882" s="465"/>
      <c r="D882" s="465"/>
      <c r="E882" s="465"/>
      <c r="F882" s="465"/>
      <c r="G882" s="465"/>
    </row>
    <row r="883" spans="2:7" s="466" customFormat="1">
      <c r="B883" s="465"/>
      <c r="C883" s="465"/>
      <c r="D883" s="465"/>
      <c r="E883" s="465"/>
      <c r="F883" s="465"/>
      <c r="G883" s="465"/>
    </row>
    <row r="884" spans="2:7" s="466" customFormat="1">
      <c r="B884" s="465"/>
      <c r="C884" s="465"/>
      <c r="D884" s="465"/>
      <c r="E884" s="465"/>
      <c r="F884" s="465"/>
      <c r="G884" s="465"/>
    </row>
    <row r="885" spans="2:7" s="466" customFormat="1">
      <c r="B885" s="465"/>
      <c r="C885" s="465"/>
      <c r="D885" s="465"/>
      <c r="E885" s="465"/>
      <c r="F885" s="465"/>
      <c r="G885" s="465"/>
    </row>
    <row r="886" spans="2:7" s="466" customFormat="1">
      <c r="B886" s="465"/>
      <c r="C886" s="465"/>
      <c r="D886" s="465"/>
      <c r="E886" s="465"/>
      <c r="F886" s="465"/>
      <c r="G886" s="465"/>
    </row>
    <row r="887" spans="2:7" s="466" customFormat="1">
      <c r="B887" s="465"/>
      <c r="C887" s="465"/>
      <c r="D887" s="465"/>
      <c r="E887" s="465"/>
      <c r="F887" s="465"/>
      <c r="G887" s="465"/>
    </row>
    <row r="888" spans="2:7" s="466" customFormat="1">
      <c r="B888" s="465"/>
      <c r="C888" s="465"/>
      <c r="D888" s="465"/>
      <c r="E888" s="465"/>
      <c r="F888" s="465"/>
      <c r="G888" s="465"/>
    </row>
    <row r="889" spans="2:7" s="466" customFormat="1">
      <c r="B889" s="465"/>
      <c r="C889" s="465"/>
      <c r="D889" s="465"/>
      <c r="E889" s="465"/>
      <c r="F889" s="465"/>
      <c r="G889" s="465"/>
    </row>
    <row r="890" spans="2:7" s="466" customFormat="1">
      <c r="B890" s="465"/>
      <c r="C890" s="465"/>
      <c r="D890" s="465"/>
      <c r="E890" s="465"/>
      <c r="F890" s="465"/>
      <c r="G890" s="465"/>
    </row>
    <row r="891" spans="2:7" s="466" customFormat="1">
      <c r="B891" s="465"/>
      <c r="C891" s="465"/>
      <c r="D891" s="465"/>
      <c r="E891" s="465"/>
      <c r="F891" s="465"/>
      <c r="G891" s="465"/>
    </row>
    <row r="892" spans="2:7" s="466" customFormat="1">
      <c r="B892" s="465"/>
      <c r="C892" s="465"/>
      <c r="D892" s="465"/>
      <c r="E892" s="465"/>
      <c r="F892" s="465"/>
      <c r="G892" s="465"/>
    </row>
    <row r="893" spans="2:7" s="466" customFormat="1">
      <c r="B893" s="465"/>
      <c r="C893" s="465"/>
      <c r="D893" s="465"/>
      <c r="E893" s="465"/>
      <c r="F893" s="465"/>
      <c r="G893" s="465"/>
    </row>
    <row r="894" spans="2:7" s="466" customFormat="1">
      <c r="B894" s="465"/>
      <c r="C894" s="465"/>
      <c r="D894" s="465"/>
      <c r="E894" s="465"/>
      <c r="F894" s="465"/>
      <c r="G894" s="465"/>
    </row>
    <row r="895" spans="2:7" s="466" customFormat="1">
      <c r="B895" s="465"/>
      <c r="C895" s="465"/>
      <c r="D895" s="465"/>
      <c r="E895" s="465"/>
      <c r="F895" s="465"/>
      <c r="G895" s="465"/>
    </row>
    <row r="896" spans="2:7" s="466" customFormat="1">
      <c r="B896" s="465"/>
      <c r="C896" s="465"/>
      <c r="D896" s="465"/>
      <c r="E896" s="465"/>
      <c r="F896" s="465"/>
      <c r="G896" s="465"/>
    </row>
    <row r="897" spans="2:7" s="466" customFormat="1">
      <c r="B897" s="465"/>
      <c r="C897" s="465"/>
      <c r="D897" s="465"/>
      <c r="E897" s="465"/>
      <c r="F897" s="465"/>
      <c r="G897" s="465"/>
    </row>
    <row r="898" spans="2:7" s="466" customFormat="1">
      <c r="B898" s="465"/>
      <c r="C898" s="465"/>
      <c r="D898" s="465"/>
      <c r="E898" s="465"/>
      <c r="F898" s="465"/>
      <c r="G898" s="465"/>
    </row>
    <row r="899" spans="2:7" s="466" customFormat="1">
      <c r="B899" s="465"/>
      <c r="C899" s="465"/>
      <c r="D899" s="465"/>
      <c r="E899" s="465"/>
      <c r="F899" s="465"/>
      <c r="G899" s="465"/>
    </row>
    <row r="900" spans="2:7" s="466" customFormat="1">
      <c r="B900" s="465"/>
      <c r="C900" s="465"/>
      <c r="D900" s="465"/>
      <c r="E900" s="465"/>
      <c r="F900" s="465"/>
      <c r="G900" s="465"/>
    </row>
    <row r="901" spans="2:7" s="466" customFormat="1">
      <c r="B901" s="465"/>
      <c r="C901" s="465"/>
      <c r="D901" s="465"/>
      <c r="E901" s="465"/>
      <c r="F901" s="465"/>
      <c r="G901" s="465"/>
    </row>
    <row r="902" spans="2:7" s="466" customFormat="1">
      <c r="B902" s="465"/>
      <c r="C902" s="465"/>
      <c r="D902" s="465"/>
      <c r="E902" s="465"/>
      <c r="F902" s="465"/>
      <c r="G902" s="465"/>
    </row>
    <row r="903" spans="2:7" s="466" customFormat="1">
      <c r="B903" s="465"/>
      <c r="C903" s="465"/>
      <c r="D903" s="465"/>
      <c r="E903" s="465"/>
      <c r="F903" s="465"/>
      <c r="G903" s="465"/>
    </row>
    <row r="904" spans="2:7" s="466" customFormat="1">
      <c r="B904" s="465"/>
      <c r="C904" s="465"/>
      <c r="D904" s="465"/>
      <c r="E904" s="465"/>
      <c r="F904" s="465"/>
      <c r="G904" s="465"/>
    </row>
    <row r="905" spans="2:7" s="466" customFormat="1">
      <c r="B905" s="465"/>
      <c r="C905" s="465"/>
      <c r="D905" s="465"/>
      <c r="E905" s="465"/>
      <c r="F905" s="465"/>
      <c r="G905" s="465"/>
    </row>
    <row r="906" spans="2:7" s="466" customFormat="1">
      <c r="B906" s="465"/>
      <c r="C906" s="465"/>
      <c r="D906" s="465"/>
      <c r="E906" s="465"/>
      <c r="F906" s="465"/>
      <c r="G906" s="465"/>
    </row>
    <row r="907" spans="2:7" s="466" customFormat="1">
      <c r="B907" s="465"/>
      <c r="C907" s="465"/>
      <c r="D907" s="465"/>
      <c r="E907" s="465"/>
      <c r="F907" s="465"/>
      <c r="G907" s="465"/>
    </row>
    <row r="908" spans="2:7" s="466" customFormat="1">
      <c r="B908" s="465"/>
      <c r="C908" s="465"/>
      <c r="D908" s="465"/>
      <c r="E908" s="465"/>
      <c r="F908" s="465"/>
      <c r="G908" s="465"/>
    </row>
    <row r="909" spans="2:7" s="466" customFormat="1">
      <c r="B909" s="465"/>
      <c r="C909" s="465"/>
      <c r="D909" s="465"/>
      <c r="E909" s="465"/>
      <c r="F909" s="465"/>
      <c r="G909" s="465"/>
    </row>
    <row r="910" spans="2:7" s="466" customFormat="1">
      <c r="B910" s="465"/>
      <c r="C910" s="465"/>
      <c r="D910" s="465"/>
      <c r="E910" s="465"/>
      <c r="F910" s="465"/>
      <c r="G910" s="465"/>
    </row>
    <row r="911" spans="2:7" s="466" customFormat="1">
      <c r="B911" s="465"/>
      <c r="C911" s="465"/>
      <c r="D911" s="465"/>
      <c r="E911" s="465"/>
      <c r="F911" s="465"/>
      <c r="G911" s="465"/>
    </row>
    <row r="912" spans="2:7" s="466" customFormat="1">
      <c r="B912" s="465"/>
      <c r="C912" s="465"/>
      <c r="D912" s="465"/>
      <c r="E912" s="465"/>
      <c r="F912" s="465"/>
      <c r="G912" s="465"/>
    </row>
    <row r="913" spans="2:7" s="466" customFormat="1">
      <c r="B913" s="465"/>
      <c r="C913" s="465"/>
      <c r="D913" s="465"/>
      <c r="E913" s="465"/>
      <c r="F913" s="465"/>
      <c r="G913" s="465"/>
    </row>
    <row r="914" spans="2:7" s="466" customFormat="1">
      <c r="B914" s="465"/>
      <c r="C914" s="465"/>
      <c r="D914" s="465"/>
      <c r="E914" s="465"/>
      <c r="F914" s="465"/>
      <c r="G914" s="465"/>
    </row>
    <row r="915" spans="2:7" s="466" customFormat="1">
      <c r="B915" s="465"/>
      <c r="C915" s="465"/>
      <c r="D915" s="465"/>
      <c r="E915" s="465"/>
      <c r="F915" s="465"/>
      <c r="G915" s="465"/>
    </row>
    <row r="916" spans="2:7" s="466" customFormat="1">
      <c r="B916" s="465"/>
      <c r="C916" s="465"/>
      <c r="D916" s="465"/>
      <c r="E916" s="465"/>
      <c r="F916" s="465"/>
      <c r="G916" s="465"/>
    </row>
    <row r="917" spans="2:7" s="466" customFormat="1">
      <c r="B917" s="465"/>
      <c r="C917" s="465"/>
      <c r="D917" s="465"/>
      <c r="E917" s="465"/>
      <c r="F917" s="465"/>
      <c r="G917" s="465"/>
    </row>
    <row r="918" spans="2:7" s="466" customFormat="1">
      <c r="B918" s="465"/>
      <c r="C918" s="465"/>
      <c r="D918" s="465"/>
      <c r="E918" s="465"/>
      <c r="F918" s="465"/>
      <c r="G918" s="465"/>
    </row>
    <row r="919" spans="2:7" s="466" customFormat="1">
      <c r="B919" s="465"/>
      <c r="C919" s="465"/>
      <c r="D919" s="465"/>
      <c r="E919" s="465"/>
      <c r="F919" s="465"/>
      <c r="G919" s="465"/>
    </row>
    <row r="920" spans="2:7" s="466" customFormat="1">
      <c r="B920" s="465"/>
      <c r="C920" s="465"/>
      <c r="D920" s="465"/>
      <c r="E920" s="465"/>
      <c r="F920" s="465"/>
      <c r="G920" s="465"/>
    </row>
    <row r="921" spans="2:7" s="466" customFormat="1">
      <c r="B921" s="465"/>
      <c r="C921" s="465"/>
      <c r="D921" s="465"/>
      <c r="E921" s="465"/>
      <c r="F921" s="465"/>
      <c r="G921" s="465"/>
    </row>
    <row r="922" spans="2:7" s="466" customFormat="1">
      <c r="B922" s="465"/>
      <c r="C922" s="465"/>
      <c r="D922" s="465"/>
      <c r="E922" s="465"/>
      <c r="F922" s="465"/>
      <c r="G922" s="465"/>
    </row>
    <row r="923" spans="2:7" s="466" customFormat="1">
      <c r="B923" s="465"/>
      <c r="C923" s="465"/>
      <c r="D923" s="465"/>
      <c r="E923" s="465"/>
      <c r="F923" s="465"/>
      <c r="G923" s="465"/>
    </row>
    <row r="924" spans="2:7" s="466" customFormat="1">
      <c r="B924" s="465"/>
      <c r="C924" s="465"/>
      <c r="D924" s="465"/>
      <c r="E924" s="465"/>
      <c r="F924" s="465"/>
      <c r="G924" s="465"/>
    </row>
    <row r="925" spans="2:7" s="466" customFormat="1">
      <c r="B925" s="465"/>
      <c r="C925" s="465"/>
      <c r="D925" s="465"/>
      <c r="E925" s="465"/>
      <c r="F925" s="465"/>
      <c r="G925" s="465"/>
    </row>
    <row r="926" spans="2:7" s="466" customFormat="1">
      <c r="B926" s="465"/>
      <c r="C926" s="465"/>
      <c r="D926" s="465"/>
      <c r="E926" s="465"/>
      <c r="F926" s="465"/>
      <c r="G926" s="465"/>
    </row>
    <row r="927" spans="2:7" s="466" customFormat="1">
      <c r="B927" s="465"/>
      <c r="C927" s="465"/>
      <c r="D927" s="465"/>
      <c r="E927" s="465"/>
      <c r="F927" s="465"/>
      <c r="G927" s="465"/>
    </row>
    <row r="928" spans="2:7" s="466" customFormat="1">
      <c r="B928" s="465"/>
      <c r="C928" s="465"/>
      <c r="D928" s="465"/>
      <c r="E928" s="465"/>
      <c r="F928" s="465"/>
      <c r="G928" s="465"/>
    </row>
    <row r="929" spans="2:7" s="466" customFormat="1">
      <c r="B929" s="465"/>
      <c r="C929" s="465"/>
      <c r="D929" s="465"/>
      <c r="E929" s="465"/>
      <c r="F929" s="465"/>
      <c r="G929" s="465"/>
    </row>
    <row r="930" spans="2:7" s="466" customFormat="1">
      <c r="B930" s="465"/>
      <c r="C930" s="465"/>
      <c r="D930" s="465"/>
      <c r="E930" s="465"/>
      <c r="F930" s="465"/>
      <c r="G930" s="465"/>
    </row>
    <row r="931" spans="2:7" s="466" customFormat="1">
      <c r="B931" s="465"/>
      <c r="C931" s="465"/>
      <c r="D931" s="465"/>
      <c r="E931" s="465"/>
      <c r="F931" s="465"/>
      <c r="G931" s="465"/>
    </row>
    <row r="932" spans="2:7" s="466" customFormat="1">
      <c r="B932" s="465"/>
      <c r="C932" s="465"/>
      <c r="D932" s="465"/>
      <c r="E932" s="465"/>
      <c r="F932" s="465"/>
      <c r="G932" s="465"/>
    </row>
    <row r="933" spans="2:7" s="466" customFormat="1">
      <c r="B933" s="465"/>
      <c r="C933" s="465"/>
      <c r="D933" s="465"/>
      <c r="E933" s="465"/>
      <c r="F933" s="465"/>
      <c r="G933" s="465"/>
    </row>
    <row r="934" spans="2:7" s="466" customFormat="1">
      <c r="B934" s="465"/>
      <c r="C934" s="465"/>
      <c r="D934" s="465"/>
      <c r="E934" s="465"/>
      <c r="F934" s="465"/>
      <c r="G934" s="465"/>
    </row>
    <row r="935" spans="2:7" s="466" customFormat="1">
      <c r="B935" s="465"/>
      <c r="C935" s="465"/>
      <c r="D935" s="465"/>
      <c r="E935" s="465"/>
      <c r="F935" s="465"/>
      <c r="G935" s="465"/>
    </row>
    <row r="936" spans="2:7" s="466" customFormat="1">
      <c r="B936" s="465"/>
      <c r="C936" s="465"/>
      <c r="D936" s="465"/>
      <c r="E936" s="465"/>
      <c r="F936" s="465"/>
      <c r="G936" s="465"/>
    </row>
    <row r="937" spans="2:7" s="466" customFormat="1">
      <c r="B937" s="465"/>
      <c r="C937" s="465"/>
      <c r="D937" s="465"/>
      <c r="E937" s="465"/>
      <c r="F937" s="465"/>
      <c r="G937" s="465"/>
    </row>
    <row r="938" spans="2:7" s="466" customFormat="1">
      <c r="B938" s="465"/>
      <c r="C938" s="465"/>
      <c r="D938" s="465"/>
      <c r="E938" s="465"/>
      <c r="F938" s="465"/>
      <c r="G938" s="465"/>
    </row>
    <row r="939" spans="2:7" s="466" customFormat="1">
      <c r="B939" s="465"/>
      <c r="C939" s="465"/>
      <c r="D939" s="465"/>
      <c r="E939" s="465"/>
      <c r="F939" s="465"/>
      <c r="G939" s="465"/>
    </row>
    <row r="940" spans="2:7" s="466" customFormat="1">
      <c r="B940" s="465"/>
      <c r="C940" s="465"/>
      <c r="D940" s="465"/>
      <c r="E940" s="465"/>
      <c r="F940" s="465"/>
      <c r="G940" s="465"/>
    </row>
    <row r="941" spans="2:7" s="466" customFormat="1">
      <c r="B941" s="465"/>
      <c r="C941" s="465"/>
      <c r="D941" s="465"/>
      <c r="E941" s="465"/>
      <c r="F941" s="465"/>
      <c r="G941" s="465"/>
    </row>
    <row r="942" spans="2:7" s="466" customFormat="1">
      <c r="B942" s="465"/>
      <c r="C942" s="465"/>
      <c r="D942" s="465"/>
      <c r="E942" s="465"/>
      <c r="F942" s="465"/>
      <c r="G942" s="465"/>
    </row>
    <row r="943" spans="2:7" s="466" customFormat="1">
      <c r="B943" s="465"/>
      <c r="C943" s="465"/>
      <c r="D943" s="465"/>
      <c r="E943" s="465"/>
      <c r="F943" s="465"/>
      <c r="G943" s="465"/>
    </row>
    <row r="944" spans="2:7" s="466" customFormat="1">
      <c r="B944" s="465"/>
      <c r="C944" s="465"/>
      <c r="D944" s="465"/>
      <c r="E944" s="465"/>
      <c r="F944" s="465"/>
      <c r="G944" s="465"/>
    </row>
    <row r="945" spans="2:7" s="466" customFormat="1">
      <c r="B945" s="465"/>
      <c r="C945" s="465"/>
      <c r="D945" s="465"/>
      <c r="E945" s="465"/>
      <c r="F945" s="465"/>
      <c r="G945" s="465"/>
    </row>
    <row r="946" spans="2:7" s="466" customFormat="1">
      <c r="B946" s="465"/>
      <c r="C946" s="465"/>
      <c r="D946" s="465"/>
      <c r="E946" s="465"/>
      <c r="F946" s="465"/>
      <c r="G946" s="465"/>
    </row>
    <row r="947" spans="2:7" s="466" customFormat="1">
      <c r="B947" s="465"/>
      <c r="C947" s="465"/>
      <c r="D947" s="465"/>
      <c r="E947" s="465"/>
      <c r="F947" s="465"/>
      <c r="G947" s="465"/>
    </row>
    <row r="948" spans="2:7" s="466" customFormat="1">
      <c r="B948" s="465"/>
      <c r="C948" s="465"/>
      <c r="D948" s="465"/>
      <c r="E948" s="465"/>
      <c r="F948" s="465"/>
      <c r="G948" s="465"/>
    </row>
    <row r="949" spans="2:7" s="466" customFormat="1">
      <c r="B949" s="465"/>
      <c r="C949" s="465"/>
      <c r="D949" s="465"/>
      <c r="E949" s="465"/>
      <c r="F949" s="465"/>
      <c r="G949" s="465"/>
    </row>
    <row r="950" spans="2:7" s="466" customFormat="1">
      <c r="B950" s="465"/>
      <c r="C950" s="465"/>
      <c r="D950" s="465"/>
      <c r="E950" s="465"/>
      <c r="F950" s="465"/>
      <c r="G950" s="465"/>
    </row>
    <row r="951" spans="2:7" s="466" customFormat="1">
      <c r="B951" s="465"/>
      <c r="C951" s="465"/>
      <c r="D951" s="465"/>
      <c r="E951" s="465"/>
      <c r="F951" s="465"/>
      <c r="G951" s="465"/>
    </row>
    <row r="952" spans="2:7" s="466" customFormat="1">
      <c r="B952" s="465"/>
      <c r="C952" s="465"/>
      <c r="D952" s="465"/>
      <c r="E952" s="465"/>
      <c r="F952" s="465"/>
      <c r="G952" s="465"/>
    </row>
    <row r="953" spans="2:7" s="466" customFormat="1">
      <c r="B953" s="465"/>
      <c r="C953" s="465"/>
      <c r="D953" s="465"/>
      <c r="E953" s="465"/>
      <c r="F953" s="465"/>
      <c r="G953" s="465"/>
    </row>
    <row r="954" spans="2:7" s="466" customFormat="1">
      <c r="B954" s="465"/>
      <c r="C954" s="465"/>
      <c r="D954" s="465"/>
      <c r="E954" s="465"/>
      <c r="F954" s="465"/>
      <c r="G954" s="465"/>
    </row>
    <row r="955" spans="2:7" s="466" customFormat="1">
      <c r="B955" s="465"/>
      <c r="C955" s="465"/>
      <c r="D955" s="465"/>
      <c r="E955" s="465"/>
      <c r="F955" s="465"/>
      <c r="G955" s="465"/>
    </row>
    <row r="956" spans="2:7" s="466" customFormat="1">
      <c r="B956" s="465"/>
      <c r="C956" s="465"/>
      <c r="D956" s="465"/>
      <c r="E956" s="465"/>
      <c r="F956" s="465"/>
      <c r="G956" s="465"/>
    </row>
    <row r="957" spans="2:7" s="466" customFormat="1">
      <c r="B957" s="465"/>
      <c r="C957" s="465"/>
      <c r="D957" s="465"/>
      <c r="E957" s="465"/>
      <c r="F957" s="465"/>
      <c r="G957" s="465"/>
    </row>
    <row r="958" spans="2:7" s="466" customFormat="1">
      <c r="B958" s="465"/>
      <c r="C958" s="465"/>
      <c r="D958" s="465"/>
      <c r="E958" s="465"/>
      <c r="F958" s="465"/>
      <c r="G958" s="465"/>
    </row>
    <row r="959" spans="2:7" s="466" customFormat="1">
      <c r="B959" s="465"/>
      <c r="C959" s="465"/>
      <c r="D959" s="465"/>
      <c r="E959" s="465"/>
      <c r="F959" s="465"/>
      <c r="G959" s="465"/>
    </row>
    <row r="960" spans="2:7" s="466" customFormat="1">
      <c r="B960" s="465"/>
      <c r="C960" s="465"/>
      <c r="D960" s="465"/>
      <c r="E960" s="465"/>
      <c r="F960" s="465"/>
      <c r="G960" s="465"/>
    </row>
    <row r="961" spans="2:7" s="466" customFormat="1">
      <c r="B961" s="465"/>
      <c r="C961" s="465"/>
      <c r="D961" s="465"/>
      <c r="E961" s="465"/>
      <c r="F961" s="465"/>
      <c r="G961" s="465"/>
    </row>
    <row r="962" spans="2:7" s="466" customFormat="1">
      <c r="B962" s="465"/>
      <c r="C962" s="465"/>
      <c r="D962" s="465"/>
      <c r="E962" s="465"/>
      <c r="F962" s="465"/>
      <c r="G962" s="465"/>
    </row>
    <row r="963" spans="2:7" s="466" customFormat="1">
      <c r="B963" s="465"/>
      <c r="C963" s="465"/>
      <c r="D963" s="465"/>
      <c r="E963" s="465"/>
      <c r="F963" s="465"/>
      <c r="G963" s="465"/>
    </row>
    <row r="964" spans="2:7" s="466" customFormat="1">
      <c r="B964" s="465"/>
      <c r="C964" s="465"/>
      <c r="D964" s="465"/>
      <c r="E964" s="465"/>
      <c r="F964" s="465"/>
      <c r="G964" s="465"/>
    </row>
    <row r="965" spans="2:7" s="466" customFormat="1">
      <c r="B965" s="465"/>
      <c r="C965" s="465"/>
      <c r="D965" s="465"/>
      <c r="E965" s="465"/>
      <c r="F965" s="465"/>
      <c r="G965" s="465"/>
    </row>
    <row r="966" spans="2:7" s="466" customFormat="1">
      <c r="B966" s="465"/>
      <c r="C966" s="465"/>
      <c r="D966" s="465"/>
      <c r="E966" s="465"/>
      <c r="F966" s="465"/>
      <c r="G966" s="465"/>
    </row>
    <row r="967" spans="2:7" s="466" customFormat="1">
      <c r="B967" s="465"/>
      <c r="C967" s="465"/>
      <c r="D967" s="465"/>
      <c r="E967" s="465"/>
      <c r="F967" s="465"/>
      <c r="G967" s="465"/>
    </row>
    <row r="968" spans="2:7" s="466" customFormat="1">
      <c r="B968" s="465"/>
      <c r="C968" s="465"/>
      <c r="D968" s="465"/>
      <c r="E968" s="465"/>
      <c r="F968" s="465"/>
      <c r="G968" s="465"/>
    </row>
    <row r="969" spans="2:7" s="466" customFormat="1">
      <c r="B969" s="465"/>
      <c r="C969" s="465"/>
      <c r="D969" s="465"/>
      <c r="E969" s="465"/>
      <c r="F969" s="465"/>
      <c r="G969" s="465"/>
    </row>
    <row r="970" spans="2:7" s="466" customFormat="1">
      <c r="B970" s="465"/>
      <c r="C970" s="465"/>
      <c r="D970" s="465"/>
      <c r="E970" s="465"/>
      <c r="F970" s="465"/>
      <c r="G970" s="465"/>
    </row>
    <row r="971" spans="2:7" s="466" customFormat="1">
      <c r="B971" s="465"/>
      <c r="C971" s="465"/>
      <c r="D971" s="465"/>
      <c r="E971" s="465"/>
      <c r="F971" s="465"/>
      <c r="G971" s="465"/>
    </row>
    <row r="972" spans="2:7" s="466" customFormat="1">
      <c r="B972" s="465"/>
      <c r="C972" s="465"/>
      <c r="D972" s="465"/>
      <c r="E972" s="465"/>
      <c r="F972" s="465"/>
      <c r="G972" s="465"/>
    </row>
    <row r="973" spans="2:7" s="466" customFormat="1">
      <c r="B973" s="465"/>
      <c r="C973" s="465"/>
      <c r="D973" s="465"/>
      <c r="E973" s="465"/>
      <c r="F973" s="465"/>
      <c r="G973" s="465"/>
    </row>
    <row r="974" spans="2:7" s="466" customFormat="1">
      <c r="B974" s="465"/>
      <c r="C974" s="465"/>
      <c r="D974" s="465"/>
      <c r="E974" s="465"/>
      <c r="F974" s="465"/>
      <c r="G974" s="465"/>
    </row>
    <row r="975" spans="2:7" s="466" customFormat="1">
      <c r="B975" s="465"/>
      <c r="C975" s="465"/>
      <c r="D975" s="465"/>
      <c r="E975" s="465"/>
      <c r="F975" s="465"/>
      <c r="G975" s="465"/>
    </row>
    <row r="976" spans="2:7" s="466" customFormat="1">
      <c r="B976" s="465"/>
      <c r="C976" s="465"/>
      <c r="D976" s="465"/>
      <c r="E976" s="465"/>
      <c r="F976" s="465"/>
      <c r="G976" s="465"/>
    </row>
    <row r="977" spans="2:7" s="466" customFormat="1">
      <c r="B977" s="465"/>
      <c r="C977" s="465"/>
      <c r="D977" s="465"/>
      <c r="E977" s="465"/>
      <c r="F977" s="465"/>
      <c r="G977" s="465"/>
    </row>
    <row r="978" spans="2:7" s="466" customFormat="1">
      <c r="B978" s="465"/>
      <c r="C978" s="465"/>
      <c r="D978" s="465"/>
      <c r="E978" s="465"/>
      <c r="F978" s="465"/>
      <c r="G978" s="465"/>
    </row>
    <row r="979" spans="2:7" s="466" customFormat="1">
      <c r="B979" s="465"/>
      <c r="C979" s="465"/>
      <c r="D979" s="465"/>
      <c r="E979" s="465"/>
      <c r="F979" s="465"/>
      <c r="G979" s="465"/>
    </row>
    <row r="980" spans="2:7" s="466" customFormat="1">
      <c r="B980" s="465"/>
      <c r="C980" s="465"/>
      <c r="D980" s="465"/>
      <c r="E980" s="465"/>
      <c r="F980" s="465"/>
      <c r="G980" s="465"/>
    </row>
    <row r="981" spans="2:7" s="466" customFormat="1">
      <c r="B981" s="465"/>
      <c r="C981" s="465"/>
      <c r="D981" s="465"/>
      <c r="E981" s="465"/>
      <c r="F981" s="465"/>
      <c r="G981" s="465"/>
    </row>
    <row r="982" spans="2:7" s="466" customFormat="1">
      <c r="B982" s="465"/>
      <c r="C982" s="465"/>
      <c r="D982" s="465"/>
      <c r="E982" s="465"/>
      <c r="F982" s="465"/>
      <c r="G982" s="465"/>
    </row>
    <row r="983" spans="2:7" s="466" customFormat="1">
      <c r="B983" s="465"/>
      <c r="C983" s="465"/>
      <c r="D983" s="465"/>
      <c r="E983" s="465"/>
      <c r="F983" s="465"/>
      <c r="G983" s="465"/>
    </row>
    <row r="984" spans="2:7" s="466" customFormat="1">
      <c r="B984" s="465"/>
      <c r="C984" s="465"/>
      <c r="D984" s="465"/>
      <c r="E984" s="465"/>
      <c r="F984" s="465"/>
      <c r="G984" s="465"/>
    </row>
    <row r="985" spans="2:7" s="466" customFormat="1">
      <c r="B985" s="465"/>
      <c r="C985" s="465"/>
      <c r="D985" s="465"/>
      <c r="E985" s="465"/>
      <c r="F985" s="465"/>
      <c r="G985" s="465"/>
    </row>
    <row r="986" spans="2:7" s="466" customFormat="1">
      <c r="B986" s="465"/>
      <c r="C986" s="465"/>
      <c r="D986" s="465"/>
      <c r="E986" s="465"/>
      <c r="F986" s="465"/>
      <c r="G986" s="465"/>
    </row>
    <row r="987" spans="2:7" s="466" customFormat="1">
      <c r="B987" s="465"/>
      <c r="C987" s="465"/>
      <c r="D987" s="465"/>
      <c r="E987" s="465"/>
      <c r="F987" s="465"/>
      <c r="G987" s="465"/>
    </row>
    <row r="988" spans="2:7" s="466" customFormat="1">
      <c r="B988" s="465"/>
      <c r="C988" s="465"/>
      <c r="D988" s="465"/>
      <c r="E988" s="465"/>
      <c r="F988" s="465"/>
      <c r="G988" s="465"/>
    </row>
    <row r="989" spans="2:7" s="466" customFormat="1">
      <c r="B989" s="465"/>
      <c r="C989" s="465"/>
      <c r="D989" s="465"/>
      <c r="E989" s="465"/>
      <c r="F989" s="465"/>
      <c r="G989" s="465"/>
    </row>
    <row r="990" spans="2:7" s="466" customFormat="1">
      <c r="B990" s="465"/>
      <c r="C990" s="465"/>
      <c r="D990" s="465"/>
      <c r="E990" s="465"/>
      <c r="F990" s="465"/>
      <c r="G990" s="465"/>
    </row>
    <row r="991" spans="2:7" s="466" customFormat="1">
      <c r="B991" s="465"/>
      <c r="C991" s="465"/>
      <c r="D991" s="465"/>
      <c r="E991" s="465"/>
      <c r="F991" s="465"/>
      <c r="G991" s="465"/>
    </row>
    <row r="992" spans="2:7" s="466" customFormat="1">
      <c r="B992" s="465"/>
      <c r="C992" s="465"/>
      <c r="D992" s="465"/>
      <c r="E992" s="465"/>
      <c r="F992" s="465"/>
      <c r="G992" s="465"/>
    </row>
    <row r="993" spans="2:7" s="466" customFormat="1">
      <c r="B993" s="465"/>
      <c r="C993" s="465"/>
      <c r="D993" s="465"/>
      <c r="E993" s="465"/>
      <c r="F993" s="465"/>
      <c r="G993" s="465"/>
    </row>
    <row r="994" spans="2:7" s="466" customFormat="1">
      <c r="B994" s="465"/>
      <c r="C994" s="465"/>
      <c r="D994" s="465"/>
      <c r="E994" s="465"/>
      <c r="F994" s="465"/>
      <c r="G994" s="465"/>
    </row>
    <row r="995" spans="2:7" s="466" customFormat="1">
      <c r="B995" s="465"/>
      <c r="C995" s="465"/>
      <c r="D995" s="465"/>
      <c r="E995" s="465"/>
      <c r="F995" s="465"/>
      <c r="G995" s="465"/>
    </row>
    <row r="996" spans="2:7" s="466" customFormat="1">
      <c r="B996" s="465"/>
      <c r="C996" s="465"/>
      <c r="D996" s="465"/>
      <c r="E996" s="465"/>
      <c r="F996" s="465"/>
      <c r="G996" s="465"/>
    </row>
    <row r="997" spans="2:7" s="466" customFormat="1">
      <c r="B997" s="465"/>
      <c r="C997" s="465"/>
      <c r="D997" s="465"/>
      <c r="E997" s="465"/>
      <c r="F997" s="465"/>
      <c r="G997" s="465"/>
    </row>
    <row r="998" spans="2:7" s="466" customFormat="1">
      <c r="B998" s="465"/>
      <c r="C998" s="465"/>
      <c r="D998" s="465"/>
      <c r="E998" s="465"/>
      <c r="F998" s="465"/>
      <c r="G998" s="465"/>
    </row>
    <row r="999" spans="2:7" s="466" customFormat="1">
      <c r="B999" s="465"/>
      <c r="C999" s="465"/>
      <c r="D999" s="465"/>
      <c r="E999" s="465"/>
      <c r="F999" s="465"/>
      <c r="G999" s="465"/>
    </row>
    <row r="1000" spans="2:7" s="466" customFormat="1">
      <c r="B1000" s="465"/>
      <c r="C1000" s="465"/>
      <c r="D1000" s="465"/>
      <c r="E1000" s="465"/>
      <c r="F1000" s="465"/>
      <c r="G1000" s="465"/>
    </row>
    <row r="1001" spans="2:7" s="466" customFormat="1">
      <c r="B1001" s="465"/>
      <c r="C1001" s="465"/>
      <c r="D1001" s="465"/>
      <c r="E1001" s="465"/>
      <c r="F1001" s="465"/>
      <c r="G1001" s="465"/>
    </row>
    <row r="1002" spans="2:7" s="466" customFormat="1">
      <c r="B1002" s="465"/>
      <c r="C1002" s="465"/>
      <c r="D1002" s="465"/>
      <c r="E1002" s="465"/>
      <c r="F1002" s="465"/>
      <c r="G1002" s="465"/>
    </row>
    <row r="1003" spans="2:7" s="466" customFormat="1">
      <c r="B1003" s="465"/>
      <c r="C1003" s="465"/>
      <c r="D1003" s="465"/>
      <c r="E1003" s="465"/>
      <c r="F1003" s="465"/>
      <c r="G1003" s="465"/>
    </row>
    <row r="1004" spans="2:7" s="466" customFormat="1">
      <c r="B1004" s="465"/>
      <c r="C1004" s="465"/>
      <c r="D1004" s="465"/>
      <c r="E1004" s="465"/>
      <c r="F1004" s="465"/>
      <c r="G1004" s="465"/>
    </row>
    <row r="1005" spans="2:7" s="466" customFormat="1">
      <c r="B1005" s="465"/>
      <c r="C1005" s="465"/>
      <c r="D1005" s="465"/>
      <c r="E1005" s="465"/>
      <c r="F1005" s="465"/>
      <c r="G1005" s="465"/>
    </row>
    <row r="1006" spans="2:7" s="466" customFormat="1">
      <c r="B1006" s="465"/>
      <c r="C1006" s="465"/>
      <c r="D1006" s="465"/>
      <c r="E1006" s="465"/>
      <c r="F1006" s="465"/>
      <c r="G1006" s="465"/>
    </row>
    <row r="1007" spans="2:7" s="466" customFormat="1">
      <c r="B1007" s="465"/>
      <c r="C1007" s="465"/>
      <c r="D1007" s="465"/>
      <c r="E1007" s="465"/>
      <c r="F1007" s="465"/>
      <c r="G1007" s="465"/>
    </row>
    <row r="1008" spans="2:7" s="466" customFormat="1">
      <c r="B1008" s="465"/>
      <c r="C1008" s="465"/>
      <c r="D1008" s="465"/>
      <c r="E1008" s="465"/>
      <c r="F1008" s="465"/>
      <c r="G1008" s="465"/>
    </row>
    <row r="1009" spans="2:7" s="466" customFormat="1">
      <c r="B1009" s="465"/>
      <c r="C1009" s="465"/>
      <c r="D1009" s="465"/>
      <c r="E1009" s="465"/>
      <c r="F1009" s="465"/>
      <c r="G1009" s="465"/>
    </row>
    <row r="1010" spans="2:7" s="466" customFormat="1">
      <c r="B1010" s="465"/>
      <c r="C1010" s="465"/>
      <c r="D1010" s="465"/>
      <c r="E1010" s="465"/>
      <c r="F1010" s="465"/>
      <c r="G1010" s="465"/>
    </row>
    <row r="1011" spans="2:7" s="466" customFormat="1">
      <c r="B1011" s="465"/>
      <c r="C1011" s="465"/>
      <c r="D1011" s="465"/>
      <c r="E1011" s="465"/>
      <c r="F1011" s="465"/>
      <c r="G1011" s="465"/>
    </row>
    <row r="1012" spans="2:7" s="466" customFormat="1">
      <c r="B1012" s="465"/>
      <c r="C1012" s="465"/>
      <c r="D1012" s="465"/>
      <c r="E1012" s="465"/>
      <c r="F1012" s="465"/>
      <c r="G1012" s="465"/>
    </row>
    <row r="1013" spans="2:7" s="466" customFormat="1">
      <c r="B1013" s="465"/>
      <c r="C1013" s="465"/>
      <c r="D1013" s="465"/>
      <c r="E1013" s="465"/>
      <c r="F1013" s="465"/>
      <c r="G1013" s="465"/>
    </row>
    <row r="1014" spans="2:7" s="466" customFormat="1">
      <c r="B1014" s="465"/>
      <c r="C1014" s="465"/>
      <c r="D1014" s="465"/>
      <c r="E1014" s="465"/>
      <c r="F1014" s="465"/>
      <c r="G1014" s="465"/>
    </row>
    <row r="1015" spans="2:7" s="466" customFormat="1">
      <c r="B1015" s="465"/>
      <c r="C1015" s="465"/>
      <c r="D1015" s="465"/>
      <c r="E1015" s="465"/>
      <c r="F1015" s="465"/>
      <c r="G1015" s="465"/>
    </row>
    <row r="1016" spans="2:7" s="466" customFormat="1">
      <c r="B1016" s="465"/>
      <c r="C1016" s="465"/>
      <c r="D1016" s="465"/>
      <c r="E1016" s="465"/>
      <c r="F1016" s="465"/>
      <c r="G1016" s="465"/>
    </row>
    <row r="1017" spans="2:7" s="466" customFormat="1">
      <c r="B1017" s="465"/>
      <c r="C1017" s="465"/>
      <c r="D1017" s="465"/>
      <c r="E1017" s="465"/>
      <c r="F1017" s="465"/>
      <c r="G1017" s="465"/>
    </row>
    <row r="1018" spans="2:7" s="466" customFormat="1">
      <c r="B1018" s="465"/>
      <c r="C1018" s="465"/>
      <c r="D1018" s="465"/>
      <c r="E1018" s="465"/>
      <c r="F1018" s="465"/>
      <c r="G1018" s="465"/>
    </row>
    <row r="1019" spans="2:7" s="466" customFormat="1">
      <c r="B1019" s="465"/>
      <c r="C1019" s="465"/>
      <c r="D1019" s="465"/>
      <c r="E1019" s="465"/>
      <c r="F1019" s="465"/>
      <c r="G1019" s="465"/>
    </row>
    <row r="1020" spans="2:7" s="466" customFormat="1">
      <c r="B1020" s="465"/>
      <c r="C1020" s="465"/>
      <c r="D1020" s="465"/>
      <c r="E1020" s="465"/>
      <c r="F1020" s="465"/>
      <c r="G1020" s="465"/>
    </row>
    <row r="1021" spans="2:7" s="466" customFormat="1">
      <c r="B1021" s="465"/>
      <c r="C1021" s="465"/>
      <c r="D1021" s="465"/>
      <c r="E1021" s="465"/>
      <c r="F1021" s="465"/>
      <c r="G1021" s="465"/>
    </row>
    <row r="1022" spans="2:7" s="466" customFormat="1">
      <c r="B1022" s="465"/>
      <c r="C1022" s="465"/>
      <c r="D1022" s="465"/>
      <c r="E1022" s="465"/>
      <c r="F1022" s="465"/>
      <c r="G1022" s="465"/>
    </row>
    <row r="1023" spans="2:7" s="466" customFormat="1">
      <c r="B1023" s="465"/>
      <c r="C1023" s="465"/>
      <c r="D1023" s="465"/>
      <c r="E1023" s="465"/>
      <c r="F1023" s="465"/>
      <c r="G1023" s="465"/>
    </row>
    <row r="1024" spans="2:7" s="466" customFormat="1">
      <c r="B1024" s="465"/>
      <c r="C1024" s="465"/>
      <c r="D1024" s="465"/>
      <c r="E1024" s="465"/>
      <c r="F1024" s="465"/>
      <c r="G1024" s="465"/>
    </row>
    <row r="1025" spans="2:7" s="466" customFormat="1">
      <c r="B1025" s="465"/>
      <c r="C1025" s="465"/>
      <c r="D1025" s="465"/>
      <c r="E1025" s="465"/>
      <c r="F1025" s="465"/>
      <c r="G1025" s="465"/>
    </row>
    <row r="1026" spans="2:7" s="466" customFormat="1">
      <c r="B1026" s="465"/>
      <c r="C1026" s="465"/>
      <c r="D1026" s="465"/>
      <c r="E1026" s="465"/>
      <c r="F1026" s="465"/>
      <c r="G1026" s="465"/>
    </row>
    <row r="1027" spans="2:7" s="466" customFormat="1">
      <c r="B1027" s="465"/>
      <c r="C1027" s="465"/>
      <c r="D1027" s="465"/>
      <c r="E1027" s="465"/>
      <c r="F1027" s="465"/>
      <c r="G1027" s="465"/>
    </row>
    <row r="1028" spans="2:7" s="466" customFormat="1">
      <c r="B1028" s="465"/>
      <c r="C1028" s="465"/>
      <c r="D1028" s="465"/>
      <c r="E1028" s="465"/>
      <c r="F1028" s="465"/>
      <c r="G1028" s="465"/>
    </row>
    <row r="1029" spans="2:7" s="466" customFormat="1">
      <c r="B1029" s="465"/>
      <c r="C1029" s="465"/>
      <c r="D1029" s="465"/>
      <c r="E1029" s="465"/>
      <c r="F1029" s="465"/>
      <c r="G1029" s="465"/>
    </row>
    <row r="1030" spans="2:7" s="466" customFormat="1">
      <c r="B1030" s="465"/>
      <c r="C1030" s="465"/>
      <c r="D1030" s="465"/>
      <c r="E1030" s="465"/>
      <c r="F1030" s="465"/>
      <c r="G1030" s="465"/>
    </row>
    <row r="1031" spans="2:7" s="466" customFormat="1">
      <c r="B1031" s="465"/>
      <c r="C1031" s="465"/>
      <c r="D1031" s="465"/>
      <c r="E1031" s="465"/>
      <c r="F1031" s="465"/>
      <c r="G1031" s="465"/>
    </row>
    <row r="1032" spans="2:7" s="466" customFormat="1">
      <c r="B1032" s="465"/>
      <c r="C1032" s="465"/>
      <c r="D1032" s="465"/>
      <c r="E1032" s="465"/>
      <c r="F1032" s="465"/>
      <c r="G1032" s="465"/>
    </row>
    <row r="1033" spans="2:7" s="466" customFormat="1">
      <c r="B1033" s="465"/>
      <c r="C1033" s="465"/>
      <c r="D1033" s="465"/>
      <c r="E1033" s="465"/>
      <c r="F1033" s="465"/>
      <c r="G1033" s="465"/>
    </row>
    <row r="1034" spans="2:7" s="466" customFormat="1">
      <c r="B1034" s="465"/>
      <c r="C1034" s="465"/>
      <c r="D1034" s="465"/>
      <c r="E1034" s="465"/>
      <c r="F1034" s="465"/>
      <c r="G1034" s="465"/>
    </row>
    <row r="1035" spans="2:7" s="466" customFormat="1">
      <c r="B1035" s="465"/>
      <c r="C1035" s="465"/>
      <c r="D1035" s="465"/>
      <c r="E1035" s="465"/>
      <c r="F1035" s="465"/>
      <c r="G1035" s="465"/>
    </row>
    <row r="1036" spans="2:7" s="466" customFormat="1">
      <c r="B1036" s="465"/>
      <c r="C1036" s="465"/>
      <c r="D1036" s="465"/>
      <c r="E1036" s="465"/>
      <c r="F1036" s="465"/>
      <c r="G1036" s="465"/>
    </row>
    <row r="1037" spans="2:7" s="466" customFormat="1">
      <c r="B1037" s="465"/>
      <c r="C1037" s="465"/>
      <c r="D1037" s="465"/>
      <c r="E1037" s="465"/>
      <c r="F1037" s="465"/>
      <c r="G1037" s="465"/>
    </row>
    <row r="1038" spans="2:7" s="466" customFormat="1">
      <c r="B1038" s="465"/>
      <c r="C1038" s="465"/>
      <c r="D1038" s="465"/>
      <c r="E1038" s="465"/>
      <c r="F1038" s="465"/>
      <c r="G1038" s="465"/>
    </row>
    <row r="1039" spans="2:7" s="466" customFormat="1">
      <c r="B1039" s="465"/>
      <c r="C1039" s="465"/>
      <c r="D1039" s="465"/>
      <c r="E1039" s="465"/>
      <c r="F1039" s="465"/>
      <c r="G1039" s="465"/>
    </row>
    <row r="1040" spans="2:7" s="466" customFormat="1">
      <c r="B1040" s="465"/>
      <c r="C1040" s="465"/>
      <c r="D1040" s="465"/>
      <c r="E1040" s="465"/>
      <c r="F1040" s="465"/>
      <c r="G1040" s="465"/>
    </row>
    <row r="1041" spans="2:7" s="466" customFormat="1">
      <c r="B1041" s="465"/>
      <c r="C1041" s="465"/>
      <c r="D1041" s="465"/>
      <c r="E1041" s="465"/>
      <c r="F1041" s="465"/>
      <c r="G1041" s="465"/>
    </row>
    <row r="1042" spans="2:7" s="466" customFormat="1">
      <c r="B1042" s="465"/>
      <c r="C1042" s="465"/>
      <c r="D1042" s="465"/>
      <c r="E1042" s="465"/>
      <c r="F1042" s="465"/>
      <c r="G1042" s="465"/>
    </row>
    <row r="1043" spans="2:7" s="466" customFormat="1">
      <c r="B1043" s="465"/>
      <c r="C1043" s="465"/>
      <c r="D1043" s="465"/>
      <c r="E1043" s="465"/>
      <c r="F1043" s="465"/>
      <c r="G1043" s="465"/>
    </row>
    <row r="1044" spans="2:7" s="466" customFormat="1">
      <c r="B1044" s="465"/>
      <c r="C1044" s="465"/>
      <c r="D1044" s="465"/>
      <c r="E1044" s="465"/>
      <c r="F1044" s="465"/>
      <c r="G1044" s="465"/>
    </row>
    <row r="1045" spans="2:7" s="466" customFormat="1">
      <c r="B1045" s="465"/>
      <c r="C1045" s="465"/>
      <c r="D1045" s="465"/>
      <c r="E1045" s="465"/>
      <c r="F1045" s="465"/>
      <c r="G1045" s="465"/>
    </row>
    <row r="1046" spans="2:7" s="466" customFormat="1">
      <c r="B1046" s="465"/>
      <c r="C1046" s="465"/>
      <c r="D1046" s="465"/>
      <c r="E1046" s="465"/>
      <c r="F1046" s="465"/>
      <c r="G1046" s="465"/>
    </row>
    <row r="1047" spans="2:7" s="466" customFormat="1">
      <c r="B1047" s="465"/>
      <c r="C1047" s="465"/>
      <c r="D1047" s="465"/>
      <c r="E1047" s="465"/>
      <c r="F1047" s="465"/>
      <c r="G1047" s="465"/>
    </row>
    <row r="1048" spans="2:7" s="466" customFormat="1">
      <c r="B1048" s="465"/>
      <c r="C1048" s="465"/>
      <c r="D1048" s="465"/>
      <c r="E1048" s="465"/>
      <c r="F1048" s="465"/>
      <c r="G1048" s="465"/>
    </row>
    <row r="1049" spans="2:7" s="466" customFormat="1">
      <c r="B1049" s="465"/>
      <c r="C1049" s="465"/>
      <c r="D1049" s="465"/>
      <c r="E1049" s="465"/>
      <c r="F1049" s="465"/>
      <c r="G1049" s="465"/>
    </row>
    <row r="1050" spans="2:7" s="466" customFormat="1">
      <c r="B1050" s="465"/>
      <c r="C1050" s="465"/>
      <c r="D1050" s="465"/>
      <c r="E1050" s="465"/>
      <c r="F1050" s="465"/>
      <c r="G1050" s="465"/>
    </row>
    <row r="1051" spans="2:7" s="466" customFormat="1">
      <c r="B1051" s="465"/>
      <c r="C1051" s="465"/>
      <c r="D1051" s="465"/>
      <c r="E1051" s="465"/>
      <c r="F1051" s="465"/>
      <c r="G1051" s="465"/>
    </row>
    <row r="1052" spans="2:7" s="466" customFormat="1">
      <c r="B1052" s="465"/>
      <c r="C1052" s="465"/>
      <c r="D1052" s="465"/>
      <c r="E1052" s="465"/>
      <c r="F1052" s="465"/>
      <c r="G1052" s="465"/>
    </row>
    <row r="1053" spans="2:7" s="466" customFormat="1">
      <c r="B1053" s="465"/>
      <c r="C1053" s="465"/>
      <c r="D1053" s="465"/>
      <c r="E1053" s="465"/>
      <c r="F1053" s="465"/>
      <c r="G1053" s="465"/>
    </row>
    <row r="1054" spans="2:7" s="466" customFormat="1">
      <c r="B1054" s="465"/>
      <c r="C1054" s="465"/>
      <c r="D1054" s="465"/>
      <c r="E1054" s="465"/>
      <c r="F1054" s="465"/>
      <c r="G1054" s="465"/>
    </row>
    <row r="1055" spans="2:7" s="466" customFormat="1">
      <c r="B1055" s="465"/>
      <c r="C1055" s="465"/>
      <c r="D1055" s="465"/>
      <c r="E1055" s="465"/>
      <c r="F1055" s="465"/>
      <c r="G1055" s="465"/>
    </row>
    <row r="1056" spans="2:7" s="466" customFormat="1">
      <c r="B1056" s="465"/>
      <c r="C1056" s="465"/>
      <c r="D1056" s="465"/>
      <c r="E1056" s="465"/>
      <c r="F1056" s="465"/>
      <c r="G1056" s="465"/>
    </row>
    <row r="1057" spans="2:7" s="466" customFormat="1">
      <c r="B1057" s="465"/>
      <c r="C1057" s="465"/>
      <c r="D1057" s="465"/>
      <c r="E1057" s="465"/>
      <c r="F1057" s="465"/>
      <c r="G1057" s="465"/>
    </row>
    <row r="1058" spans="2:7" s="466" customFormat="1">
      <c r="B1058" s="465"/>
      <c r="C1058" s="465"/>
      <c r="D1058" s="465"/>
      <c r="E1058" s="465"/>
      <c r="F1058" s="465"/>
      <c r="G1058" s="465"/>
    </row>
    <row r="1059" spans="2:7" s="466" customFormat="1">
      <c r="B1059" s="465"/>
      <c r="C1059" s="465"/>
      <c r="D1059" s="465"/>
      <c r="E1059" s="465"/>
      <c r="F1059" s="465"/>
      <c r="G1059" s="465"/>
    </row>
    <row r="1060" spans="2:7" s="466" customFormat="1">
      <c r="B1060" s="465"/>
      <c r="C1060" s="465"/>
      <c r="D1060" s="465"/>
      <c r="E1060" s="465"/>
      <c r="F1060" s="465"/>
      <c r="G1060" s="465"/>
    </row>
    <row r="1061" spans="2:7" s="466" customFormat="1">
      <c r="B1061" s="465"/>
      <c r="C1061" s="465"/>
      <c r="D1061" s="465"/>
      <c r="E1061" s="465"/>
      <c r="F1061" s="465"/>
      <c r="G1061" s="465"/>
    </row>
    <row r="1062" spans="2:7" s="466" customFormat="1">
      <c r="B1062" s="465"/>
      <c r="C1062" s="465"/>
      <c r="D1062" s="465"/>
      <c r="E1062" s="465"/>
      <c r="F1062" s="465"/>
      <c r="G1062" s="465"/>
    </row>
    <row r="1063" spans="2:7" s="466" customFormat="1">
      <c r="B1063" s="465"/>
      <c r="C1063" s="465"/>
      <c r="D1063" s="465"/>
      <c r="E1063" s="465"/>
      <c r="F1063" s="465"/>
      <c r="G1063" s="465"/>
    </row>
    <row r="1064" spans="2:7" s="466" customFormat="1">
      <c r="B1064" s="465"/>
      <c r="C1064" s="465"/>
      <c r="D1064" s="465"/>
      <c r="E1064" s="465"/>
      <c r="F1064" s="465"/>
      <c r="G1064" s="465"/>
    </row>
    <row r="1065" spans="2:7" s="466" customFormat="1">
      <c r="B1065" s="465"/>
      <c r="C1065" s="465"/>
      <c r="D1065" s="465"/>
      <c r="E1065" s="465"/>
      <c r="F1065" s="465"/>
      <c r="G1065" s="465"/>
    </row>
    <row r="1066" spans="2:7" s="466" customFormat="1">
      <c r="B1066" s="465"/>
      <c r="C1066" s="465"/>
      <c r="D1066" s="465"/>
      <c r="E1066" s="465"/>
      <c r="F1066" s="465"/>
      <c r="G1066" s="465"/>
    </row>
    <row r="1067" spans="2:7" s="466" customFormat="1">
      <c r="B1067" s="465"/>
      <c r="C1067" s="465"/>
      <c r="D1067" s="465"/>
      <c r="E1067" s="465"/>
      <c r="F1067" s="465"/>
      <c r="G1067" s="465"/>
    </row>
    <row r="1068" spans="2:7" s="466" customFormat="1">
      <c r="B1068" s="465"/>
      <c r="C1068" s="465"/>
      <c r="D1068" s="465"/>
      <c r="E1068" s="465"/>
      <c r="F1068" s="465"/>
      <c r="G1068" s="465"/>
    </row>
    <row r="1069" spans="2:7" s="466" customFormat="1">
      <c r="B1069" s="465"/>
      <c r="C1069" s="465"/>
      <c r="D1069" s="465"/>
      <c r="E1069" s="465"/>
      <c r="F1069" s="465"/>
      <c r="G1069" s="465"/>
    </row>
    <row r="1070" spans="2:7" s="466" customFormat="1">
      <c r="B1070" s="465"/>
      <c r="C1070" s="465"/>
      <c r="D1070" s="465"/>
      <c r="E1070" s="465"/>
      <c r="F1070" s="465"/>
      <c r="G1070" s="465"/>
    </row>
    <row r="1071" spans="2:7" s="466" customFormat="1">
      <c r="B1071" s="465"/>
      <c r="C1071" s="465"/>
      <c r="D1071" s="465"/>
      <c r="E1071" s="465"/>
      <c r="F1071" s="465"/>
      <c r="G1071" s="465"/>
    </row>
    <row r="1072" spans="2:7" s="466" customFormat="1">
      <c r="B1072" s="465"/>
      <c r="C1072" s="465"/>
      <c r="D1072" s="465"/>
      <c r="E1072" s="465"/>
      <c r="F1072" s="465"/>
      <c r="G1072" s="465"/>
    </row>
    <row r="1073" spans="2:7" s="466" customFormat="1">
      <c r="B1073" s="465"/>
      <c r="C1073" s="465"/>
      <c r="D1073" s="465"/>
      <c r="E1073" s="465"/>
      <c r="F1073" s="465"/>
      <c r="G1073" s="465"/>
    </row>
    <row r="1074" spans="2:7" s="466" customFormat="1">
      <c r="B1074" s="465"/>
      <c r="C1074" s="465"/>
      <c r="D1074" s="465"/>
      <c r="E1074" s="465"/>
      <c r="F1074" s="465"/>
      <c r="G1074" s="465"/>
    </row>
    <row r="1075" spans="2:7" s="466" customFormat="1">
      <c r="B1075" s="465"/>
      <c r="C1075" s="465"/>
      <c r="D1075" s="465"/>
      <c r="E1075" s="465"/>
      <c r="F1075" s="465"/>
      <c r="G1075" s="465"/>
    </row>
    <row r="1076" spans="2:7" s="466" customFormat="1">
      <c r="B1076" s="465"/>
      <c r="C1076" s="465"/>
      <c r="D1076" s="465"/>
      <c r="E1076" s="465"/>
      <c r="F1076" s="465"/>
      <c r="G1076" s="465"/>
    </row>
    <row r="1077" spans="2:7" s="466" customFormat="1">
      <c r="B1077" s="465"/>
      <c r="C1077" s="465"/>
      <c r="D1077" s="465"/>
      <c r="E1077" s="465"/>
      <c r="F1077" s="465"/>
      <c r="G1077" s="465"/>
    </row>
    <row r="1078" spans="2:7" s="466" customFormat="1">
      <c r="B1078" s="465"/>
      <c r="C1078" s="465"/>
      <c r="D1078" s="465"/>
      <c r="E1078" s="465"/>
      <c r="F1078" s="465"/>
      <c r="G1078" s="465"/>
    </row>
    <row r="1079" spans="2:7" s="466" customFormat="1">
      <c r="B1079" s="465"/>
      <c r="C1079" s="465"/>
      <c r="D1079" s="465"/>
      <c r="E1079" s="465"/>
      <c r="F1079" s="465"/>
      <c r="G1079" s="465"/>
    </row>
    <row r="1080" spans="2:7" s="466" customFormat="1">
      <c r="B1080" s="465"/>
      <c r="C1080" s="465"/>
      <c r="D1080" s="465"/>
      <c r="E1080" s="465"/>
      <c r="F1080" s="465"/>
      <c r="G1080" s="465"/>
    </row>
    <row r="1081" spans="2:7" s="466" customFormat="1">
      <c r="B1081" s="465"/>
      <c r="C1081" s="465"/>
      <c r="D1081" s="465"/>
      <c r="E1081" s="465"/>
      <c r="F1081" s="465"/>
      <c r="G1081" s="465"/>
    </row>
    <row r="1082" spans="2:7" s="466" customFormat="1">
      <c r="B1082" s="465"/>
      <c r="C1082" s="465"/>
      <c r="D1082" s="465"/>
      <c r="E1082" s="465"/>
      <c r="F1082" s="465"/>
      <c r="G1082" s="465"/>
    </row>
    <row r="1083" spans="2:7" s="466" customFormat="1">
      <c r="B1083" s="465"/>
      <c r="C1083" s="465"/>
      <c r="D1083" s="465"/>
      <c r="E1083" s="465"/>
      <c r="F1083" s="465"/>
      <c r="G1083" s="465"/>
    </row>
    <row r="1084" spans="2:7" s="466" customFormat="1">
      <c r="B1084" s="465"/>
      <c r="C1084" s="465"/>
      <c r="D1084" s="465"/>
      <c r="E1084" s="465"/>
      <c r="F1084" s="465"/>
      <c r="G1084" s="465"/>
    </row>
    <row r="1085" spans="2:7" s="466" customFormat="1">
      <c r="B1085" s="465"/>
      <c r="C1085" s="465"/>
      <c r="D1085" s="465"/>
      <c r="E1085" s="465"/>
      <c r="F1085" s="465"/>
      <c r="G1085" s="465"/>
    </row>
    <row r="1086" spans="2:7" s="466" customFormat="1">
      <c r="B1086" s="465"/>
      <c r="C1086" s="465"/>
      <c r="D1086" s="465"/>
      <c r="E1086" s="465"/>
      <c r="F1086" s="465"/>
      <c r="G1086" s="465"/>
    </row>
    <row r="1087" spans="2:7" s="466" customFormat="1">
      <c r="B1087" s="465"/>
      <c r="C1087" s="465"/>
      <c r="D1087" s="465"/>
      <c r="E1087" s="465"/>
      <c r="F1087" s="465"/>
      <c r="G1087" s="465"/>
    </row>
    <row r="1088" spans="2:7" s="466" customFormat="1">
      <c r="B1088" s="465"/>
      <c r="C1088" s="465"/>
      <c r="D1088" s="465"/>
      <c r="E1088" s="465"/>
      <c r="F1088" s="465"/>
      <c r="G1088" s="465"/>
    </row>
    <row r="1089" spans="2:7" s="466" customFormat="1">
      <c r="B1089" s="465"/>
      <c r="C1089" s="465"/>
      <c r="D1089" s="465"/>
      <c r="E1089" s="465"/>
      <c r="F1089" s="465"/>
      <c r="G1089" s="465"/>
    </row>
    <row r="1090" spans="2:7" s="466" customFormat="1">
      <c r="B1090" s="465"/>
      <c r="C1090" s="465"/>
      <c r="D1090" s="465"/>
      <c r="E1090" s="465"/>
      <c r="F1090" s="465"/>
      <c r="G1090" s="465"/>
    </row>
    <row r="1091" spans="2:7" s="466" customFormat="1">
      <c r="B1091" s="465"/>
      <c r="C1091" s="465"/>
      <c r="D1091" s="465"/>
      <c r="E1091" s="465"/>
      <c r="F1091" s="465"/>
      <c r="G1091" s="465"/>
    </row>
    <row r="1092" spans="2:7" s="466" customFormat="1">
      <c r="B1092" s="465"/>
      <c r="C1092" s="465"/>
      <c r="D1092" s="465"/>
      <c r="E1092" s="465"/>
      <c r="F1092" s="465"/>
      <c r="G1092" s="465"/>
    </row>
    <row r="1093" spans="2:7" s="466" customFormat="1">
      <c r="B1093" s="465"/>
      <c r="C1093" s="465"/>
      <c r="D1093" s="465"/>
      <c r="E1093" s="465"/>
      <c r="F1093" s="465"/>
      <c r="G1093" s="465"/>
    </row>
    <row r="1094" spans="2:7" s="466" customFormat="1">
      <c r="B1094" s="465"/>
      <c r="C1094" s="465"/>
      <c r="D1094" s="465"/>
      <c r="E1094" s="465"/>
      <c r="F1094" s="465"/>
      <c r="G1094" s="465"/>
    </row>
    <row r="1095" spans="2:7" s="466" customFormat="1">
      <c r="B1095" s="465"/>
      <c r="C1095" s="465"/>
      <c r="D1095" s="465"/>
      <c r="E1095" s="465"/>
      <c r="F1095" s="465"/>
      <c r="G1095" s="465"/>
    </row>
    <row r="1096" spans="2:7" s="466" customFormat="1">
      <c r="B1096" s="465"/>
      <c r="C1096" s="465"/>
      <c r="D1096" s="465"/>
      <c r="E1096" s="465"/>
      <c r="F1096" s="465"/>
      <c r="G1096" s="465"/>
    </row>
    <row r="1097" spans="2:7" s="466" customFormat="1">
      <c r="B1097" s="465"/>
      <c r="C1097" s="465"/>
      <c r="D1097" s="465"/>
      <c r="E1097" s="465"/>
      <c r="F1097" s="465"/>
      <c r="G1097" s="465"/>
    </row>
    <row r="1098" spans="2:7" s="466" customFormat="1">
      <c r="B1098" s="465"/>
      <c r="C1098" s="465"/>
      <c r="D1098" s="465"/>
      <c r="E1098" s="465"/>
      <c r="F1098" s="465"/>
      <c r="G1098" s="465"/>
    </row>
    <row r="1099" spans="2:7" s="466" customFormat="1">
      <c r="B1099" s="465"/>
      <c r="C1099" s="465"/>
      <c r="D1099" s="465"/>
      <c r="E1099" s="465"/>
      <c r="F1099" s="465"/>
      <c r="G1099" s="465"/>
    </row>
    <row r="1100" spans="2:7" s="466" customFormat="1">
      <c r="B1100" s="465"/>
      <c r="C1100" s="465"/>
      <c r="D1100" s="465"/>
      <c r="E1100" s="465"/>
      <c r="F1100" s="465"/>
      <c r="G1100" s="465"/>
    </row>
    <row r="1101" spans="2:7" s="466" customFormat="1">
      <c r="B1101" s="465"/>
      <c r="C1101" s="465"/>
      <c r="D1101" s="465"/>
      <c r="E1101" s="465"/>
      <c r="F1101" s="465"/>
      <c r="G1101" s="465"/>
    </row>
    <row r="1102" spans="2:7" s="466" customFormat="1">
      <c r="B1102" s="465"/>
      <c r="C1102" s="465"/>
      <c r="D1102" s="465"/>
      <c r="E1102" s="465"/>
      <c r="F1102" s="465"/>
      <c r="G1102" s="465"/>
    </row>
    <row r="1103" spans="2:7" s="466" customFormat="1">
      <c r="B1103" s="465"/>
      <c r="C1103" s="465"/>
      <c r="D1103" s="465"/>
      <c r="E1103" s="465"/>
      <c r="F1103" s="465"/>
      <c r="G1103" s="465"/>
    </row>
    <row r="1104" spans="2:7" s="466" customFormat="1">
      <c r="B1104" s="465"/>
      <c r="C1104" s="465"/>
      <c r="D1104" s="465"/>
      <c r="E1104" s="465"/>
      <c r="F1104" s="465"/>
      <c r="G1104" s="465"/>
    </row>
    <row r="1105" spans="2:7" s="466" customFormat="1">
      <c r="B1105" s="465"/>
      <c r="C1105" s="465"/>
      <c r="D1105" s="465"/>
      <c r="E1105" s="465"/>
      <c r="F1105" s="465"/>
      <c r="G1105" s="465"/>
    </row>
    <row r="1106" spans="2:7" s="466" customFormat="1">
      <c r="B1106" s="465"/>
      <c r="C1106" s="465"/>
      <c r="D1106" s="465"/>
      <c r="E1106" s="465"/>
      <c r="F1106" s="465"/>
      <c r="G1106" s="465"/>
    </row>
    <row r="1107" spans="2:7" s="466" customFormat="1">
      <c r="B1107" s="465"/>
      <c r="C1107" s="465"/>
      <c r="D1107" s="465"/>
      <c r="E1107" s="465"/>
      <c r="F1107" s="465"/>
      <c r="G1107" s="465"/>
    </row>
    <row r="1108" spans="2:7" s="466" customFormat="1">
      <c r="B1108" s="465"/>
      <c r="C1108" s="465"/>
      <c r="D1108" s="465"/>
      <c r="E1108" s="465"/>
      <c r="F1108" s="465"/>
      <c r="G1108" s="465"/>
    </row>
    <row r="1109" spans="2:7" s="466" customFormat="1">
      <c r="B1109" s="465"/>
      <c r="C1109" s="465"/>
      <c r="D1109" s="465"/>
      <c r="E1109" s="465"/>
      <c r="F1109" s="465"/>
      <c r="G1109" s="465"/>
    </row>
    <row r="1110" spans="2:7" s="466" customFormat="1">
      <c r="B1110" s="465"/>
      <c r="C1110" s="465"/>
      <c r="D1110" s="465"/>
      <c r="E1110" s="465"/>
      <c r="F1110" s="465"/>
      <c r="G1110" s="465"/>
    </row>
    <row r="1111" spans="2:7" s="466" customFormat="1">
      <c r="B1111" s="465"/>
      <c r="C1111" s="465"/>
      <c r="D1111" s="465"/>
      <c r="E1111" s="465"/>
      <c r="F1111" s="465"/>
      <c r="G1111" s="465"/>
    </row>
    <row r="1112" spans="2:7" s="466" customFormat="1">
      <c r="B1112" s="465"/>
      <c r="C1112" s="465"/>
      <c r="D1112" s="465"/>
      <c r="E1112" s="465"/>
      <c r="F1112" s="465"/>
      <c r="G1112" s="465"/>
    </row>
    <row r="1113" spans="2:7" s="466" customFormat="1">
      <c r="B1113" s="465"/>
      <c r="C1113" s="465"/>
      <c r="D1113" s="465"/>
      <c r="E1113" s="465"/>
      <c r="F1113" s="465"/>
      <c r="G1113" s="465"/>
    </row>
    <row r="1114" spans="2:7" s="466" customFormat="1">
      <c r="B1114" s="465"/>
      <c r="C1114" s="465"/>
      <c r="D1114" s="465"/>
      <c r="E1114" s="465"/>
      <c r="F1114" s="465"/>
      <c r="G1114" s="465"/>
    </row>
    <row r="1115" spans="2:7" s="466" customFormat="1">
      <c r="B1115" s="465"/>
      <c r="C1115" s="465"/>
      <c r="D1115" s="465"/>
      <c r="E1115" s="465"/>
      <c r="F1115" s="465"/>
      <c r="G1115" s="465"/>
    </row>
    <row r="1116" spans="2:7" s="466" customFormat="1">
      <c r="B1116" s="465"/>
      <c r="C1116" s="465"/>
      <c r="D1116" s="465"/>
      <c r="E1116" s="465"/>
      <c r="F1116" s="465"/>
      <c r="G1116" s="465"/>
    </row>
    <row r="1117" spans="2:7" s="466" customFormat="1">
      <c r="B1117" s="465"/>
      <c r="C1117" s="465"/>
      <c r="D1117" s="465"/>
      <c r="E1117" s="465"/>
      <c r="F1117" s="465"/>
      <c r="G1117" s="465"/>
    </row>
    <row r="1118" spans="2:7" s="466" customFormat="1">
      <c r="B1118" s="465"/>
      <c r="C1118" s="465"/>
      <c r="D1118" s="465"/>
      <c r="E1118" s="465"/>
      <c r="F1118" s="465"/>
      <c r="G1118" s="465"/>
    </row>
    <row r="1119" spans="2:7" s="466" customFormat="1">
      <c r="B1119" s="465"/>
      <c r="C1119" s="465"/>
      <c r="D1119" s="465"/>
      <c r="E1119" s="465"/>
      <c r="F1119" s="465"/>
      <c r="G1119" s="465"/>
    </row>
    <row r="1120" spans="2:7" s="466" customFormat="1">
      <c r="B1120" s="465"/>
      <c r="C1120" s="465"/>
      <c r="D1120" s="465"/>
      <c r="E1120" s="465"/>
      <c r="F1120" s="465"/>
      <c r="G1120" s="465"/>
    </row>
    <row r="1121" spans="2:7" s="466" customFormat="1">
      <c r="B1121" s="465"/>
      <c r="C1121" s="465"/>
      <c r="D1121" s="465"/>
      <c r="E1121" s="465"/>
      <c r="F1121" s="465"/>
      <c r="G1121" s="465"/>
    </row>
    <row r="1122" spans="2:7" s="466" customFormat="1">
      <c r="B1122" s="465"/>
      <c r="C1122" s="465"/>
      <c r="D1122" s="465"/>
      <c r="E1122" s="465"/>
      <c r="F1122" s="465"/>
      <c r="G1122" s="465"/>
    </row>
    <row r="1123" spans="2:7" s="466" customFormat="1">
      <c r="B1123" s="465"/>
      <c r="C1123" s="465"/>
      <c r="D1123" s="465"/>
      <c r="E1123" s="465"/>
      <c r="F1123" s="465"/>
      <c r="G1123" s="465"/>
    </row>
    <row r="1124" spans="2:7" s="466" customFormat="1">
      <c r="B1124" s="465"/>
      <c r="C1124" s="465"/>
      <c r="D1124" s="465"/>
      <c r="E1124" s="465"/>
      <c r="F1124" s="465"/>
      <c r="G1124" s="465"/>
    </row>
    <row r="1125" spans="2:7" s="466" customFormat="1">
      <c r="B1125" s="465"/>
      <c r="C1125" s="465"/>
      <c r="D1125" s="465"/>
      <c r="E1125" s="465"/>
      <c r="F1125" s="465"/>
      <c r="G1125" s="465"/>
    </row>
    <row r="1126" spans="2:7" s="466" customFormat="1">
      <c r="B1126" s="465"/>
      <c r="C1126" s="465"/>
      <c r="D1126" s="465"/>
      <c r="E1126" s="465"/>
      <c r="F1126" s="465"/>
      <c r="G1126" s="465"/>
    </row>
    <row r="1127" spans="2:7" s="466" customFormat="1">
      <c r="B1127" s="465"/>
      <c r="C1127" s="465"/>
      <c r="D1127" s="465"/>
      <c r="E1127" s="465"/>
      <c r="F1127" s="465"/>
      <c r="G1127" s="465"/>
    </row>
    <row r="1128" spans="2:7" s="466" customFormat="1">
      <c r="B1128" s="465"/>
      <c r="C1128" s="465"/>
      <c r="D1128" s="465"/>
      <c r="E1128" s="465"/>
      <c r="F1128" s="465"/>
      <c r="G1128" s="465"/>
    </row>
    <row r="1129" spans="2:7" s="466" customFormat="1">
      <c r="B1129" s="465"/>
      <c r="C1129" s="465"/>
      <c r="D1129" s="465"/>
      <c r="E1129" s="465"/>
      <c r="F1129" s="465"/>
      <c r="G1129" s="465"/>
    </row>
    <row r="1130" spans="2:7" s="466" customFormat="1">
      <c r="B1130" s="465"/>
      <c r="C1130" s="465"/>
      <c r="D1130" s="465"/>
      <c r="E1130" s="465"/>
      <c r="F1130" s="465"/>
      <c r="G1130" s="465"/>
    </row>
    <row r="1131" spans="2:7" s="466" customFormat="1">
      <c r="B1131" s="465"/>
      <c r="C1131" s="465"/>
      <c r="D1131" s="465"/>
      <c r="E1131" s="465"/>
      <c r="F1131" s="465"/>
      <c r="G1131" s="465"/>
    </row>
    <row r="1132" spans="2:7" s="466" customFormat="1">
      <c r="B1132" s="465"/>
      <c r="C1132" s="465"/>
      <c r="D1132" s="465"/>
      <c r="E1132" s="465"/>
      <c r="F1132" s="465"/>
      <c r="G1132" s="465"/>
    </row>
    <row r="1133" spans="2:7" s="466" customFormat="1">
      <c r="B1133" s="465"/>
      <c r="C1133" s="465"/>
      <c r="D1133" s="465"/>
      <c r="E1133" s="465"/>
      <c r="F1133" s="465"/>
      <c r="G1133" s="465"/>
    </row>
    <row r="1134" spans="2:7" s="466" customFormat="1">
      <c r="B1134" s="465"/>
      <c r="C1134" s="465"/>
      <c r="D1134" s="465"/>
      <c r="E1134" s="465"/>
      <c r="F1134" s="465"/>
      <c r="G1134" s="465"/>
    </row>
    <row r="1135" spans="2:7" s="466" customFormat="1">
      <c r="B1135" s="465"/>
      <c r="C1135" s="465"/>
      <c r="D1135" s="465"/>
      <c r="E1135" s="465"/>
      <c r="F1135" s="465"/>
      <c r="G1135" s="465"/>
    </row>
    <row r="1136" spans="2:7" s="466" customFormat="1">
      <c r="B1136" s="465"/>
      <c r="C1136" s="465"/>
      <c r="D1136" s="465"/>
      <c r="E1136" s="465"/>
      <c r="F1136" s="465"/>
      <c r="G1136" s="465"/>
    </row>
    <row r="1137" spans="2:7" s="466" customFormat="1">
      <c r="B1137" s="465"/>
      <c r="C1137" s="465"/>
      <c r="D1137" s="465"/>
      <c r="E1137" s="465"/>
      <c r="F1137" s="465"/>
      <c r="G1137" s="465"/>
    </row>
    <row r="1138" spans="2:7" s="466" customFormat="1">
      <c r="B1138" s="465"/>
      <c r="C1138" s="465"/>
      <c r="D1138" s="465"/>
      <c r="E1138" s="465"/>
      <c r="F1138" s="465"/>
      <c r="G1138" s="465"/>
    </row>
    <row r="1139" spans="2:7" s="466" customFormat="1">
      <c r="B1139" s="465"/>
      <c r="C1139" s="465"/>
      <c r="D1139" s="465"/>
      <c r="E1139" s="465"/>
      <c r="F1139" s="465"/>
      <c r="G1139" s="465"/>
    </row>
    <row r="1140" spans="2:7" s="466" customFormat="1">
      <c r="B1140" s="465"/>
      <c r="C1140" s="465"/>
      <c r="D1140" s="465"/>
      <c r="E1140" s="465"/>
      <c r="F1140" s="465"/>
      <c r="G1140" s="465"/>
    </row>
    <row r="1141" spans="2:7" s="466" customFormat="1">
      <c r="B1141" s="465"/>
      <c r="C1141" s="465"/>
      <c r="D1141" s="465"/>
      <c r="E1141" s="465"/>
      <c r="F1141" s="465"/>
      <c r="G1141" s="465"/>
    </row>
    <row r="1142" spans="2:7" s="466" customFormat="1">
      <c r="B1142" s="465"/>
      <c r="C1142" s="465"/>
      <c r="D1142" s="465"/>
      <c r="E1142" s="465"/>
      <c r="F1142" s="465"/>
      <c r="G1142" s="465"/>
    </row>
    <row r="1143" spans="2:7" s="466" customFormat="1">
      <c r="B1143" s="465"/>
      <c r="C1143" s="465"/>
      <c r="D1143" s="465"/>
      <c r="E1143" s="465"/>
      <c r="F1143" s="465"/>
      <c r="G1143" s="465"/>
    </row>
    <row r="1144" spans="2:7" s="466" customFormat="1">
      <c r="B1144" s="465"/>
      <c r="C1144" s="465"/>
      <c r="D1144" s="465"/>
      <c r="E1144" s="465"/>
      <c r="F1144" s="465"/>
      <c r="G1144" s="465"/>
    </row>
    <row r="1145" spans="2:7" s="466" customFormat="1">
      <c r="B1145" s="465"/>
      <c r="C1145" s="465"/>
      <c r="D1145" s="465"/>
      <c r="E1145" s="465"/>
      <c r="F1145" s="465"/>
      <c r="G1145" s="465"/>
    </row>
    <row r="1146" spans="2:7" s="466" customFormat="1">
      <c r="B1146" s="465"/>
      <c r="C1146" s="465"/>
      <c r="D1146" s="465"/>
      <c r="E1146" s="465"/>
      <c r="F1146" s="465"/>
      <c r="G1146" s="465"/>
    </row>
    <row r="1147" spans="2:7" s="466" customFormat="1">
      <c r="B1147" s="465"/>
      <c r="C1147" s="465"/>
      <c r="D1147" s="465"/>
      <c r="E1147" s="465"/>
      <c r="F1147" s="465"/>
      <c r="G1147" s="465"/>
    </row>
    <row r="1148" spans="2:7" s="466" customFormat="1">
      <c r="B1148" s="465"/>
      <c r="C1148" s="465"/>
      <c r="D1148" s="465"/>
      <c r="E1148" s="465"/>
      <c r="F1148" s="465"/>
      <c r="G1148" s="465"/>
    </row>
    <row r="1149" spans="2:7" s="466" customFormat="1">
      <c r="B1149" s="465"/>
      <c r="C1149" s="465"/>
      <c r="D1149" s="465"/>
      <c r="E1149" s="465"/>
      <c r="F1149" s="465"/>
      <c r="G1149" s="465"/>
    </row>
    <row r="1150" spans="2:7" s="466" customFormat="1">
      <c r="B1150" s="465"/>
      <c r="C1150" s="465"/>
      <c r="D1150" s="465"/>
      <c r="E1150" s="465"/>
      <c r="F1150" s="465"/>
      <c r="G1150" s="465"/>
    </row>
    <row r="1151" spans="2:7" s="466" customFormat="1">
      <c r="B1151" s="465"/>
      <c r="C1151" s="465"/>
      <c r="D1151" s="465"/>
      <c r="E1151" s="465"/>
      <c r="F1151" s="465"/>
      <c r="G1151" s="465"/>
    </row>
    <row r="1152" spans="2:7" s="466" customFormat="1">
      <c r="B1152" s="465"/>
      <c r="C1152" s="465"/>
      <c r="D1152" s="465"/>
      <c r="E1152" s="465"/>
      <c r="F1152" s="465"/>
      <c r="G1152" s="465"/>
    </row>
    <row r="1153" spans="2:7" s="466" customFormat="1">
      <c r="B1153" s="465"/>
      <c r="C1153" s="465"/>
      <c r="D1153" s="465"/>
      <c r="E1153" s="465"/>
      <c r="F1153" s="465"/>
      <c r="G1153" s="465"/>
    </row>
    <row r="1154" spans="2:7" s="466" customFormat="1">
      <c r="B1154" s="465"/>
      <c r="C1154" s="465"/>
      <c r="D1154" s="465"/>
      <c r="E1154" s="465"/>
      <c r="F1154" s="465"/>
      <c r="G1154" s="465"/>
    </row>
    <row r="1155" spans="2:7" s="466" customFormat="1">
      <c r="B1155" s="465"/>
      <c r="C1155" s="465"/>
      <c r="D1155" s="465"/>
      <c r="E1155" s="465"/>
      <c r="F1155" s="465"/>
      <c r="G1155" s="465"/>
    </row>
    <row r="1156" spans="2:7" s="466" customFormat="1">
      <c r="B1156" s="465"/>
      <c r="C1156" s="465"/>
      <c r="D1156" s="465"/>
      <c r="E1156" s="465"/>
      <c r="F1156" s="465"/>
      <c r="G1156" s="465"/>
    </row>
    <row r="1157" spans="2:7" s="466" customFormat="1">
      <c r="B1157" s="465"/>
      <c r="C1157" s="465"/>
      <c r="D1157" s="465"/>
      <c r="E1157" s="465"/>
      <c r="F1157" s="465"/>
      <c r="G1157" s="465"/>
    </row>
    <row r="1158" spans="2:7" s="466" customFormat="1">
      <c r="B1158" s="465"/>
      <c r="C1158" s="465"/>
      <c r="D1158" s="465"/>
      <c r="E1158" s="465"/>
      <c r="F1158" s="465"/>
      <c r="G1158" s="465"/>
    </row>
    <row r="1159" spans="2:7" s="466" customFormat="1">
      <c r="B1159" s="465"/>
      <c r="C1159" s="465"/>
      <c r="D1159" s="465"/>
      <c r="E1159" s="465"/>
      <c r="F1159" s="465"/>
      <c r="G1159" s="465"/>
    </row>
    <row r="1160" spans="2:7" s="466" customFormat="1">
      <c r="B1160" s="465"/>
      <c r="C1160" s="465"/>
      <c r="D1160" s="465"/>
      <c r="E1160" s="465"/>
      <c r="F1160" s="465"/>
      <c r="G1160" s="465"/>
    </row>
    <row r="1161" spans="2:7" s="466" customFormat="1">
      <c r="B1161" s="465"/>
      <c r="C1161" s="465"/>
      <c r="D1161" s="465"/>
      <c r="E1161" s="465"/>
      <c r="F1161" s="465"/>
      <c r="G1161" s="465"/>
    </row>
    <row r="1162" spans="2:7" s="466" customFormat="1">
      <c r="B1162" s="465"/>
      <c r="C1162" s="465"/>
      <c r="D1162" s="465"/>
      <c r="E1162" s="465"/>
      <c r="F1162" s="465"/>
      <c r="G1162" s="465"/>
    </row>
    <row r="1163" spans="2:7" s="466" customFormat="1">
      <c r="B1163" s="465"/>
      <c r="C1163" s="465"/>
      <c r="D1163" s="465"/>
      <c r="E1163" s="465"/>
      <c r="F1163" s="465"/>
      <c r="G1163" s="465"/>
    </row>
    <row r="1164" spans="2:7" s="466" customFormat="1">
      <c r="B1164" s="465"/>
      <c r="C1164" s="465"/>
      <c r="D1164" s="465"/>
      <c r="E1164" s="465"/>
      <c r="F1164" s="465"/>
      <c r="G1164" s="465"/>
    </row>
    <row r="1165" spans="2:7" s="466" customFormat="1">
      <c r="B1165" s="465"/>
      <c r="C1165" s="465"/>
      <c r="D1165" s="465"/>
      <c r="E1165" s="465"/>
      <c r="F1165" s="465"/>
      <c r="G1165" s="465"/>
    </row>
    <row r="1166" spans="2:7" s="466" customFormat="1">
      <c r="B1166" s="465"/>
      <c r="C1166" s="465"/>
      <c r="D1166" s="465"/>
      <c r="E1166" s="465"/>
      <c r="F1166" s="465"/>
      <c r="G1166" s="465"/>
    </row>
    <row r="1167" spans="2:7" s="466" customFormat="1">
      <c r="B1167" s="465"/>
      <c r="C1167" s="465"/>
      <c r="D1167" s="465"/>
      <c r="E1167" s="465"/>
      <c r="F1167" s="465"/>
      <c r="G1167" s="465"/>
    </row>
    <row r="1168" spans="2:7" s="466" customFormat="1">
      <c r="B1168" s="465"/>
      <c r="C1168" s="465"/>
      <c r="D1168" s="465"/>
      <c r="E1168" s="465"/>
      <c r="F1168" s="465"/>
      <c r="G1168" s="465"/>
    </row>
    <row r="1169" spans="2:7" s="466" customFormat="1">
      <c r="B1169" s="465"/>
      <c r="C1169" s="465"/>
      <c r="D1169" s="465"/>
      <c r="E1169" s="465"/>
      <c r="F1169" s="465"/>
      <c r="G1169" s="465"/>
    </row>
    <row r="1170" spans="2:7" s="466" customFormat="1">
      <c r="B1170" s="465"/>
      <c r="C1170" s="465"/>
      <c r="D1170" s="465"/>
      <c r="E1170" s="465"/>
      <c r="F1170" s="465"/>
      <c r="G1170" s="465"/>
    </row>
    <row r="1171" spans="2:7" s="466" customFormat="1">
      <c r="B1171" s="465"/>
      <c r="C1171" s="465"/>
      <c r="D1171" s="465"/>
      <c r="E1171" s="465"/>
      <c r="F1171" s="465"/>
      <c r="G1171" s="465"/>
    </row>
    <row r="1172" spans="2:7" s="466" customFormat="1">
      <c r="B1172" s="465"/>
      <c r="C1172" s="465"/>
      <c r="D1172" s="465"/>
      <c r="E1172" s="465"/>
      <c r="F1172" s="465"/>
      <c r="G1172" s="465"/>
    </row>
    <row r="1173" spans="2:7" s="466" customFormat="1">
      <c r="B1173" s="465"/>
      <c r="C1173" s="465"/>
      <c r="D1173" s="465"/>
      <c r="E1173" s="465"/>
      <c r="F1173" s="465"/>
      <c r="G1173" s="465"/>
    </row>
    <row r="1174" spans="2:7" s="466" customFormat="1">
      <c r="B1174" s="465"/>
      <c r="C1174" s="465"/>
      <c r="D1174" s="465"/>
      <c r="E1174" s="465"/>
      <c r="F1174" s="465"/>
      <c r="G1174" s="465"/>
    </row>
    <row r="1175" spans="2:7" s="466" customFormat="1">
      <c r="B1175" s="465"/>
      <c r="C1175" s="465"/>
      <c r="D1175" s="465"/>
      <c r="E1175" s="465"/>
      <c r="F1175" s="465"/>
      <c r="G1175" s="465"/>
    </row>
    <row r="1176" spans="2:7" s="466" customFormat="1">
      <c r="B1176" s="465"/>
      <c r="C1176" s="465"/>
      <c r="D1176" s="465"/>
      <c r="E1176" s="465"/>
      <c r="F1176" s="465"/>
      <c r="G1176" s="465"/>
    </row>
    <row r="1177" spans="2:7" s="466" customFormat="1">
      <c r="B1177" s="465"/>
      <c r="C1177" s="465"/>
      <c r="D1177" s="465"/>
      <c r="E1177" s="465"/>
      <c r="F1177" s="465"/>
      <c r="G1177" s="465"/>
    </row>
    <row r="1178" spans="2:7" s="466" customFormat="1">
      <c r="B1178" s="465"/>
      <c r="C1178" s="465"/>
      <c r="D1178" s="465"/>
      <c r="E1178" s="465"/>
      <c r="F1178" s="465"/>
      <c r="G1178" s="465"/>
    </row>
    <row r="1179" spans="2:7" s="466" customFormat="1">
      <c r="B1179" s="465"/>
      <c r="C1179" s="465"/>
      <c r="D1179" s="465"/>
      <c r="E1179" s="465"/>
      <c r="F1179" s="465"/>
      <c r="G1179" s="465"/>
    </row>
    <row r="1180" spans="2:7" s="466" customFormat="1">
      <c r="B1180" s="465"/>
      <c r="C1180" s="465"/>
      <c r="D1180" s="465"/>
      <c r="E1180" s="465"/>
      <c r="F1180" s="465"/>
      <c r="G1180" s="465"/>
    </row>
    <row r="1181" spans="2:7" s="466" customFormat="1">
      <c r="B1181" s="465"/>
      <c r="C1181" s="465"/>
      <c r="D1181" s="465"/>
      <c r="E1181" s="465"/>
      <c r="F1181" s="465"/>
      <c r="G1181" s="465"/>
    </row>
    <row r="1182" spans="2:7" s="466" customFormat="1">
      <c r="B1182" s="465"/>
      <c r="C1182" s="465"/>
      <c r="D1182" s="465"/>
      <c r="E1182" s="465"/>
      <c r="F1182" s="465"/>
      <c r="G1182" s="465"/>
    </row>
    <row r="1183" spans="2:7" s="466" customFormat="1">
      <c r="B1183" s="465"/>
      <c r="C1183" s="465"/>
      <c r="D1183" s="465"/>
      <c r="E1183" s="465"/>
      <c r="F1183" s="465"/>
      <c r="G1183" s="465"/>
    </row>
    <row r="1184" spans="2:7" s="466" customFormat="1">
      <c r="B1184" s="465"/>
      <c r="C1184" s="465"/>
      <c r="D1184" s="465"/>
      <c r="E1184" s="465"/>
      <c r="F1184" s="465"/>
      <c r="G1184" s="465"/>
    </row>
    <row r="1185" spans="2:7" s="466" customFormat="1">
      <c r="B1185" s="465"/>
      <c r="C1185" s="465"/>
      <c r="D1185" s="465"/>
      <c r="E1185" s="465"/>
      <c r="F1185" s="465"/>
      <c r="G1185" s="465"/>
    </row>
    <row r="1186" spans="2:7" s="466" customFormat="1">
      <c r="B1186" s="465"/>
      <c r="C1186" s="465"/>
      <c r="D1186" s="465"/>
      <c r="E1186" s="465"/>
      <c r="F1186" s="465"/>
      <c r="G1186" s="465"/>
    </row>
    <row r="1187" spans="2:7" s="466" customFormat="1">
      <c r="B1187" s="465"/>
      <c r="C1187" s="465"/>
      <c r="D1187" s="465"/>
      <c r="E1187" s="465"/>
      <c r="F1187" s="465"/>
      <c r="G1187" s="465"/>
    </row>
    <row r="1188" spans="2:7" s="466" customFormat="1">
      <c r="B1188" s="465"/>
      <c r="C1188" s="465"/>
      <c r="D1188" s="465"/>
      <c r="E1188" s="465"/>
      <c r="F1188" s="465"/>
      <c r="G1188" s="465"/>
    </row>
    <row r="1189" spans="2:7" s="466" customFormat="1">
      <c r="B1189" s="465"/>
      <c r="C1189" s="465"/>
      <c r="D1189" s="465"/>
      <c r="E1189" s="465"/>
      <c r="F1189" s="465"/>
      <c r="G1189" s="465"/>
    </row>
    <row r="1190" spans="2:7" s="466" customFormat="1">
      <c r="B1190" s="465"/>
      <c r="C1190" s="465"/>
      <c r="D1190" s="465"/>
      <c r="E1190" s="465"/>
      <c r="F1190" s="465"/>
      <c r="G1190" s="465"/>
    </row>
    <row r="1191" spans="2:7" s="466" customFormat="1">
      <c r="B1191" s="465"/>
      <c r="C1191" s="465"/>
      <c r="D1191" s="465"/>
      <c r="E1191" s="465"/>
      <c r="F1191" s="465"/>
      <c r="G1191" s="465"/>
    </row>
    <row r="1192" spans="2:7" s="466" customFormat="1">
      <c r="B1192" s="465"/>
      <c r="C1192" s="465"/>
      <c r="D1192" s="465"/>
      <c r="E1192" s="465"/>
      <c r="F1192" s="465"/>
      <c r="G1192" s="465"/>
    </row>
    <row r="1193" spans="2:7" s="466" customFormat="1">
      <c r="B1193" s="465"/>
      <c r="C1193" s="465"/>
      <c r="D1193" s="465"/>
      <c r="E1193" s="465"/>
      <c r="F1193" s="465"/>
      <c r="G1193" s="465"/>
    </row>
    <row r="1194" spans="2:7" s="466" customFormat="1">
      <c r="B1194" s="465"/>
      <c r="C1194" s="465"/>
      <c r="D1194" s="465"/>
      <c r="E1194" s="465"/>
      <c r="F1194" s="465"/>
      <c r="G1194" s="465"/>
    </row>
    <row r="1195" spans="2:7" s="466" customFormat="1">
      <c r="B1195" s="465"/>
      <c r="C1195" s="465"/>
      <c r="D1195" s="465"/>
      <c r="E1195" s="465"/>
      <c r="F1195" s="465"/>
      <c r="G1195" s="465"/>
    </row>
    <row r="1196" spans="2:7" s="466" customFormat="1">
      <c r="B1196" s="465"/>
      <c r="C1196" s="465"/>
      <c r="D1196" s="465"/>
      <c r="E1196" s="465"/>
      <c r="F1196" s="465"/>
      <c r="G1196" s="465"/>
    </row>
    <row r="1197" spans="2:7" s="466" customFormat="1">
      <c r="B1197" s="465"/>
      <c r="C1197" s="465"/>
      <c r="D1197" s="465"/>
      <c r="E1197" s="465"/>
      <c r="F1197" s="465"/>
      <c r="G1197" s="465"/>
    </row>
    <row r="1198" spans="2:7" s="466" customFormat="1">
      <c r="B1198" s="465"/>
      <c r="C1198" s="465"/>
      <c r="D1198" s="465"/>
      <c r="E1198" s="465"/>
      <c r="F1198" s="465"/>
      <c r="G1198" s="465"/>
    </row>
    <row r="1199" spans="2:7" s="466" customFormat="1">
      <c r="B1199" s="465"/>
      <c r="C1199" s="465"/>
      <c r="D1199" s="465"/>
      <c r="E1199" s="465"/>
      <c r="F1199" s="465"/>
      <c r="G1199" s="465"/>
    </row>
    <row r="1200" spans="2:7" s="466" customFormat="1">
      <c r="B1200" s="465"/>
      <c r="C1200" s="465"/>
      <c r="D1200" s="465"/>
      <c r="E1200" s="465"/>
      <c r="F1200" s="465"/>
      <c r="G1200" s="465"/>
    </row>
    <row r="1201" spans="2:7" s="466" customFormat="1">
      <c r="B1201" s="465"/>
      <c r="C1201" s="465"/>
      <c r="D1201" s="465"/>
      <c r="E1201" s="465"/>
      <c r="F1201" s="465"/>
      <c r="G1201" s="465"/>
    </row>
    <row r="1202" spans="2:7" s="466" customFormat="1">
      <c r="B1202" s="465"/>
      <c r="C1202" s="465"/>
      <c r="D1202" s="465"/>
      <c r="E1202" s="465"/>
      <c r="F1202" s="465"/>
      <c r="G1202" s="465"/>
    </row>
    <row r="1203" spans="2:7" s="466" customFormat="1">
      <c r="B1203" s="465"/>
      <c r="C1203" s="465"/>
      <c r="D1203" s="465"/>
      <c r="E1203" s="465"/>
      <c r="F1203" s="465"/>
      <c r="G1203" s="465"/>
    </row>
    <row r="1204" spans="2:7" s="466" customFormat="1">
      <c r="B1204" s="465"/>
      <c r="C1204" s="465"/>
      <c r="D1204" s="465"/>
      <c r="E1204" s="465"/>
      <c r="F1204" s="465"/>
      <c r="G1204" s="465"/>
    </row>
    <row r="1205" spans="2:7" s="466" customFormat="1">
      <c r="B1205" s="465"/>
      <c r="C1205" s="465"/>
      <c r="D1205" s="465"/>
      <c r="E1205" s="465"/>
      <c r="F1205" s="465"/>
      <c r="G1205" s="465"/>
    </row>
    <row r="1206" spans="2:7" s="466" customFormat="1">
      <c r="B1206" s="465"/>
      <c r="C1206" s="465"/>
      <c r="D1206" s="465"/>
      <c r="E1206" s="465"/>
      <c r="F1206" s="465"/>
      <c r="G1206" s="465"/>
    </row>
    <row r="1207" spans="2:7" s="466" customFormat="1">
      <c r="B1207" s="465"/>
      <c r="C1207" s="465"/>
      <c r="D1207" s="465"/>
      <c r="E1207" s="465"/>
      <c r="F1207" s="465"/>
      <c r="G1207" s="465"/>
    </row>
    <row r="1208" spans="2:7" s="466" customFormat="1">
      <c r="B1208" s="465"/>
      <c r="C1208" s="465"/>
      <c r="D1208" s="465"/>
      <c r="E1208" s="465"/>
      <c r="F1208" s="465"/>
      <c r="G1208" s="465"/>
    </row>
    <row r="1209" spans="2:7" s="466" customFormat="1">
      <c r="B1209" s="465"/>
      <c r="C1209" s="465"/>
      <c r="D1209" s="465"/>
      <c r="E1209" s="465"/>
      <c r="F1209" s="465"/>
      <c r="G1209" s="465"/>
    </row>
    <row r="1210" spans="2:7" s="466" customFormat="1">
      <c r="B1210" s="465"/>
      <c r="C1210" s="465"/>
      <c r="D1210" s="465"/>
      <c r="E1210" s="465"/>
      <c r="F1210" s="465"/>
      <c r="G1210" s="465"/>
    </row>
    <row r="1211" spans="2:7" s="466" customFormat="1">
      <c r="B1211" s="465"/>
      <c r="C1211" s="465"/>
      <c r="D1211" s="465"/>
      <c r="E1211" s="465"/>
      <c r="F1211" s="465"/>
      <c r="G1211" s="465"/>
    </row>
    <row r="1212" spans="2:7" s="466" customFormat="1">
      <c r="B1212" s="465"/>
      <c r="C1212" s="465"/>
      <c r="D1212" s="465"/>
      <c r="E1212" s="465"/>
      <c r="F1212" s="465"/>
      <c r="G1212" s="465"/>
    </row>
    <row r="1213" spans="2:7" s="466" customFormat="1">
      <c r="B1213" s="465"/>
      <c r="C1213" s="465"/>
      <c r="D1213" s="465"/>
      <c r="E1213" s="465"/>
      <c r="F1213" s="465"/>
      <c r="G1213" s="465"/>
    </row>
    <row r="1214" spans="2:7" s="466" customFormat="1">
      <c r="B1214" s="465"/>
      <c r="C1214" s="465"/>
      <c r="D1214" s="465"/>
      <c r="E1214" s="465"/>
      <c r="F1214" s="465"/>
      <c r="G1214" s="465"/>
    </row>
    <row r="1215" spans="2:7" s="466" customFormat="1">
      <c r="B1215" s="465"/>
      <c r="C1215" s="465"/>
      <c r="D1215" s="465"/>
      <c r="E1215" s="465"/>
      <c r="F1215" s="465"/>
      <c r="G1215" s="465"/>
    </row>
    <row r="1216" spans="2:7" s="466" customFormat="1">
      <c r="B1216" s="465"/>
      <c r="C1216" s="465"/>
      <c r="D1216" s="465"/>
      <c r="E1216" s="465"/>
      <c r="F1216" s="465"/>
      <c r="G1216" s="465"/>
    </row>
    <row r="1217" spans="2:7" s="466" customFormat="1">
      <c r="B1217" s="465"/>
      <c r="C1217" s="465"/>
      <c r="D1217" s="465"/>
      <c r="E1217" s="465"/>
      <c r="F1217" s="465"/>
      <c r="G1217" s="465"/>
    </row>
    <row r="1218" spans="2:7" s="466" customFormat="1">
      <c r="B1218" s="465"/>
      <c r="C1218" s="465"/>
      <c r="D1218" s="465"/>
      <c r="E1218" s="465"/>
      <c r="F1218" s="465"/>
      <c r="G1218" s="465"/>
    </row>
    <row r="1219" spans="2:7" s="466" customFormat="1">
      <c r="B1219" s="465"/>
      <c r="C1219" s="465"/>
      <c r="D1219" s="465"/>
      <c r="E1219" s="465"/>
      <c r="F1219" s="465"/>
      <c r="G1219" s="465"/>
    </row>
    <row r="1220" spans="2:7" s="466" customFormat="1">
      <c r="B1220" s="465"/>
      <c r="C1220" s="465"/>
      <c r="D1220" s="465"/>
      <c r="E1220" s="465"/>
      <c r="F1220" s="465"/>
      <c r="G1220" s="465"/>
    </row>
    <row r="1221" spans="2:7" s="466" customFormat="1">
      <c r="B1221" s="465"/>
      <c r="C1221" s="465"/>
      <c r="D1221" s="465"/>
      <c r="E1221" s="465"/>
      <c r="F1221" s="465"/>
      <c r="G1221" s="465"/>
    </row>
    <row r="1222" spans="2:7" s="466" customFormat="1">
      <c r="B1222" s="465"/>
      <c r="C1222" s="465"/>
      <c r="D1222" s="465"/>
      <c r="E1222" s="465"/>
      <c r="F1222" s="465"/>
      <c r="G1222" s="465"/>
    </row>
    <row r="1223" spans="2:7" s="466" customFormat="1">
      <c r="B1223" s="465"/>
      <c r="C1223" s="465"/>
      <c r="D1223" s="465"/>
      <c r="E1223" s="465"/>
      <c r="F1223" s="465"/>
      <c r="G1223" s="465"/>
    </row>
    <row r="1224" spans="2:7" s="466" customFormat="1">
      <c r="B1224" s="465"/>
      <c r="C1224" s="465"/>
      <c r="D1224" s="465"/>
      <c r="E1224" s="465"/>
      <c r="F1224" s="465"/>
      <c r="G1224" s="465"/>
    </row>
    <row r="1225" spans="2:7" s="466" customFormat="1">
      <c r="B1225" s="465"/>
      <c r="C1225" s="465"/>
      <c r="D1225" s="465"/>
      <c r="E1225" s="465"/>
      <c r="F1225" s="465"/>
      <c r="G1225" s="465"/>
    </row>
    <row r="1226" spans="2:7" s="466" customFormat="1">
      <c r="B1226" s="465"/>
      <c r="C1226" s="465"/>
      <c r="D1226" s="465"/>
      <c r="E1226" s="465"/>
      <c r="F1226" s="465"/>
      <c r="G1226" s="465"/>
    </row>
    <row r="1227" spans="2:7" s="466" customFormat="1">
      <c r="B1227" s="465"/>
      <c r="C1227" s="465"/>
      <c r="D1227" s="465"/>
      <c r="E1227" s="465"/>
      <c r="F1227" s="465"/>
      <c r="G1227" s="465"/>
    </row>
    <row r="1228" spans="2:7" s="466" customFormat="1">
      <c r="B1228" s="465"/>
      <c r="C1228" s="465"/>
      <c r="D1228" s="465"/>
      <c r="E1228" s="465"/>
      <c r="F1228" s="465"/>
      <c r="G1228" s="465"/>
    </row>
    <row r="1229" spans="2:7" s="466" customFormat="1">
      <c r="B1229" s="465"/>
      <c r="C1229" s="465"/>
      <c r="D1229" s="465"/>
      <c r="E1229" s="465"/>
      <c r="F1229" s="465"/>
      <c r="G1229" s="465"/>
    </row>
    <row r="1230" spans="2:7" s="466" customFormat="1">
      <c r="B1230" s="465"/>
      <c r="C1230" s="465"/>
      <c r="D1230" s="465"/>
      <c r="E1230" s="465"/>
      <c r="F1230" s="465"/>
      <c r="G1230" s="465"/>
    </row>
    <row r="1231" spans="2:7" s="466" customFormat="1">
      <c r="B1231" s="465"/>
      <c r="C1231" s="465"/>
      <c r="D1231" s="465"/>
      <c r="E1231" s="465"/>
      <c r="F1231" s="465"/>
      <c r="G1231" s="465"/>
    </row>
    <row r="1232" spans="2:7" s="466" customFormat="1">
      <c r="B1232" s="465"/>
      <c r="C1232" s="465"/>
      <c r="D1232" s="465"/>
      <c r="E1232" s="465"/>
      <c r="F1232" s="465"/>
      <c r="G1232" s="465"/>
    </row>
    <row r="1233" spans="2:7" s="466" customFormat="1">
      <c r="B1233" s="465"/>
      <c r="C1233" s="465"/>
      <c r="D1233" s="465"/>
      <c r="E1233" s="465"/>
      <c r="F1233" s="465"/>
      <c r="G1233" s="465"/>
    </row>
    <row r="1234" spans="2:7" s="466" customFormat="1">
      <c r="B1234" s="465"/>
      <c r="C1234" s="465"/>
      <c r="D1234" s="465"/>
      <c r="E1234" s="465"/>
      <c r="F1234" s="465"/>
      <c r="G1234" s="465"/>
    </row>
    <row r="1235" spans="2:7" s="466" customFormat="1">
      <c r="B1235" s="465"/>
      <c r="C1235" s="465"/>
      <c r="D1235" s="465"/>
      <c r="E1235" s="465"/>
      <c r="F1235" s="465"/>
      <c r="G1235" s="465"/>
    </row>
    <row r="1236" spans="2:7" s="466" customFormat="1">
      <c r="B1236" s="465"/>
      <c r="C1236" s="465"/>
      <c r="D1236" s="465"/>
      <c r="E1236" s="465"/>
      <c r="F1236" s="465"/>
      <c r="G1236" s="465"/>
    </row>
    <row r="1237" spans="2:7" s="466" customFormat="1">
      <c r="B1237" s="465"/>
      <c r="C1237" s="465"/>
      <c r="D1237" s="465"/>
      <c r="E1237" s="465"/>
      <c r="F1237" s="465"/>
      <c r="G1237" s="465"/>
    </row>
    <row r="1238" spans="2:7" s="466" customFormat="1">
      <c r="B1238" s="465"/>
      <c r="C1238" s="465"/>
      <c r="D1238" s="465"/>
      <c r="E1238" s="465"/>
      <c r="F1238" s="465"/>
      <c r="G1238" s="465"/>
    </row>
    <row r="1239" spans="2:7" s="466" customFormat="1">
      <c r="B1239" s="465"/>
      <c r="C1239" s="465"/>
      <c r="D1239" s="465"/>
      <c r="E1239" s="465"/>
      <c r="F1239" s="465"/>
      <c r="G1239" s="465"/>
    </row>
    <row r="1240" spans="2:7" s="466" customFormat="1">
      <c r="B1240" s="465"/>
      <c r="C1240" s="465"/>
      <c r="D1240" s="465"/>
      <c r="E1240" s="465"/>
      <c r="F1240" s="465"/>
      <c r="G1240" s="465"/>
    </row>
    <row r="1241" spans="2:7" s="466" customFormat="1">
      <c r="B1241" s="465"/>
      <c r="C1241" s="465"/>
      <c r="D1241" s="465"/>
      <c r="E1241" s="465"/>
      <c r="F1241" s="465"/>
      <c r="G1241" s="465"/>
    </row>
    <row r="1242" spans="2:7" s="466" customFormat="1">
      <c r="B1242" s="465"/>
      <c r="C1242" s="465"/>
      <c r="D1242" s="465"/>
      <c r="E1242" s="465"/>
      <c r="F1242" s="465"/>
      <c r="G1242" s="465"/>
    </row>
    <row r="1243" spans="2:7" s="466" customFormat="1">
      <c r="B1243" s="465"/>
      <c r="C1243" s="465"/>
      <c r="D1243" s="465"/>
      <c r="E1243" s="465"/>
      <c r="F1243" s="465"/>
      <c r="G1243" s="465"/>
    </row>
    <row r="1244" spans="2:7" s="466" customFormat="1">
      <c r="B1244" s="465"/>
      <c r="C1244" s="465"/>
      <c r="D1244" s="465"/>
      <c r="E1244" s="465"/>
      <c r="F1244" s="465"/>
      <c r="G1244" s="465"/>
    </row>
    <row r="1245" spans="2:7" s="466" customFormat="1">
      <c r="B1245" s="465"/>
      <c r="C1245" s="465"/>
      <c r="D1245" s="465"/>
      <c r="E1245" s="465"/>
      <c r="F1245" s="465"/>
      <c r="G1245" s="465"/>
    </row>
    <row r="1246" spans="2:7" s="466" customFormat="1">
      <c r="B1246" s="465"/>
      <c r="C1246" s="465"/>
      <c r="D1246" s="465"/>
      <c r="E1246" s="465"/>
      <c r="F1246" s="465"/>
      <c r="G1246" s="465"/>
    </row>
    <row r="1247" spans="2:7" s="466" customFormat="1">
      <c r="B1247" s="465"/>
      <c r="C1247" s="465"/>
      <c r="D1247" s="465"/>
      <c r="E1247" s="465"/>
      <c r="F1247" s="465"/>
      <c r="G1247" s="465"/>
    </row>
    <row r="1248" spans="2:7" s="466" customFormat="1">
      <c r="B1248" s="465"/>
      <c r="C1248" s="465"/>
      <c r="D1248" s="465"/>
      <c r="E1248" s="465"/>
      <c r="F1248" s="465"/>
      <c r="G1248" s="465"/>
    </row>
    <row r="1249" spans="2:7" s="466" customFormat="1">
      <c r="B1249" s="465"/>
      <c r="C1249" s="465"/>
      <c r="D1249" s="465"/>
      <c r="E1249" s="465"/>
      <c r="F1249" s="465"/>
      <c r="G1249" s="465"/>
    </row>
    <row r="1250" spans="2:7" s="466" customFormat="1">
      <c r="B1250" s="465"/>
      <c r="C1250" s="465"/>
      <c r="D1250" s="465"/>
      <c r="E1250" s="465"/>
      <c r="F1250" s="465"/>
      <c r="G1250" s="465"/>
    </row>
    <row r="1251" spans="2:7" s="466" customFormat="1">
      <c r="B1251" s="465"/>
      <c r="C1251" s="465"/>
      <c r="D1251" s="465"/>
      <c r="E1251" s="465"/>
      <c r="F1251" s="465"/>
      <c r="G1251" s="465"/>
    </row>
    <row r="1252" spans="2:7" s="466" customFormat="1">
      <c r="B1252" s="465"/>
      <c r="C1252" s="465"/>
      <c r="D1252" s="465"/>
      <c r="E1252" s="465"/>
      <c r="F1252" s="465"/>
      <c r="G1252" s="465"/>
    </row>
    <row r="1253" spans="2:7" s="466" customFormat="1">
      <c r="B1253" s="465"/>
      <c r="C1253" s="465"/>
      <c r="D1253" s="465"/>
      <c r="E1253" s="465"/>
      <c r="F1253" s="465"/>
      <c r="G1253" s="465"/>
    </row>
    <row r="1254" spans="2:7" s="466" customFormat="1">
      <c r="B1254" s="465"/>
      <c r="C1254" s="465"/>
      <c r="D1254" s="465"/>
      <c r="E1254" s="465"/>
      <c r="F1254" s="465"/>
      <c r="G1254" s="465"/>
    </row>
    <row r="1255" spans="2:7" s="466" customFormat="1">
      <c r="B1255" s="465"/>
      <c r="C1255" s="465"/>
      <c r="D1255" s="465"/>
      <c r="E1255" s="465"/>
      <c r="F1255" s="465"/>
      <c r="G1255" s="465"/>
    </row>
    <row r="1256" spans="2:7" s="466" customFormat="1">
      <c r="B1256" s="465"/>
      <c r="C1256" s="465"/>
      <c r="D1256" s="465"/>
      <c r="E1256" s="465"/>
      <c r="F1256" s="465"/>
      <c r="G1256" s="465"/>
    </row>
    <row r="1257" spans="2:7" s="466" customFormat="1">
      <c r="B1257" s="465"/>
      <c r="C1257" s="465"/>
      <c r="D1257" s="465"/>
      <c r="E1257" s="465"/>
      <c r="F1257" s="465"/>
      <c r="G1257" s="465"/>
    </row>
    <row r="1258" spans="2:7" s="466" customFormat="1">
      <c r="B1258" s="465"/>
      <c r="C1258" s="465"/>
      <c r="D1258" s="465"/>
      <c r="E1258" s="465"/>
      <c r="F1258" s="465"/>
      <c r="G1258" s="465"/>
    </row>
    <row r="1259" spans="2:7" s="466" customFormat="1">
      <c r="B1259" s="465"/>
      <c r="C1259" s="465"/>
      <c r="D1259" s="465"/>
      <c r="E1259" s="465"/>
      <c r="F1259" s="465"/>
      <c r="G1259" s="465"/>
    </row>
    <row r="1260" spans="2:7" s="466" customFormat="1">
      <c r="B1260" s="465"/>
      <c r="C1260" s="465"/>
      <c r="D1260" s="465"/>
      <c r="E1260" s="465"/>
      <c r="F1260" s="465"/>
      <c r="G1260" s="465"/>
    </row>
    <row r="1261" spans="2:7" s="466" customFormat="1">
      <c r="B1261" s="465"/>
      <c r="C1261" s="465"/>
      <c r="D1261" s="465"/>
      <c r="E1261" s="465"/>
      <c r="F1261" s="465"/>
      <c r="G1261" s="465"/>
    </row>
    <row r="1262" spans="2:7" s="466" customFormat="1">
      <c r="B1262" s="465"/>
      <c r="C1262" s="465"/>
      <c r="D1262" s="465"/>
      <c r="E1262" s="465"/>
      <c r="F1262" s="465"/>
      <c r="G1262" s="465"/>
    </row>
    <row r="1263" spans="2:7" s="466" customFormat="1">
      <c r="B1263" s="465"/>
      <c r="C1263" s="465"/>
      <c r="D1263" s="465"/>
      <c r="E1263" s="465"/>
      <c r="F1263" s="465"/>
      <c r="G1263" s="465"/>
    </row>
    <row r="1264" spans="2:7" s="466" customFormat="1">
      <c r="B1264" s="465"/>
      <c r="C1264" s="465"/>
      <c r="D1264" s="465"/>
      <c r="E1264" s="465"/>
      <c r="F1264" s="465"/>
      <c r="G1264" s="465"/>
    </row>
    <row r="1265" spans="2:7" s="466" customFormat="1">
      <c r="B1265" s="465"/>
      <c r="C1265" s="465"/>
      <c r="D1265" s="465"/>
      <c r="E1265" s="465"/>
      <c r="F1265" s="465"/>
      <c r="G1265" s="465"/>
    </row>
    <row r="1266" spans="2:7" s="466" customFormat="1">
      <c r="B1266" s="465"/>
      <c r="C1266" s="465"/>
      <c r="D1266" s="465"/>
      <c r="E1266" s="465"/>
      <c r="F1266" s="465"/>
      <c r="G1266" s="465"/>
    </row>
    <row r="1267" spans="2:7" s="466" customFormat="1">
      <c r="B1267" s="465"/>
      <c r="C1267" s="465"/>
      <c r="D1267" s="465"/>
      <c r="E1267" s="465"/>
      <c r="F1267" s="465"/>
      <c r="G1267" s="465"/>
    </row>
    <row r="1268" spans="2:7" s="466" customFormat="1">
      <c r="B1268" s="465"/>
      <c r="C1268" s="465"/>
      <c r="D1268" s="465"/>
      <c r="E1268" s="465"/>
      <c r="F1268" s="465"/>
      <c r="G1268" s="465"/>
    </row>
    <row r="1269" spans="2:7" s="466" customFormat="1">
      <c r="B1269" s="465"/>
      <c r="C1269" s="465"/>
      <c r="D1269" s="465"/>
      <c r="E1269" s="465"/>
      <c r="F1269" s="465"/>
      <c r="G1269" s="465"/>
    </row>
    <row r="1270" spans="2:7" s="466" customFormat="1">
      <c r="B1270" s="465"/>
      <c r="C1270" s="465"/>
      <c r="D1270" s="465"/>
      <c r="E1270" s="465"/>
      <c r="F1270" s="465"/>
      <c r="G1270" s="465"/>
    </row>
    <row r="1271" spans="2:7" s="466" customFormat="1">
      <c r="B1271" s="465"/>
      <c r="C1271" s="465"/>
      <c r="D1271" s="465"/>
      <c r="E1271" s="465"/>
      <c r="F1271" s="465"/>
      <c r="G1271" s="465"/>
    </row>
    <row r="1272" spans="2:7" s="466" customFormat="1">
      <c r="B1272" s="465"/>
      <c r="C1272" s="465"/>
      <c r="D1272" s="465"/>
      <c r="E1272" s="465"/>
      <c r="F1272" s="465"/>
      <c r="G1272" s="465"/>
    </row>
    <row r="1273" spans="2:7" s="466" customFormat="1">
      <c r="B1273" s="465"/>
      <c r="C1273" s="465"/>
      <c r="D1273" s="465"/>
      <c r="E1273" s="465"/>
      <c r="F1273" s="465"/>
      <c r="G1273" s="465"/>
    </row>
    <row r="1274" spans="2:7" s="466" customFormat="1">
      <c r="B1274" s="465"/>
      <c r="C1274" s="465"/>
      <c r="D1274" s="465"/>
      <c r="E1274" s="465"/>
      <c r="F1274" s="465"/>
      <c r="G1274" s="465"/>
    </row>
    <row r="1275" spans="2:7" s="466" customFormat="1">
      <c r="B1275" s="465"/>
      <c r="C1275" s="465"/>
      <c r="D1275" s="465"/>
      <c r="E1275" s="465"/>
      <c r="F1275" s="465"/>
      <c r="G1275" s="465"/>
    </row>
    <row r="1276" spans="2:7" s="466" customFormat="1">
      <c r="B1276" s="465"/>
      <c r="C1276" s="465"/>
      <c r="D1276" s="465"/>
      <c r="E1276" s="465"/>
      <c r="F1276" s="465"/>
      <c r="G1276" s="465"/>
    </row>
    <row r="1277" spans="2:7" s="466" customFormat="1">
      <c r="B1277" s="465"/>
      <c r="C1277" s="465"/>
      <c r="D1277" s="465"/>
      <c r="E1277" s="465"/>
      <c r="F1277" s="465"/>
      <c r="G1277" s="465"/>
    </row>
    <row r="1278" spans="2:7" s="466" customFormat="1">
      <c r="B1278" s="465"/>
      <c r="C1278" s="465"/>
      <c r="D1278" s="465"/>
      <c r="E1278" s="465"/>
      <c r="F1278" s="465"/>
      <c r="G1278" s="465"/>
    </row>
    <row r="1279" spans="2:7" s="466" customFormat="1">
      <c r="B1279" s="465"/>
      <c r="C1279" s="465"/>
      <c r="D1279" s="465"/>
      <c r="E1279" s="465"/>
      <c r="F1279" s="465"/>
      <c r="G1279" s="465"/>
    </row>
    <row r="1280" spans="2:7" s="466" customFormat="1">
      <c r="B1280" s="465"/>
      <c r="C1280" s="465"/>
      <c r="D1280" s="465"/>
      <c r="E1280" s="465"/>
      <c r="F1280" s="465"/>
      <c r="G1280" s="465"/>
    </row>
    <row r="1281" spans="2:7" s="466" customFormat="1">
      <c r="B1281" s="465"/>
      <c r="C1281" s="465"/>
      <c r="D1281" s="465"/>
      <c r="E1281" s="465"/>
      <c r="F1281" s="465"/>
      <c r="G1281" s="465"/>
    </row>
    <row r="1282" spans="2:7" s="466" customFormat="1">
      <c r="B1282" s="465"/>
      <c r="C1282" s="465"/>
      <c r="D1282" s="465"/>
      <c r="E1282" s="465"/>
      <c r="F1282" s="465"/>
      <c r="G1282" s="465"/>
    </row>
    <row r="1283" spans="2:7" s="466" customFormat="1">
      <c r="B1283" s="465"/>
      <c r="C1283" s="465"/>
      <c r="D1283" s="465"/>
      <c r="E1283" s="465"/>
      <c r="F1283" s="465"/>
      <c r="G1283" s="465"/>
    </row>
    <row r="1284" spans="2:7" s="466" customFormat="1">
      <c r="B1284" s="465"/>
      <c r="C1284" s="465"/>
      <c r="D1284" s="465"/>
      <c r="E1284" s="465"/>
      <c r="F1284" s="465"/>
      <c r="G1284" s="465"/>
    </row>
    <row r="1285" spans="2:7" s="466" customFormat="1">
      <c r="B1285" s="465"/>
      <c r="C1285" s="465"/>
      <c r="D1285" s="465"/>
      <c r="E1285" s="465"/>
      <c r="F1285" s="465"/>
      <c r="G1285" s="465"/>
    </row>
    <row r="1286" spans="2:7" s="466" customFormat="1">
      <c r="B1286" s="465"/>
      <c r="C1286" s="465"/>
      <c r="D1286" s="465"/>
      <c r="E1286" s="465"/>
      <c r="F1286" s="465"/>
      <c r="G1286" s="465"/>
    </row>
    <row r="1287" spans="2:7" s="466" customFormat="1">
      <c r="B1287" s="465"/>
      <c r="C1287" s="465"/>
      <c r="D1287" s="465"/>
      <c r="E1287" s="465"/>
      <c r="F1287" s="465"/>
      <c r="G1287" s="465"/>
    </row>
    <row r="1288" spans="2:7" s="466" customFormat="1">
      <c r="B1288" s="465"/>
      <c r="C1288" s="465"/>
      <c r="D1288" s="465"/>
      <c r="E1288" s="465"/>
      <c r="F1288" s="465"/>
      <c r="G1288" s="465"/>
    </row>
    <row r="1289" spans="2:7" s="466" customFormat="1">
      <c r="B1289" s="465"/>
      <c r="C1289" s="465"/>
      <c r="D1289" s="465"/>
      <c r="E1289" s="465"/>
      <c r="F1289" s="465"/>
      <c r="G1289" s="465"/>
    </row>
    <row r="1290" spans="2:7" s="466" customFormat="1">
      <c r="B1290" s="465"/>
      <c r="C1290" s="465"/>
      <c r="D1290" s="465"/>
      <c r="E1290" s="465"/>
      <c r="F1290" s="465"/>
      <c r="G1290" s="465"/>
    </row>
    <row r="1291" spans="2:7" s="466" customFormat="1">
      <c r="B1291" s="465"/>
      <c r="C1291" s="465"/>
      <c r="D1291" s="465"/>
      <c r="E1291" s="465"/>
      <c r="F1291" s="465"/>
      <c r="G1291" s="465"/>
    </row>
    <row r="1292" spans="2:7" s="466" customFormat="1">
      <c r="B1292" s="465"/>
      <c r="C1292" s="465"/>
      <c r="D1292" s="465"/>
      <c r="E1292" s="465"/>
      <c r="F1292" s="465"/>
      <c r="G1292" s="465"/>
    </row>
    <row r="1293" spans="2:7" s="466" customFormat="1">
      <c r="B1293" s="465"/>
      <c r="C1293" s="465"/>
      <c r="D1293" s="465"/>
      <c r="E1293" s="465"/>
      <c r="F1293" s="465"/>
      <c r="G1293" s="465"/>
    </row>
    <row r="1294" spans="2:7" s="466" customFormat="1">
      <c r="B1294" s="465"/>
      <c r="C1294" s="465"/>
      <c r="D1294" s="465"/>
      <c r="E1294" s="465"/>
      <c r="F1294" s="465"/>
      <c r="G1294" s="465"/>
    </row>
    <row r="1295" spans="2:7" s="466" customFormat="1">
      <c r="B1295" s="465"/>
      <c r="C1295" s="465"/>
      <c r="D1295" s="465"/>
      <c r="E1295" s="465"/>
      <c r="F1295" s="465"/>
      <c r="G1295" s="465"/>
    </row>
    <row r="1296" spans="2:7" s="466" customFormat="1">
      <c r="B1296" s="465"/>
      <c r="C1296" s="465"/>
      <c r="D1296" s="465"/>
      <c r="E1296" s="465"/>
      <c r="F1296" s="465"/>
      <c r="G1296" s="465"/>
    </row>
    <row r="1297" spans="2:7" s="466" customFormat="1">
      <c r="B1297" s="465"/>
      <c r="C1297" s="465"/>
      <c r="D1297" s="465"/>
      <c r="E1297" s="465"/>
      <c r="F1297" s="465"/>
      <c r="G1297" s="465"/>
    </row>
    <row r="1298" spans="2:7" s="466" customFormat="1">
      <c r="B1298" s="465"/>
      <c r="C1298" s="465"/>
      <c r="D1298" s="465"/>
      <c r="E1298" s="465"/>
      <c r="F1298" s="465"/>
      <c r="G1298" s="465"/>
    </row>
    <row r="1299" spans="2:7" s="466" customFormat="1">
      <c r="B1299" s="465"/>
      <c r="C1299" s="465"/>
      <c r="D1299" s="465"/>
      <c r="E1299" s="465"/>
      <c r="F1299" s="465"/>
      <c r="G1299" s="465"/>
    </row>
    <row r="1300" spans="2:7" s="466" customFormat="1">
      <c r="B1300" s="465"/>
      <c r="C1300" s="465"/>
      <c r="D1300" s="465"/>
      <c r="E1300" s="465"/>
      <c r="F1300" s="465"/>
      <c r="G1300" s="465"/>
    </row>
    <row r="1301" spans="2:7" s="466" customFormat="1">
      <c r="B1301" s="465"/>
      <c r="C1301" s="465"/>
      <c r="D1301" s="465"/>
      <c r="E1301" s="465"/>
      <c r="F1301" s="465"/>
      <c r="G1301" s="465"/>
    </row>
    <row r="1302" spans="2:7" s="466" customFormat="1">
      <c r="B1302" s="465"/>
      <c r="C1302" s="465"/>
      <c r="D1302" s="465"/>
      <c r="E1302" s="465"/>
      <c r="F1302" s="465"/>
      <c r="G1302" s="465"/>
    </row>
    <row r="1303" spans="2:7" s="466" customFormat="1">
      <c r="B1303" s="465"/>
      <c r="C1303" s="465"/>
      <c r="D1303" s="465"/>
      <c r="E1303" s="465"/>
      <c r="F1303" s="465"/>
      <c r="G1303" s="465"/>
    </row>
    <row r="1304" spans="2:7" s="466" customFormat="1">
      <c r="B1304" s="465"/>
      <c r="C1304" s="465"/>
      <c r="D1304" s="465"/>
      <c r="E1304" s="465"/>
      <c r="F1304" s="465"/>
      <c r="G1304" s="465"/>
    </row>
    <row r="1305" spans="2:7" s="466" customFormat="1">
      <c r="B1305" s="465"/>
      <c r="C1305" s="465"/>
      <c r="D1305" s="465"/>
      <c r="E1305" s="465"/>
      <c r="F1305" s="465"/>
      <c r="G1305" s="465"/>
    </row>
    <row r="1306" spans="2:7" s="466" customFormat="1">
      <c r="B1306" s="465"/>
      <c r="C1306" s="465"/>
      <c r="D1306" s="465"/>
      <c r="E1306" s="465"/>
      <c r="F1306" s="465"/>
      <c r="G1306" s="465"/>
    </row>
    <row r="1307" spans="2:7" s="466" customFormat="1">
      <c r="B1307" s="465"/>
      <c r="C1307" s="465"/>
      <c r="D1307" s="465"/>
      <c r="E1307" s="465"/>
      <c r="F1307" s="465"/>
      <c r="G1307" s="465"/>
    </row>
    <row r="1308" spans="2:7" s="466" customFormat="1">
      <c r="B1308" s="465"/>
      <c r="C1308" s="465"/>
      <c r="D1308" s="465"/>
      <c r="E1308" s="465"/>
      <c r="F1308" s="465"/>
      <c r="G1308" s="465"/>
    </row>
    <row r="1309" spans="2:7" s="466" customFormat="1">
      <c r="B1309" s="465"/>
      <c r="C1309" s="465"/>
      <c r="D1309" s="465"/>
      <c r="E1309" s="465"/>
      <c r="F1309" s="465"/>
      <c r="G1309" s="465"/>
    </row>
    <row r="1310" spans="2:7" s="466" customFormat="1">
      <c r="B1310" s="465"/>
      <c r="C1310" s="465"/>
      <c r="D1310" s="465"/>
      <c r="E1310" s="465"/>
      <c r="F1310" s="465"/>
      <c r="G1310" s="465"/>
    </row>
    <row r="1311" spans="2:7" s="466" customFormat="1">
      <c r="B1311" s="465"/>
      <c r="C1311" s="465"/>
      <c r="D1311" s="465"/>
      <c r="E1311" s="465"/>
      <c r="F1311" s="465"/>
      <c r="G1311" s="465"/>
    </row>
    <row r="1312" spans="2:7" s="466" customFormat="1">
      <c r="B1312" s="465"/>
      <c r="C1312" s="465"/>
      <c r="D1312" s="465"/>
      <c r="E1312" s="465"/>
      <c r="F1312" s="465"/>
      <c r="G1312" s="465"/>
    </row>
    <row r="1313" spans="2:7" s="466" customFormat="1">
      <c r="B1313" s="465"/>
      <c r="C1313" s="465"/>
      <c r="D1313" s="465"/>
      <c r="E1313" s="465"/>
      <c r="F1313" s="465"/>
      <c r="G1313" s="465"/>
    </row>
    <row r="1314" spans="2:7" s="466" customFormat="1">
      <c r="B1314" s="465"/>
      <c r="C1314" s="465"/>
      <c r="D1314" s="465"/>
      <c r="E1314" s="465"/>
      <c r="F1314" s="465"/>
      <c r="G1314" s="465"/>
    </row>
    <row r="1315" spans="2:7" s="466" customFormat="1">
      <c r="B1315" s="465"/>
      <c r="C1315" s="465"/>
      <c r="D1315" s="465"/>
      <c r="E1315" s="465"/>
      <c r="F1315" s="465"/>
      <c r="G1315" s="465"/>
    </row>
    <row r="1316" spans="2:7" s="466" customFormat="1">
      <c r="B1316" s="465"/>
      <c r="C1316" s="465"/>
      <c r="D1316" s="465"/>
      <c r="E1316" s="465"/>
      <c r="F1316" s="465"/>
      <c r="G1316" s="465"/>
    </row>
    <row r="1317" spans="2:7" s="466" customFormat="1">
      <c r="B1317" s="465"/>
      <c r="C1317" s="465"/>
      <c r="D1317" s="465"/>
      <c r="E1317" s="465"/>
      <c r="F1317" s="465"/>
      <c r="G1317" s="465"/>
    </row>
    <row r="1318" spans="2:7" s="466" customFormat="1">
      <c r="B1318" s="465"/>
      <c r="C1318" s="465"/>
      <c r="D1318" s="465"/>
      <c r="E1318" s="465"/>
      <c r="F1318" s="465"/>
      <c r="G1318" s="465"/>
    </row>
    <row r="1319" spans="2:7" s="466" customFormat="1">
      <c r="B1319" s="465"/>
      <c r="C1319" s="465"/>
      <c r="D1319" s="465"/>
      <c r="E1319" s="465"/>
      <c r="F1319" s="465"/>
      <c r="G1319" s="465"/>
    </row>
    <row r="1320" spans="2:7" s="466" customFormat="1">
      <c r="B1320" s="465"/>
      <c r="C1320" s="465"/>
      <c r="D1320" s="465"/>
      <c r="E1320" s="465"/>
      <c r="F1320" s="465"/>
      <c r="G1320" s="465"/>
    </row>
    <row r="1321" spans="2:7" s="466" customFormat="1">
      <c r="B1321" s="465"/>
      <c r="C1321" s="465"/>
      <c r="D1321" s="465"/>
      <c r="E1321" s="465"/>
      <c r="F1321" s="465"/>
      <c r="G1321" s="465"/>
    </row>
    <row r="1322" spans="2:7" s="466" customFormat="1">
      <c r="B1322" s="465"/>
      <c r="C1322" s="465"/>
      <c r="D1322" s="465"/>
      <c r="E1322" s="465"/>
      <c r="F1322" s="465"/>
      <c r="G1322" s="465"/>
    </row>
    <row r="1323" spans="2:7" s="466" customFormat="1">
      <c r="B1323" s="465"/>
      <c r="C1323" s="465"/>
      <c r="D1323" s="465"/>
      <c r="E1323" s="465"/>
      <c r="F1323" s="465"/>
      <c r="G1323" s="465"/>
    </row>
    <row r="1324" spans="2:7" s="466" customFormat="1">
      <c r="B1324" s="465"/>
      <c r="C1324" s="465"/>
      <c r="D1324" s="465"/>
      <c r="E1324" s="465"/>
      <c r="F1324" s="465"/>
      <c r="G1324" s="465"/>
    </row>
    <row r="1325" spans="2:7" s="466" customFormat="1">
      <c r="B1325" s="465"/>
      <c r="C1325" s="465"/>
      <c r="D1325" s="465"/>
      <c r="E1325" s="465"/>
      <c r="F1325" s="465"/>
      <c r="G1325" s="465"/>
    </row>
    <row r="1326" spans="2:7" s="466" customFormat="1">
      <c r="B1326" s="465"/>
      <c r="C1326" s="465"/>
      <c r="D1326" s="465"/>
      <c r="E1326" s="465"/>
      <c r="F1326" s="465"/>
      <c r="G1326" s="465"/>
    </row>
    <row r="1327" spans="2:7" s="466" customFormat="1">
      <c r="B1327" s="465"/>
      <c r="C1327" s="465"/>
      <c r="D1327" s="465"/>
      <c r="E1327" s="465"/>
      <c r="F1327" s="465"/>
      <c r="G1327" s="465"/>
    </row>
    <row r="1328" spans="2:7" s="466" customFormat="1">
      <c r="B1328" s="465"/>
      <c r="C1328" s="465"/>
      <c r="D1328" s="465"/>
      <c r="E1328" s="465"/>
      <c r="F1328" s="465"/>
      <c r="G1328" s="465"/>
    </row>
    <row r="1329" spans="2:7" s="466" customFormat="1">
      <c r="B1329" s="465"/>
      <c r="C1329" s="465"/>
      <c r="D1329" s="465"/>
      <c r="E1329" s="465"/>
      <c r="F1329" s="465"/>
      <c r="G1329" s="465"/>
    </row>
    <row r="1330" spans="2:7" s="466" customFormat="1">
      <c r="B1330" s="465"/>
      <c r="C1330" s="465"/>
      <c r="D1330" s="465"/>
      <c r="E1330" s="465"/>
      <c r="F1330" s="465"/>
      <c r="G1330" s="465"/>
    </row>
    <row r="1331" spans="2:7" s="466" customFormat="1">
      <c r="B1331" s="465"/>
      <c r="C1331" s="465"/>
      <c r="D1331" s="465"/>
      <c r="E1331" s="465"/>
      <c r="F1331" s="465"/>
      <c r="G1331" s="465"/>
    </row>
    <row r="1332" spans="2:7" s="466" customFormat="1">
      <c r="B1332" s="465"/>
      <c r="C1332" s="465"/>
      <c r="D1332" s="465"/>
      <c r="E1332" s="465"/>
      <c r="F1332" s="465"/>
      <c r="G1332" s="465"/>
    </row>
    <row r="1333" spans="2:7" s="466" customFormat="1">
      <c r="B1333" s="465"/>
      <c r="C1333" s="465"/>
      <c r="D1333" s="465"/>
      <c r="E1333" s="465"/>
      <c r="F1333" s="465"/>
      <c r="G1333" s="465"/>
    </row>
    <row r="1334" spans="2:7" s="466" customFormat="1">
      <c r="B1334" s="465"/>
      <c r="C1334" s="465"/>
      <c r="D1334" s="465"/>
      <c r="E1334" s="465"/>
      <c r="F1334" s="465"/>
      <c r="G1334" s="465"/>
    </row>
    <row r="1335" spans="2:7" s="466" customFormat="1">
      <c r="B1335" s="465"/>
      <c r="C1335" s="465"/>
      <c r="D1335" s="465"/>
      <c r="E1335" s="465"/>
      <c r="F1335" s="465"/>
      <c r="G1335" s="465"/>
    </row>
    <row r="1336" spans="2:7" s="466" customFormat="1">
      <c r="B1336" s="465"/>
      <c r="C1336" s="465"/>
      <c r="D1336" s="465"/>
      <c r="E1336" s="465"/>
      <c r="F1336" s="465"/>
      <c r="G1336" s="465"/>
    </row>
    <row r="1337" spans="2:7" s="466" customFormat="1">
      <c r="B1337" s="465"/>
      <c r="C1337" s="465"/>
      <c r="D1337" s="465"/>
      <c r="E1337" s="465"/>
      <c r="F1337" s="465"/>
      <c r="G1337" s="465"/>
    </row>
    <row r="1338" spans="2:7" s="466" customFormat="1">
      <c r="B1338" s="465"/>
      <c r="C1338" s="465"/>
      <c r="D1338" s="465"/>
      <c r="E1338" s="465"/>
      <c r="F1338" s="465"/>
      <c r="G1338" s="465"/>
    </row>
    <row r="1339" spans="2:7" s="466" customFormat="1">
      <c r="B1339" s="465"/>
      <c r="C1339" s="465"/>
      <c r="D1339" s="465"/>
      <c r="E1339" s="465"/>
      <c r="F1339" s="465"/>
      <c r="G1339" s="465"/>
    </row>
    <row r="1340" spans="2:7" s="466" customFormat="1">
      <c r="B1340" s="465"/>
      <c r="C1340" s="465"/>
      <c r="D1340" s="465"/>
      <c r="E1340" s="465"/>
      <c r="F1340" s="465"/>
      <c r="G1340" s="465"/>
    </row>
    <row r="1341" spans="2:7" s="466" customFormat="1">
      <c r="B1341" s="465"/>
      <c r="C1341" s="465"/>
      <c r="D1341" s="465"/>
      <c r="E1341" s="465"/>
      <c r="F1341" s="465"/>
      <c r="G1341" s="465"/>
    </row>
    <row r="1342" spans="2:7" s="466" customFormat="1">
      <c r="B1342" s="465"/>
      <c r="C1342" s="465"/>
      <c r="D1342" s="465"/>
      <c r="E1342" s="465"/>
      <c r="F1342" s="465"/>
      <c r="G1342" s="465"/>
    </row>
    <row r="1343" spans="2:7" s="466" customFormat="1">
      <c r="B1343" s="465"/>
      <c r="C1343" s="465"/>
      <c r="D1343" s="465"/>
      <c r="E1343" s="465"/>
      <c r="F1343" s="465"/>
      <c r="G1343" s="465"/>
    </row>
    <row r="1344" spans="2:7" s="466" customFormat="1">
      <c r="B1344" s="465"/>
      <c r="C1344" s="465"/>
      <c r="D1344" s="465"/>
      <c r="E1344" s="465"/>
      <c r="F1344" s="465"/>
      <c r="G1344" s="465"/>
    </row>
    <row r="1345" spans="2:7" s="466" customFormat="1">
      <c r="B1345" s="465"/>
      <c r="C1345" s="465"/>
      <c r="D1345" s="465"/>
      <c r="E1345" s="465"/>
      <c r="F1345" s="465"/>
      <c r="G1345" s="465"/>
    </row>
    <row r="1346" spans="2:7" s="466" customFormat="1">
      <c r="B1346" s="465"/>
      <c r="C1346" s="465"/>
      <c r="D1346" s="465"/>
      <c r="E1346" s="465"/>
      <c r="F1346" s="465"/>
      <c r="G1346" s="465"/>
    </row>
    <row r="1347" spans="2:7" s="466" customFormat="1">
      <c r="B1347" s="465"/>
      <c r="C1347" s="465"/>
      <c r="D1347" s="465"/>
      <c r="E1347" s="465"/>
      <c r="F1347" s="465"/>
      <c r="G1347" s="465"/>
    </row>
    <row r="1348" spans="2:7" s="466" customFormat="1">
      <c r="B1348" s="465"/>
      <c r="C1348" s="465"/>
      <c r="D1348" s="465"/>
      <c r="E1348" s="465"/>
      <c r="F1348" s="465"/>
      <c r="G1348" s="465"/>
    </row>
    <row r="1349" spans="2:7" s="466" customFormat="1">
      <c r="B1349" s="465"/>
      <c r="C1349" s="465"/>
      <c r="D1349" s="465"/>
      <c r="E1349" s="465"/>
      <c r="F1349" s="465"/>
      <c r="G1349" s="465"/>
    </row>
    <row r="1350" spans="2:7" s="466" customFormat="1">
      <c r="B1350" s="465"/>
      <c r="C1350" s="465"/>
      <c r="D1350" s="465"/>
      <c r="E1350" s="465"/>
      <c r="F1350" s="465"/>
      <c r="G1350" s="465"/>
    </row>
    <row r="1351" spans="2:7" s="466" customFormat="1">
      <c r="B1351" s="465"/>
      <c r="C1351" s="465"/>
      <c r="D1351" s="465"/>
      <c r="E1351" s="465"/>
      <c r="F1351" s="465"/>
      <c r="G1351" s="465"/>
    </row>
    <row r="1352" spans="2:7" s="466" customFormat="1">
      <c r="B1352" s="465"/>
      <c r="C1352" s="465"/>
      <c r="D1352" s="465"/>
      <c r="E1352" s="465"/>
      <c r="F1352" s="465"/>
      <c r="G1352" s="465"/>
    </row>
    <row r="1353" spans="2:7" s="466" customFormat="1">
      <c r="B1353" s="465"/>
      <c r="C1353" s="465"/>
      <c r="D1353" s="465"/>
      <c r="E1353" s="465"/>
      <c r="F1353" s="465"/>
      <c r="G1353" s="465"/>
    </row>
    <row r="1354" spans="2:7" s="466" customFormat="1">
      <c r="B1354" s="465"/>
      <c r="C1354" s="465"/>
      <c r="D1354" s="465"/>
      <c r="E1354" s="465"/>
      <c r="F1354" s="465"/>
      <c r="G1354" s="465"/>
    </row>
    <row r="1355" spans="2:7" s="466" customFormat="1">
      <c r="B1355" s="465"/>
      <c r="C1355" s="465"/>
      <c r="D1355" s="465"/>
      <c r="E1355" s="465"/>
      <c r="F1355" s="465"/>
      <c r="G1355" s="465"/>
    </row>
    <row r="1356" spans="2:7" s="466" customFormat="1">
      <c r="B1356" s="465"/>
      <c r="C1356" s="465"/>
      <c r="D1356" s="465"/>
      <c r="E1356" s="465"/>
      <c r="F1356" s="465"/>
      <c r="G1356" s="465"/>
    </row>
    <row r="1357" spans="2:7" s="466" customFormat="1">
      <c r="B1357" s="465"/>
      <c r="C1357" s="465"/>
      <c r="D1357" s="465"/>
      <c r="E1357" s="465"/>
      <c r="F1357" s="465"/>
      <c r="G1357" s="465"/>
    </row>
    <row r="1358" spans="2:7" s="466" customFormat="1">
      <c r="B1358" s="465"/>
      <c r="C1358" s="465"/>
      <c r="D1358" s="465"/>
      <c r="E1358" s="465"/>
      <c r="F1358" s="465"/>
      <c r="G1358" s="465"/>
    </row>
    <row r="1359" spans="2:7" s="466" customFormat="1">
      <c r="B1359" s="465"/>
      <c r="C1359" s="465"/>
      <c r="D1359" s="465"/>
      <c r="E1359" s="465"/>
      <c r="F1359" s="465"/>
      <c r="G1359" s="465"/>
    </row>
    <row r="1360" spans="2:7" s="466" customFormat="1">
      <c r="B1360" s="465"/>
      <c r="C1360" s="465"/>
      <c r="D1360" s="465"/>
      <c r="E1360" s="465"/>
      <c r="F1360" s="465"/>
      <c r="G1360" s="465"/>
    </row>
    <row r="1361" spans="2:7" s="466" customFormat="1">
      <c r="B1361" s="465"/>
      <c r="C1361" s="465"/>
      <c r="D1361" s="465"/>
      <c r="E1361" s="465"/>
      <c r="F1361" s="465"/>
      <c r="G1361" s="465"/>
    </row>
    <row r="1362" spans="2:7" s="466" customFormat="1">
      <c r="B1362" s="465"/>
      <c r="C1362" s="465"/>
      <c r="D1362" s="465"/>
      <c r="E1362" s="465"/>
      <c r="F1362" s="465"/>
      <c r="G1362" s="465"/>
    </row>
    <row r="1363" spans="2:7" s="466" customFormat="1">
      <c r="B1363" s="465"/>
      <c r="C1363" s="465"/>
      <c r="D1363" s="465"/>
      <c r="E1363" s="465"/>
      <c r="F1363" s="465"/>
      <c r="G1363" s="465"/>
    </row>
    <row r="1364" spans="2:7" s="466" customFormat="1">
      <c r="B1364" s="465"/>
      <c r="C1364" s="465"/>
      <c r="D1364" s="465"/>
      <c r="E1364" s="465"/>
      <c r="F1364" s="465"/>
      <c r="G1364" s="465"/>
    </row>
    <row r="1365" spans="2:7" s="466" customFormat="1">
      <c r="B1365" s="465"/>
      <c r="C1365" s="465"/>
      <c r="D1365" s="465"/>
      <c r="E1365" s="465"/>
      <c r="F1365" s="465"/>
      <c r="G1365" s="465"/>
    </row>
    <row r="1366" spans="2:7" s="466" customFormat="1">
      <c r="B1366" s="465"/>
      <c r="C1366" s="465"/>
      <c r="D1366" s="465"/>
      <c r="E1366" s="465"/>
      <c r="F1366" s="465"/>
      <c r="G1366" s="465"/>
    </row>
    <row r="1367" spans="2:7" s="466" customFormat="1">
      <c r="B1367" s="465"/>
      <c r="C1367" s="465"/>
      <c r="D1367" s="465"/>
      <c r="E1367" s="465"/>
      <c r="F1367" s="465"/>
      <c r="G1367" s="465"/>
    </row>
    <row r="1368" spans="2:7" s="466" customFormat="1">
      <c r="B1368" s="465"/>
      <c r="C1368" s="465"/>
      <c r="D1368" s="465"/>
      <c r="E1368" s="465"/>
      <c r="F1368" s="465"/>
      <c r="G1368" s="465"/>
    </row>
    <row r="1369" spans="2:7" s="466" customFormat="1">
      <c r="B1369" s="465"/>
      <c r="C1369" s="465"/>
      <c r="D1369" s="465"/>
      <c r="E1369" s="465"/>
      <c r="F1369" s="465"/>
      <c r="G1369" s="465"/>
    </row>
    <row r="1370" spans="2:7" s="466" customFormat="1">
      <c r="B1370" s="465"/>
      <c r="C1370" s="465"/>
      <c r="D1370" s="465"/>
      <c r="E1370" s="465"/>
      <c r="F1370" s="465"/>
      <c r="G1370" s="465"/>
    </row>
    <row r="1371" spans="2:7" s="466" customFormat="1">
      <c r="B1371" s="465"/>
      <c r="C1371" s="465"/>
      <c r="D1371" s="465"/>
      <c r="E1371" s="465"/>
      <c r="F1371" s="465"/>
      <c r="G1371" s="465"/>
    </row>
    <row r="1372" spans="2:7" s="466" customFormat="1">
      <c r="B1372" s="465"/>
      <c r="C1372" s="465"/>
      <c r="D1372" s="465"/>
      <c r="E1372" s="465"/>
      <c r="F1372" s="465"/>
      <c r="G1372" s="465"/>
    </row>
    <row r="1373" spans="2:7" s="466" customFormat="1">
      <c r="B1373" s="465"/>
      <c r="C1373" s="465"/>
      <c r="D1373" s="465"/>
      <c r="E1373" s="465"/>
      <c r="F1373" s="465"/>
      <c r="G1373" s="465"/>
    </row>
    <row r="1374" spans="2:7" s="466" customFormat="1">
      <c r="B1374" s="465"/>
      <c r="C1374" s="465"/>
      <c r="D1374" s="465"/>
      <c r="E1374" s="465"/>
      <c r="F1374" s="465"/>
      <c r="G1374" s="465"/>
    </row>
    <row r="1375" spans="2:7" s="466" customFormat="1">
      <c r="B1375" s="465"/>
      <c r="C1375" s="465"/>
      <c r="D1375" s="465"/>
      <c r="E1375" s="465"/>
      <c r="F1375" s="465"/>
      <c r="G1375" s="465"/>
    </row>
    <row r="1376" spans="2:7" s="466" customFormat="1">
      <c r="B1376" s="465"/>
      <c r="C1376" s="465"/>
      <c r="D1376" s="465"/>
      <c r="E1376" s="465"/>
      <c r="F1376" s="465"/>
      <c r="G1376" s="465"/>
    </row>
    <row r="1377" spans="2:7" s="466" customFormat="1">
      <c r="B1377" s="465"/>
      <c r="C1377" s="465"/>
      <c r="D1377" s="465"/>
      <c r="E1377" s="465"/>
      <c r="F1377" s="465"/>
      <c r="G1377" s="465"/>
    </row>
    <row r="1378" spans="2:7" s="466" customFormat="1">
      <c r="B1378" s="465"/>
      <c r="C1378" s="465"/>
      <c r="D1378" s="465"/>
      <c r="E1378" s="465"/>
      <c r="F1378" s="465"/>
      <c r="G1378" s="465"/>
    </row>
    <row r="1379" spans="2:7" s="466" customFormat="1">
      <c r="B1379" s="465"/>
      <c r="C1379" s="465"/>
      <c r="D1379" s="465"/>
      <c r="E1379" s="465"/>
      <c r="F1379" s="465"/>
      <c r="G1379" s="465"/>
    </row>
    <row r="1380" spans="2:7" s="466" customFormat="1">
      <c r="B1380" s="465"/>
      <c r="C1380" s="465"/>
      <c r="D1380" s="465"/>
      <c r="E1380" s="465"/>
      <c r="F1380" s="465"/>
      <c r="G1380" s="465"/>
    </row>
    <row r="1381" spans="2:7" s="466" customFormat="1">
      <c r="B1381" s="465"/>
      <c r="C1381" s="465"/>
      <c r="D1381" s="465"/>
      <c r="E1381" s="465"/>
      <c r="F1381" s="465"/>
      <c r="G1381" s="465"/>
    </row>
    <row r="1382" spans="2:7" s="466" customFormat="1">
      <c r="B1382" s="465"/>
      <c r="C1382" s="465"/>
      <c r="D1382" s="465"/>
      <c r="E1382" s="465"/>
      <c r="F1382" s="465"/>
      <c r="G1382" s="465"/>
    </row>
    <row r="1383" spans="2:7" s="466" customFormat="1">
      <c r="B1383" s="465"/>
      <c r="C1383" s="465"/>
      <c r="D1383" s="465"/>
      <c r="E1383" s="465"/>
      <c r="F1383" s="465"/>
      <c r="G1383" s="465"/>
    </row>
    <row r="1384" spans="2:7" s="466" customFormat="1">
      <c r="B1384" s="465"/>
      <c r="C1384" s="465"/>
      <c r="D1384" s="465"/>
      <c r="E1384" s="465"/>
      <c r="F1384" s="465"/>
      <c r="G1384" s="465"/>
    </row>
    <row r="1385" spans="2:7" s="466" customFormat="1">
      <c r="B1385" s="465"/>
      <c r="C1385" s="465"/>
      <c r="D1385" s="465"/>
      <c r="E1385" s="465"/>
      <c r="F1385" s="465"/>
      <c r="G1385" s="465"/>
    </row>
    <row r="1386" spans="2:7" s="466" customFormat="1">
      <c r="B1386" s="465"/>
      <c r="C1386" s="465"/>
      <c r="D1386" s="465"/>
      <c r="E1386" s="465"/>
      <c r="F1386" s="465"/>
      <c r="G1386" s="465"/>
    </row>
    <row r="1387" spans="2:7" s="466" customFormat="1">
      <c r="B1387" s="465"/>
      <c r="C1387" s="465"/>
      <c r="D1387" s="465"/>
      <c r="E1387" s="465"/>
      <c r="F1387" s="465"/>
      <c r="G1387" s="465"/>
    </row>
    <row r="1388" spans="2:7" s="466" customFormat="1">
      <c r="B1388" s="465"/>
      <c r="C1388" s="465"/>
      <c r="D1388" s="465"/>
      <c r="E1388" s="465"/>
      <c r="F1388" s="465"/>
      <c r="G1388" s="465"/>
    </row>
    <row r="1389" spans="2:7" s="466" customFormat="1">
      <c r="B1389" s="465"/>
      <c r="C1389" s="465"/>
      <c r="D1389" s="465"/>
      <c r="E1389" s="465"/>
      <c r="F1389" s="465"/>
      <c r="G1389" s="465"/>
    </row>
    <row r="1390" spans="2:7" s="466" customFormat="1">
      <c r="B1390" s="465"/>
      <c r="C1390" s="465"/>
      <c r="D1390" s="465"/>
      <c r="E1390" s="465"/>
      <c r="F1390" s="465"/>
      <c r="G1390" s="465"/>
    </row>
    <row r="1391" spans="2:7" s="466" customFormat="1">
      <c r="B1391" s="465"/>
      <c r="C1391" s="465"/>
      <c r="D1391" s="465"/>
      <c r="E1391" s="465"/>
      <c r="F1391" s="465"/>
      <c r="G1391" s="465"/>
    </row>
    <row r="1392" spans="2:7" s="466" customFormat="1">
      <c r="B1392" s="465"/>
      <c r="C1392" s="465"/>
      <c r="D1392" s="465"/>
      <c r="E1392" s="465"/>
      <c r="F1392" s="465"/>
      <c r="G1392" s="465"/>
    </row>
    <row r="1393" spans="2:7" s="466" customFormat="1">
      <c r="B1393" s="465"/>
      <c r="C1393" s="465"/>
      <c r="D1393" s="465"/>
      <c r="E1393" s="465"/>
      <c r="F1393" s="465"/>
      <c r="G1393" s="465"/>
    </row>
    <row r="1394" spans="2:7" s="466" customFormat="1">
      <c r="B1394" s="465"/>
      <c r="C1394" s="465"/>
      <c r="D1394" s="465"/>
      <c r="E1394" s="465"/>
      <c r="F1394" s="465"/>
      <c r="G1394" s="465"/>
    </row>
    <row r="1395" spans="2:7" s="466" customFormat="1">
      <c r="B1395" s="465"/>
      <c r="C1395" s="465"/>
      <c r="D1395" s="465"/>
      <c r="E1395" s="465"/>
      <c r="F1395" s="465"/>
      <c r="G1395" s="465"/>
    </row>
    <row r="1396" spans="2:7" s="466" customFormat="1">
      <c r="B1396" s="465"/>
      <c r="C1396" s="465"/>
      <c r="D1396" s="465"/>
      <c r="E1396" s="465"/>
      <c r="F1396" s="465"/>
      <c r="G1396" s="465"/>
    </row>
    <row r="1397" spans="2:7" s="466" customFormat="1">
      <c r="B1397" s="465"/>
      <c r="C1397" s="465"/>
      <c r="D1397" s="465"/>
      <c r="E1397" s="465"/>
      <c r="F1397" s="465"/>
      <c r="G1397" s="465"/>
    </row>
    <row r="1398" spans="2:7" s="466" customFormat="1">
      <c r="B1398" s="465"/>
      <c r="C1398" s="465"/>
      <c r="D1398" s="465"/>
      <c r="E1398" s="465"/>
      <c r="F1398" s="465"/>
      <c r="G1398" s="465"/>
    </row>
    <row r="1399" spans="2:7" s="466" customFormat="1">
      <c r="B1399" s="465"/>
      <c r="C1399" s="465"/>
      <c r="D1399" s="465"/>
      <c r="E1399" s="465"/>
      <c r="F1399" s="465"/>
      <c r="G1399" s="465"/>
    </row>
    <row r="1400" spans="2:7" s="466" customFormat="1">
      <c r="B1400" s="465"/>
      <c r="C1400" s="465"/>
      <c r="D1400" s="465"/>
      <c r="E1400" s="465"/>
      <c r="F1400" s="465"/>
      <c r="G1400" s="465"/>
    </row>
    <row r="1401" spans="2:7" s="466" customFormat="1">
      <c r="B1401" s="465"/>
      <c r="C1401" s="465"/>
      <c r="D1401" s="465"/>
      <c r="E1401" s="465"/>
      <c r="F1401" s="465"/>
      <c r="G1401" s="465"/>
    </row>
    <row r="1402" spans="2:7" s="466" customFormat="1">
      <c r="B1402" s="465"/>
      <c r="C1402" s="465"/>
      <c r="D1402" s="465"/>
      <c r="E1402" s="465"/>
      <c r="F1402" s="465"/>
      <c r="G1402" s="465"/>
    </row>
    <row r="1403" spans="2:7" s="466" customFormat="1">
      <c r="B1403" s="465"/>
      <c r="C1403" s="465"/>
      <c r="D1403" s="465"/>
      <c r="E1403" s="465"/>
      <c r="F1403" s="465"/>
      <c r="G1403" s="465"/>
    </row>
    <row r="1404" spans="2:7" s="466" customFormat="1">
      <c r="B1404" s="465"/>
      <c r="C1404" s="465"/>
      <c r="D1404" s="465"/>
      <c r="E1404" s="465"/>
      <c r="F1404" s="465"/>
      <c r="G1404" s="465"/>
    </row>
    <row r="1405" spans="2:7" s="466" customFormat="1">
      <c r="B1405" s="465"/>
      <c r="C1405" s="465"/>
      <c r="D1405" s="465"/>
      <c r="E1405" s="465"/>
      <c r="F1405" s="465"/>
      <c r="G1405" s="465"/>
    </row>
    <row r="1406" spans="2:7" s="466" customFormat="1">
      <c r="B1406" s="465"/>
      <c r="C1406" s="465"/>
      <c r="D1406" s="465"/>
      <c r="E1406" s="465"/>
      <c r="F1406" s="465"/>
      <c r="G1406" s="465"/>
    </row>
    <row r="1407" spans="2:7" s="466" customFormat="1">
      <c r="B1407" s="465"/>
      <c r="C1407" s="465"/>
      <c r="D1407" s="465"/>
      <c r="E1407" s="465"/>
      <c r="F1407" s="465"/>
      <c r="G1407" s="465"/>
    </row>
    <row r="1408" spans="2:7" s="466" customFormat="1">
      <c r="B1408" s="465"/>
      <c r="C1408" s="465"/>
      <c r="D1408" s="465"/>
      <c r="E1408" s="465"/>
      <c r="F1408" s="465"/>
      <c r="G1408" s="465"/>
    </row>
    <row r="1409" spans="2:7" s="466" customFormat="1">
      <c r="B1409" s="465"/>
      <c r="C1409" s="465"/>
      <c r="D1409" s="465"/>
      <c r="E1409" s="465"/>
      <c r="F1409" s="465"/>
      <c r="G1409" s="465"/>
    </row>
    <row r="1410" spans="2:7" s="466" customFormat="1">
      <c r="B1410" s="465"/>
      <c r="C1410" s="465"/>
      <c r="D1410" s="465"/>
      <c r="E1410" s="465"/>
      <c r="F1410" s="465"/>
      <c r="G1410" s="465"/>
    </row>
    <row r="1411" spans="2:7" s="466" customFormat="1">
      <c r="B1411" s="465"/>
      <c r="C1411" s="465"/>
      <c r="D1411" s="465"/>
      <c r="E1411" s="465"/>
      <c r="F1411" s="465"/>
      <c r="G1411" s="465"/>
    </row>
    <row r="1412" spans="2:7" s="466" customFormat="1">
      <c r="B1412" s="465"/>
      <c r="C1412" s="465"/>
      <c r="D1412" s="465"/>
      <c r="E1412" s="465"/>
      <c r="F1412" s="465"/>
      <c r="G1412" s="465"/>
    </row>
    <row r="1413" spans="2:7" s="466" customFormat="1">
      <c r="B1413" s="465"/>
      <c r="C1413" s="465"/>
      <c r="D1413" s="465"/>
      <c r="E1413" s="465"/>
      <c r="F1413" s="465"/>
      <c r="G1413" s="465"/>
    </row>
    <row r="1414" spans="2:7" s="466" customFormat="1">
      <c r="B1414" s="465"/>
      <c r="C1414" s="465"/>
      <c r="D1414" s="465"/>
      <c r="E1414" s="465"/>
      <c r="F1414" s="465"/>
      <c r="G1414" s="465"/>
    </row>
    <row r="1415" spans="2:7" s="466" customFormat="1">
      <c r="B1415" s="465"/>
      <c r="C1415" s="465"/>
      <c r="D1415" s="465"/>
      <c r="E1415" s="465"/>
      <c r="F1415" s="465"/>
      <c r="G1415" s="465"/>
    </row>
    <row r="1416" spans="2:7" s="466" customFormat="1">
      <c r="B1416" s="465"/>
      <c r="C1416" s="465"/>
      <c r="D1416" s="465"/>
      <c r="E1416" s="465"/>
      <c r="F1416" s="465"/>
      <c r="G1416" s="465"/>
    </row>
    <row r="1417" spans="2:7" s="466" customFormat="1">
      <c r="B1417" s="465"/>
      <c r="C1417" s="465"/>
      <c r="D1417" s="465"/>
      <c r="E1417" s="465"/>
      <c r="F1417" s="465"/>
      <c r="G1417" s="465"/>
    </row>
    <row r="1418" spans="2:7" s="466" customFormat="1">
      <c r="B1418" s="465"/>
      <c r="C1418" s="465"/>
      <c r="D1418" s="465"/>
      <c r="E1418" s="465"/>
      <c r="F1418" s="465"/>
      <c r="G1418" s="465"/>
    </row>
    <row r="1419" spans="2:7" s="466" customFormat="1">
      <c r="B1419" s="465"/>
      <c r="C1419" s="465"/>
      <c r="D1419" s="465"/>
      <c r="E1419" s="465"/>
      <c r="F1419" s="465"/>
      <c r="G1419" s="465"/>
    </row>
    <row r="1420" spans="2:7" s="466" customFormat="1">
      <c r="B1420" s="465"/>
      <c r="C1420" s="465"/>
      <c r="D1420" s="465"/>
      <c r="E1420" s="465"/>
      <c r="F1420" s="465"/>
      <c r="G1420" s="465"/>
    </row>
    <row r="1421" spans="2:7" s="466" customFormat="1">
      <c r="B1421" s="465"/>
      <c r="C1421" s="465"/>
      <c r="D1421" s="465"/>
      <c r="E1421" s="465"/>
      <c r="F1421" s="465"/>
      <c r="G1421" s="465"/>
    </row>
    <row r="1422" spans="2:7" s="466" customFormat="1">
      <c r="B1422" s="465"/>
      <c r="C1422" s="465"/>
      <c r="D1422" s="465"/>
      <c r="E1422" s="465"/>
      <c r="F1422" s="465"/>
      <c r="G1422" s="465"/>
    </row>
    <row r="1423" spans="2:7" s="466" customFormat="1">
      <c r="B1423" s="465"/>
      <c r="C1423" s="465"/>
      <c r="D1423" s="465"/>
      <c r="E1423" s="465"/>
      <c r="F1423" s="465"/>
      <c r="G1423" s="465"/>
    </row>
    <row r="1424" spans="2:7" s="466" customFormat="1">
      <c r="B1424" s="465"/>
      <c r="C1424" s="465"/>
      <c r="D1424" s="465"/>
      <c r="E1424" s="465"/>
      <c r="F1424" s="465"/>
      <c r="G1424" s="465"/>
    </row>
    <row r="1425" spans="2:7" s="466" customFormat="1">
      <c r="B1425" s="465"/>
      <c r="C1425" s="465"/>
      <c r="D1425" s="465"/>
      <c r="E1425" s="465"/>
      <c r="F1425" s="465"/>
      <c r="G1425" s="465"/>
    </row>
    <row r="1426" spans="2:7" s="466" customFormat="1">
      <c r="B1426" s="465"/>
      <c r="C1426" s="465"/>
      <c r="D1426" s="465"/>
      <c r="E1426" s="465"/>
      <c r="F1426" s="465"/>
      <c r="G1426" s="465"/>
    </row>
    <row r="1427" spans="2:7" s="466" customFormat="1">
      <c r="B1427" s="465"/>
      <c r="C1427" s="465"/>
      <c r="D1427" s="465"/>
      <c r="E1427" s="465"/>
      <c r="F1427" s="465"/>
      <c r="G1427" s="465"/>
    </row>
    <row r="1428" spans="2:7" s="466" customFormat="1">
      <c r="B1428" s="465"/>
      <c r="C1428" s="465"/>
      <c r="D1428" s="465"/>
      <c r="E1428" s="465"/>
      <c r="F1428" s="465"/>
      <c r="G1428" s="465"/>
    </row>
    <row r="1429" spans="2:7" s="466" customFormat="1">
      <c r="B1429" s="465"/>
      <c r="C1429" s="465"/>
      <c r="D1429" s="465"/>
      <c r="E1429" s="465"/>
      <c r="F1429" s="465"/>
      <c r="G1429" s="465"/>
    </row>
    <row r="1430" spans="2:7" s="466" customFormat="1">
      <c r="B1430" s="465"/>
      <c r="C1430" s="465"/>
      <c r="D1430" s="465"/>
      <c r="E1430" s="465"/>
      <c r="F1430" s="465"/>
      <c r="G1430" s="465"/>
    </row>
    <row r="1431" spans="2:7" s="466" customFormat="1">
      <c r="B1431" s="465"/>
      <c r="C1431" s="465"/>
      <c r="D1431" s="465"/>
      <c r="E1431" s="465"/>
      <c r="F1431" s="465"/>
      <c r="G1431" s="465"/>
    </row>
    <row r="1432" spans="2:7" s="466" customFormat="1">
      <c r="B1432" s="465"/>
      <c r="C1432" s="465"/>
      <c r="D1432" s="465"/>
      <c r="E1432" s="465"/>
      <c r="F1432" s="465"/>
      <c r="G1432" s="465"/>
    </row>
    <row r="1433" spans="2:7" s="466" customFormat="1">
      <c r="B1433" s="465"/>
      <c r="C1433" s="465"/>
      <c r="D1433" s="465"/>
      <c r="E1433" s="465"/>
      <c r="F1433" s="465"/>
      <c r="G1433" s="465"/>
    </row>
    <row r="1434" spans="2:7" s="466" customFormat="1">
      <c r="B1434" s="465"/>
      <c r="C1434" s="465"/>
      <c r="D1434" s="465"/>
      <c r="E1434" s="465"/>
      <c r="F1434" s="465"/>
      <c r="G1434" s="465"/>
    </row>
    <row r="1435" spans="2:7" s="466" customFormat="1">
      <c r="B1435" s="465"/>
      <c r="C1435" s="465"/>
      <c r="D1435" s="465"/>
      <c r="E1435" s="465"/>
      <c r="F1435" s="465"/>
      <c r="G1435" s="465"/>
    </row>
    <row r="1436" spans="2:7" s="466" customFormat="1">
      <c r="B1436" s="465"/>
      <c r="C1436" s="465"/>
      <c r="D1436" s="465"/>
      <c r="E1436" s="465"/>
      <c r="F1436" s="465"/>
      <c r="G1436" s="465"/>
    </row>
    <row r="1437" spans="2:7" s="466" customFormat="1">
      <c r="B1437" s="465"/>
      <c r="C1437" s="465"/>
      <c r="D1437" s="465"/>
      <c r="E1437" s="465"/>
      <c r="F1437" s="465"/>
      <c r="G1437" s="465"/>
    </row>
    <row r="1438" spans="2:7" s="466" customFormat="1">
      <c r="B1438" s="465"/>
      <c r="C1438" s="465"/>
      <c r="D1438" s="465"/>
      <c r="E1438" s="465"/>
      <c r="F1438" s="465"/>
      <c r="G1438" s="465"/>
    </row>
    <row r="1439" spans="2:7" s="466" customFormat="1">
      <c r="B1439" s="465"/>
      <c r="C1439" s="465"/>
      <c r="D1439" s="465"/>
      <c r="E1439" s="465"/>
      <c r="F1439" s="465"/>
      <c r="G1439" s="465"/>
    </row>
    <row r="1440" spans="2:7" s="466" customFormat="1">
      <c r="B1440" s="465"/>
      <c r="C1440" s="465"/>
      <c r="D1440" s="465"/>
      <c r="E1440" s="465"/>
      <c r="F1440" s="465"/>
      <c r="G1440" s="465"/>
    </row>
    <row r="1441" spans="2:7" s="466" customFormat="1">
      <c r="B1441" s="465"/>
      <c r="C1441" s="465"/>
      <c r="D1441" s="465"/>
      <c r="E1441" s="465"/>
      <c r="F1441" s="465"/>
      <c r="G1441" s="465"/>
    </row>
    <row r="1442" spans="2:7" s="466" customFormat="1">
      <c r="B1442" s="465"/>
      <c r="C1442" s="465"/>
      <c r="D1442" s="465"/>
      <c r="E1442" s="465"/>
      <c r="F1442" s="465"/>
      <c r="G1442" s="465"/>
    </row>
    <row r="1443" spans="2:7" s="466" customFormat="1">
      <c r="B1443" s="465"/>
      <c r="C1443" s="465"/>
      <c r="D1443" s="465"/>
      <c r="E1443" s="465"/>
      <c r="F1443" s="465"/>
      <c r="G1443" s="465"/>
    </row>
    <row r="1444" spans="2:7" s="466" customFormat="1">
      <c r="B1444" s="465"/>
      <c r="C1444" s="465"/>
      <c r="D1444" s="465"/>
      <c r="E1444" s="465"/>
      <c r="F1444" s="465"/>
      <c r="G1444" s="465"/>
    </row>
    <row r="1445" spans="2:7" s="466" customFormat="1">
      <c r="B1445" s="465"/>
      <c r="C1445" s="465"/>
      <c r="D1445" s="465"/>
      <c r="E1445" s="465"/>
      <c r="F1445" s="465"/>
      <c r="G1445" s="465"/>
    </row>
    <row r="1446" spans="2:7" s="466" customFormat="1">
      <c r="B1446" s="465"/>
      <c r="C1446" s="465"/>
      <c r="D1446" s="465"/>
      <c r="E1446" s="465"/>
      <c r="F1446" s="465"/>
      <c r="G1446" s="465"/>
    </row>
    <row r="1447" spans="2:7" s="466" customFormat="1">
      <c r="B1447" s="465"/>
      <c r="C1447" s="465"/>
      <c r="D1447" s="465"/>
      <c r="E1447" s="465"/>
      <c r="F1447" s="465"/>
      <c r="G1447" s="465"/>
    </row>
    <row r="1448" spans="2:7" s="466" customFormat="1">
      <c r="B1448" s="465"/>
      <c r="C1448" s="465"/>
      <c r="D1448" s="465"/>
      <c r="E1448" s="465"/>
      <c r="F1448" s="465"/>
      <c r="G1448" s="465"/>
    </row>
    <row r="1449" spans="2:7" s="466" customFormat="1">
      <c r="B1449" s="465"/>
      <c r="C1449" s="465"/>
      <c r="D1449" s="465"/>
      <c r="E1449" s="465"/>
      <c r="F1449" s="465"/>
      <c r="G1449" s="465"/>
    </row>
    <row r="1450" spans="2:7" s="466" customFormat="1">
      <c r="B1450" s="465"/>
      <c r="C1450" s="465"/>
      <c r="D1450" s="465"/>
      <c r="E1450" s="465"/>
      <c r="F1450" s="465"/>
      <c r="G1450" s="465"/>
    </row>
    <row r="1451" spans="2:7" s="466" customFormat="1">
      <c r="B1451" s="465"/>
      <c r="C1451" s="465"/>
      <c r="D1451" s="465"/>
      <c r="E1451" s="465"/>
      <c r="F1451" s="465"/>
      <c r="G1451" s="465"/>
    </row>
    <row r="1452" spans="2:7" s="466" customFormat="1">
      <c r="B1452" s="465"/>
      <c r="C1452" s="465"/>
      <c r="D1452" s="465"/>
      <c r="E1452" s="465"/>
      <c r="F1452" s="465"/>
      <c r="G1452" s="465"/>
    </row>
    <row r="1453" spans="2:7" s="466" customFormat="1">
      <c r="B1453" s="465"/>
      <c r="C1453" s="465"/>
      <c r="D1453" s="465"/>
      <c r="E1453" s="465"/>
      <c r="F1453" s="465"/>
      <c r="G1453" s="465"/>
    </row>
    <row r="1454" spans="2:7" s="466" customFormat="1">
      <c r="B1454" s="465"/>
      <c r="C1454" s="465"/>
      <c r="D1454" s="465"/>
      <c r="E1454" s="465"/>
      <c r="F1454" s="465"/>
      <c r="G1454" s="465"/>
    </row>
    <row r="1455" spans="2:7" s="466" customFormat="1">
      <c r="B1455" s="465"/>
      <c r="C1455" s="465"/>
      <c r="D1455" s="465"/>
      <c r="E1455" s="465"/>
      <c r="F1455" s="465"/>
      <c r="G1455" s="465"/>
    </row>
    <row r="1456" spans="2:7" s="466" customFormat="1">
      <c r="B1456" s="465"/>
      <c r="C1456" s="465"/>
      <c r="D1456" s="465"/>
      <c r="E1456" s="465"/>
      <c r="F1456" s="465"/>
      <c r="G1456" s="465"/>
    </row>
    <row r="1457" spans="2:7" s="466" customFormat="1">
      <c r="B1457" s="465"/>
      <c r="C1457" s="465"/>
      <c r="D1457" s="465"/>
      <c r="E1457" s="465"/>
      <c r="F1457" s="465"/>
      <c r="G1457" s="465"/>
    </row>
    <row r="1458" spans="2:7" s="466" customFormat="1">
      <c r="B1458" s="465"/>
      <c r="C1458" s="465"/>
      <c r="D1458" s="465"/>
      <c r="E1458" s="465"/>
      <c r="F1458" s="465"/>
      <c r="G1458" s="465"/>
    </row>
    <row r="1459" spans="2:7" s="466" customFormat="1">
      <c r="B1459" s="465"/>
      <c r="C1459" s="465"/>
      <c r="D1459" s="465"/>
      <c r="E1459" s="465"/>
      <c r="F1459" s="465"/>
      <c r="G1459" s="465"/>
    </row>
    <row r="1460" spans="2:7" s="466" customFormat="1">
      <c r="B1460" s="465"/>
      <c r="C1460" s="465"/>
      <c r="D1460" s="465"/>
      <c r="E1460" s="465"/>
      <c r="F1460" s="465"/>
      <c r="G1460" s="465"/>
    </row>
    <row r="1461" spans="2:7" s="466" customFormat="1">
      <c r="B1461" s="465"/>
      <c r="C1461" s="465"/>
      <c r="D1461" s="465"/>
      <c r="E1461" s="465"/>
      <c r="F1461" s="465"/>
      <c r="G1461" s="465"/>
    </row>
    <row r="1462" spans="2:7" s="466" customFormat="1">
      <c r="B1462" s="465"/>
      <c r="C1462" s="465"/>
      <c r="D1462" s="465"/>
      <c r="E1462" s="465"/>
      <c r="F1462" s="465"/>
      <c r="G1462" s="465"/>
    </row>
    <row r="1463" spans="2:7" s="466" customFormat="1">
      <c r="B1463" s="465"/>
      <c r="C1463" s="465"/>
      <c r="D1463" s="465"/>
      <c r="E1463" s="465"/>
      <c r="F1463" s="465"/>
      <c r="G1463" s="465"/>
    </row>
    <row r="1464" spans="2:7" s="466" customFormat="1">
      <c r="B1464" s="465"/>
      <c r="C1464" s="465"/>
      <c r="D1464" s="465"/>
      <c r="E1464" s="465"/>
      <c r="F1464" s="465"/>
      <c r="G1464" s="465"/>
    </row>
    <row r="1465" spans="2:7" s="466" customFormat="1">
      <c r="B1465" s="465"/>
      <c r="C1465" s="465"/>
      <c r="D1465" s="465"/>
      <c r="E1465" s="465"/>
      <c r="F1465" s="465"/>
      <c r="G1465" s="465"/>
    </row>
    <row r="1466" spans="2:7" s="466" customFormat="1">
      <c r="B1466" s="465"/>
      <c r="C1466" s="465"/>
      <c r="D1466" s="465"/>
      <c r="E1466" s="465"/>
      <c r="F1466" s="465"/>
      <c r="G1466" s="465"/>
    </row>
    <row r="1467" spans="2:7" s="466" customFormat="1">
      <c r="B1467" s="465"/>
      <c r="C1467" s="465"/>
      <c r="D1467" s="465"/>
      <c r="E1467" s="465"/>
      <c r="F1467" s="465"/>
      <c r="G1467" s="465"/>
    </row>
    <row r="1468" spans="2:7" s="466" customFormat="1">
      <c r="B1468" s="465"/>
      <c r="C1468" s="465"/>
      <c r="D1468" s="465"/>
      <c r="E1468" s="465"/>
      <c r="F1468" s="465"/>
      <c r="G1468" s="465"/>
    </row>
    <row r="1469" spans="2:7" s="466" customFormat="1">
      <c r="B1469" s="465"/>
      <c r="C1469" s="465"/>
      <c r="D1469" s="465"/>
      <c r="E1469" s="465"/>
      <c r="F1469" s="465"/>
      <c r="G1469" s="465"/>
    </row>
    <row r="1470" spans="2:7" s="466" customFormat="1">
      <c r="B1470" s="465"/>
      <c r="C1470" s="465"/>
      <c r="D1470" s="465"/>
      <c r="E1470" s="465"/>
      <c r="F1470" s="465"/>
      <c r="G1470" s="465"/>
    </row>
    <row r="1471" spans="2:7" s="466" customFormat="1">
      <c r="B1471" s="465"/>
      <c r="C1471" s="465"/>
      <c r="D1471" s="465"/>
      <c r="E1471" s="465"/>
      <c r="F1471" s="465"/>
      <c r="G1471" s="465"/>
    </row>
    <row r="1472" spans="2:7" s="466" customFormat="1">
      <c r="B1472" s="465"/>
      <c r="C1472" s="465"/>
      <c r="D1472" s="465"/>
      <c r="E1472" s="465"/>
      <c r="F1472" s="465"/>
      <c r="G1472" s="465"/>
    </row>
    <row r="1473" spans="2:7" s="466" customFormat="1">
      <c r="B1473" s="465"/>
      <c r="C1473" s="465"/>
      <c r="D1473" s="465"/>
      <c r="E1473" s="465"/>
      <c r="F1473" s="465"/>
      <c r="G1473" s="465"/>
    </row>
    <row r="1474" spans="2:7" s="466" customFormat="1">
      <c r="B1474" s="465"/>
      <c r="C1474" s="465"/>
      <c r="D1474" s="465"/>
      <c r="E1474" s="465"/>
      <c r="F1474" s="465"/>
      <c r="G1474" s="465"/>
    </row>
    <row r="1475" spans="2:7" s="466" customFormat="1">
      <c r="B1475" s="465"/>
      <c r="C1475" s="465"/>
      <c r="D1475" s="465"/>
      <c r="E1475" s="465"/>
      <c r="F1475" s="465"/>
      <c r="G1475" s="465"/>
    </row>
    <row r="1476" spans="2:7" s="466" customFormat="1">
      <c r="B1476" s="465"/>
      <c r="C1476" s="465"/>
      <c r="D1476" s="465"/>
      <c r="E1476" s="465"/>
      <c r="F1476" s="465"/>
      <c r="G1476" s="465"/>
    </row>
    <row r="1477" spans="2:7" s="466" customFormat="1">
      <c r="B1477" s="465"/>
      <c r="C1477" s="465"/>
      <c r="D1477" s="465"/>
      <c r="E1477" s="465"/>
      <c r="F1477" s="465"/>
      <c r="G1477" s="465"/>
    </row>
    <row r="1478" spans="2:7" s="466" customFormat="1">
      <c r="B1478" s="465"/>
      <c r="C1478" s="465"/>
      <c r="D1478" s="465"/>
      <c r="E1478" s="465"/>
      <c r="F1478" s="465"/>
      <c r="G1478" s="465"/>
    </row>
    <row r="1479" spans="2:7" s="466" customFormat="1">
      <c r="B1479" s="465"/>
      <c r="C1479" s="465"/>
      <c r="D1479" s="465"/>
      <c r="E1479" s="465"/>
      <c r="F1479" s="465"/>
      <c r="G1479" s="465"/>
    </row>
    <row r="1480" spans="2:7" s="466" customFormat="1">
      <c r="B1480" s="465"/>
      <c r="C1480" s="465"/>
      <c r="D1480" s="465"/>
      <c r="E1480" s="465"/>
      <c r="F1480" s="465"/>
      <c r="G1480" s="465"/>
    </row>
    <row r="1481" spans="2:7" s="466" customFormat="1">
      <c r="B1481" s="465"/>
      <c r="C1481" s="465"/>
      <c r="D1481" s="465"/>
      <c r="E1481" s="465"/>
      <c r="F1481" s="465"/>
      <c r="G1481" s="465"/>
    </row>
    <row r="1482" spans="2:7" s="466" customFormat="1">
      <c r="B1482" s="465"/>
      <c r="C1482" s="465"/>
      <c r="D1482" s="465"/>
      <c r="E1482" s="465"/>
      <c r="F1482" s="465"/>
      <c r="G1482" s="465"/>
    </row>
    <row r="1483" spans="2:7" s="466" customFormat="1">
      <c r="B1483" s="465"/>
      <c r="C1483" s="465"/>
      <c r="D1483" s="465"/>
      <c r="E1483" s="465"/>
      <c r="F1483" s="465"/>
      <c r="G1483" s="465"/>
    </row>
    <row r="1484" spans="2:7" s="466" customFormat="1">
      <c r="B1484" s="465"/>
      <c r="C1484" s="465"/>
      <c r="D1484" s="465"/>
      <c r="E1484" s="465"/>
      <c r="F1484" s="465"/>
      <c r="G1484" s="465"/>
    </row>
    <row r="1485" spans="2:7" s="466" customFormat="1">
      <c r="B1485" s="465"/>
      <c r="C1485" s="465"/>
      <c r="D1485" s="465"/>
      <c r="E1485" s="465"/>
      <c r="F1485" s="465"/>
      <c r="G1485" s="465"/>
    </row>
    <row r="1486" spans="2:7" s="466" customFormat="1">
      <c r="B1486" s="465"/>
      <c r="C1486" s="465"/>
      <c r="D1486" s="465"/>
      <c r="E1486" s="465"/>
      <c r="F1486" s="465"/>
      <c r="G1486" s="465"/>
    </row>
    <row r="1487" spans="2:7" s="466" customFormat="1">
      <c r="B1487" s="465"/>
      <c r="C1487" s="465"/>
      <c r="D1487" s="465"/>
      <c r="E1487" s="465"/>
      <c r="F1487" s="465"/>
      <c r="G1487" s="465"/>
    </row>
    <row r="1488" spans="2:7" s="466" customFormat="1">
      <c r="B1488" s="465"/>
      <c r="C1488" s="465"/>
      <c r="D1488" s="465"/>
      <c r="E1488" s="465"/>
      <c r="F1488" s="465"/>
      <c r="G1488" s="465"/>
    </row>
    <row r="1489" spans="2:7" s="466" customFormat="1">
      <c r="B1489" s="465"/>
      <c r="C1489" s="465"/>
      <c r="D1489" s="465"/>
      <c r="E1489" s="465"/>
      <c r="F1489" s="465"/>
      <c r="G1489" s="465"/>
    </row>
    <row r="1490" spans="2:7" s="466" customFormat="1">
      <c r="B1490" s="465"/>
      <c r="C1490" s="465"/>
      <c r="D1490" s="465"/>
      <c r="E1490" s="465"/>
      <c r="F1490" s="465"/>
      <c r="G1490" s="465"/>
    </row>
    <row r="1491" spans="2:7" s="466" customFormat="1">
      <c r="B1491" s="465"/>
      <c r="C1491" s="465"/>
      <c r="D1491" s="465"/>
      <c r="E1491" s="465"/>
      <c r="F1491" s="465"/>
      <c r="G1491" s="465"/>
    </row>
    <row r="1492" spans="2:7" s="466" customFormat="1">
      <c r="B1492" s="465"/>
      <c r="C1492" s="465"/>
      <c r="D1492" s="465"/>
      <c r="E1492" s="465"/>
      <c r="F1492" s="465"/>
      <c r="G1492" s="465"/>
    </row>
    <row r="1493" spans="2:7" s="466" customFormat="1">
      <c r="B1493" s="465"/>
      <c r="C1493" s="465"/>
      <c r="D1493" s="465"/>
      <c r="E1493" s="465"/>
      <c r="F1493" s="465"/>
      <c r="G1493" s="465"/>
    </row>
    <row r="1494" spans="2:7" s="466" customFormat="1">
      <c r="B1494" s="465"/>
      <c r="C1494" s="465"/>
      <c r="D1494" s="465"/>
      <c r="E1494" s="465"/>
      <c r="F1494" s="465"/>
      <c r="G1494" s="465"/>
    </row>
    <row r="1495" spans="2:7" s="466" customFormat="1">
      <c r="B1495" s="465"/>
      <c r="C1495" s="465"/>
      <c r="D1495" s="465"/>
      <c r="E1495" s="465"/>
      <c r="F1495" s="465"/>
      <c r="G1495" s="465"/>
    </row>
    <row r="1496" spans="2:7" s="466" customFormat="1">
      <c r="B1496" s="465"/>
      <c r="C1496" s="465"/>
      <c r="D1496" s="465"/>
      <c r="E1496" s="465"/>
      <c r="F1496" s="465"/>
      <c r="G1496" s="465"/>
    </row>
    <row r="1497" spans="2:7" s="466" customFormat="1">
      <c r="B1497" s="465"/>
      <c r="C1497" s="465"/>
      <c r="D1497" s="465"/>
      <c r="E1497" s="465"/>
      <c r="F1497" s="465"/>
      <c r="G1497" s="465"/>
    </row>
    <row r="1498" spans="2:7" s="466" customFormat="1">
      <c r="B1498" s="465"/>
      <c r="C1498" s="465"/>
      <c r="D1498" s="465"/>
      <c r="E1498" s="465"/>
      <c r="F1498" s="465"/>
      <c r="G1498" s="465"/>
    </row>
    <row r="1499" spans="2:7" s="466" customFormat="1">
      <c r="B1499" s="465"/>
      <c r="C1499" s="465"/>
      <c r="D1499" s="465"/>
      <c r="E1499" s="465"/>
      <c r="F1499" s="465"/>
      <c r="G1499" s="465"/>
    </row>
    <row r="1500" spans="2:7" s="466" customFormat="1">
      <c r="B1500" s="465"/>
      <c r="C1500" s="465"/>
      <c r="D1500" s="465"/>
      <c r="E1500" s="465"/>
      <c r="F1500" s="465"/>
      <c r="G1500" s="465"/>
    </row>
    <row r="1501" spans="2:7" s="466" customFormat="1">
      <c r="B1501" s="465"/>
      <c r="C1501" s="465"/>
      <c r="D1501" s="465"/>
      <c r="E1501" s="465"/>
      <c r="F1501" s="465"/>
      <c r="G1501" s="465"/>
    </row>
    <row r="1502" spans="2:7" s="466" customFormat="1">
      <c r="B1502" s="465"/>
      <c r="C1502" s="465"/>
      <c r="D1502" s="465"/>
      <c r="E1502" s="465"/>
      <c r="F1502" s="465"/>
      <c r="G1502" s="465"/>
    </row>
    <row r="1503" spans="2:7" s="466" customFormat="1">
      <c r="B1503" s="465"/>
      <c r="C1503" s="465"/>
      <c r="D1503" s="465"/>
      <c r="E1503" s="465"/>
      <c r="F1503" s="465"/>
      <c r="G1503" s="465"/>
    </row>
    <row r="1504" spans="2:7" s="466" customFormat="1">
      <c r="B1504" s="465"/>
      <c r="C1504" s="465"/>
      <c r="D1504" s="465"/>
      <c r="E1504" s="465"/>
      <c r="F1504" s="465"/>
      <c r="G1504" s="465"/>
    </row>
    <row r="1505" spans="2:7" s="466" customFormat="1">
      <c r="B1505" s="465"/>
      <c r="C1505" s="465"/>
      <c r="D1505" s="465"/>
      <c r="E1505" s="465"/>
      <c r="F1505" s="465"/>
      <c r="G1505" s="465"/>
    </row>
    <row r="1506" spans="2:7" s="466" customFormat="1">
      <c r="B1506" s="465"/>
      <c r="C1506" s="465"/>
      <c r="D1506" s="465"/>
      <c r="E1506" s="465"/>
      <c r="F1506" s="465"/>
      <c r="G1506" s="465"/>
    </row>
    <row r="1507" spans="2:7" s="466" customFormat="1">
      <c r="B1507" s="465"/>
      <c r="C1507" s="465"/>
      <c r="D1507" s="465"/>
      <c r="E1507" s="465"/>
      <c r="F1507" s="465"/>
      <c r="G1507" s="465"/>
    </row>
    <row r="1508" spans="2:7" s="466" customFormat="1">
      <c r="B1508" s="465"/>
      <c r="C1508" s="465"/>
      <c r="D1508" s="465"/>
      <c r="E1508" s="465"/>
      <c r="F1508" s="465"/>
      <c r="G1508" s="465"/>
    </row>
    <row r="1509" spans="2:7" s="466" customFormat="1">
      <c r="B1509" s="465"/>
      <c r="C1509" s="465"/>
      <c r="D1509" s="465"/>
      <c r="E1509" s="465"/>
      <c r="F1509" s="465"/>
      <c r="G1509" s="465"/>
    </row>
    <row r="1510" spans="2:7" s="466" customFormat="1">
      <c r="B1510" s="465"/>
      <c r="C1510" s="465"/>
      <c r="D1510" s="465"/>
      <c r="E1510" s="465"/>
      <c r="F1510" s="465"/>
      <c r="G1510" s="465"/>
    </row>
    <row r="1511" spans="2:7" s="466" customFormat="1">
      <c r="B1511" s="465"/>
      <c r="C1511" s="465"/>
      <c r="D1511" s="465"/>
      <c r="E1511" s="465"/>
      <c r="F1511" s="465"/>
      <c r="G1511" s="465"/>
    </row>
    <row r="1512" spans="2:7" s="466" customFormat="1">
      <c r="B1512" s="465"/>
      <c r="C1512" s="465"/>
      <c r="D1512" s="465"/>
      <c r="E1512" s="465"/>
      <c r="F1512" s="465"/>
      <c r="G1512" s="465"/>
    </row>
    <row r="1513" spans="2:7" s="466" customFormat="1">
      <c r="B1513" s="465"/>
      <c r="C1513" s="465"/>
      <c r="D1513" s="465"/>
      <c r="E1513" s="465"/>
      <c r="F1513" s="465"/>
      <c r="G1513" s="465"/>
    </row>
    <row r="1514" spans="2:7" s="466" customFormat="1">
      <c r="B1514" s="465"/>
      <c r="C1514" s="465"/>
      <c r="D1514" s="465"/>
      <c r="E1514" s="465"/>
      <c r="F1514" s="465"/>
      <c r="G1514" s="465"/>
    </row>
    <row r="1515" spans="2:7" s="466" customFormat="1">
      <c r="B1515" s="465"/>
      <c r="C1515" s="465"/>
      <c r="D1515" s="465"/>
      <c r="E1515" s="465"/>
      <c r="F1515" s="465"/>
      <c r="G1515" s="465"/>
    </row>
    <row r="1516" spans="2:7" s="466" customFormat="1">
      <c r="B1516" s="465"/>
      <c r="C1516" s="465"/>
      <c r="D1516" s="465"/>
      <c r="E1516" s="465"/>
      <c r="F1516" s="465"/>
      <c r="G1516" s="465"/>
    </row>
    <row r="1517" spans="2:7" s="466" customFormat="1">
      <c r="B1517" s="465"/>
      <c r="C1517" s="465"/>
      <c r="D1517" s="465"/>
      <c r="E1517" s="465"/>
      <c r="F1517" s="465"/>
      <c r="G1517" s="465"/>
    </row>
    <row r="1518" spans="2:7" s="466" customFormat="1">
      <c r="B1518" s="465"/>
      <c r="C1518" s="465"/>
      <c r="D1518" s="465"/>
      <c r="E1518" s="465"/>
      <c r="F1518" s="465"/>
      <c r="G1518" s="465"/>
    </row>
    <row r="1519" spans="2:7" s="466" customFormat="1">
      <c r="B1519" s="465"/>
      <c r="C1519" s="465"/>
      <c r="D1519" s="465"/>
      <c r="E1519" s="465"/>
      <c r="F1519" s="465"/>
      <c r="G1519" s="465"/>
    </row>
    <row r="1520" spans="2:7" s="466" customFormat="1">
      <c r="B1520" s="465"/>
      <c r="C1520" s="465"/>
      <c r="D1520" s="465"/>
      <c r="E1520" s="465"/>
      <c r="F1520" s="465"/>
      <c r="G1520" s="465"/>
    </row>
    <row r="1521" spans="2:7" s="466" customFormat="1">
      <c r="B1521" s="465"/>
      <c r="C1521" s="465"/>
      <c r="D1521" s="465"/>
      <c r="E1521" s="465"/>
      <c r="F1521" s="465"/>
      <c r="G1521" s="465"/>
    </row>
    <row r="1522" spans="2:7" s="466" customFormat="1">
      <c r="B1522" s="465"/>
      <c r="C1522" s="465"/>
      <c r="D1522" s="465"/>
      <c r="E1522" s="465"/>
      <c r="F1522" s="465"/>
      <c r="G1522" s="465"/>
    </row>
    <row r="1523" spans="2:7" s="466" customFormat="1">
      <c r="B1523" s="465"/>
      <c r="C1523" s="465"/>
      <c r="D1523" s="465"/>
      <c r="E1523" s="465"/>
      <c r="F1523" s="465"/>
      <c r="G1523" s="465"/>
    </row>
    <row r="1524" spans="2:7" s="466" customFormat="1">
      <c r="B1524" s="465"/>
      <c r="C1524" s="465"/>
      <c r="D1524" s="465"/>
      <c r="E1524" s="465"/>
      <c r="F1524" s="465"/>
      <c r="G1524" s="465"/>
    </row>
    <row r="1525" spans="2:7" s="466" customFormat="1">
      <c r="B1525" s="465"/>
      <c r="C1525" s="465"/>
      <c r="D1525" s="465"/>
      <c r="E1525" s="465"/>
      <c r="F1525" s="465"/>
      <c r="G1525" s="465"/>
    </row>
    <row r="1526" spans="2:7" s="466" customFormat="1">
      <c r="B1526" s="465"/>
      <c r="C1526" s="465"/>
      <c r="D1526" s="465"/>
      <c r="E1526" s="465"/>
      <c r="F1526" s="465"/>
      <c r="G1526" s="465"/>
    </row>
    <row r="1527" spans="2:7" s="466" customFormat="1">
      <c r="B1527" s="465"/>
      <c r="C1527" s="465"/>
      <c r="D1527" s="465"/>
      <c r="E1527" s="465"/>
      <c r="F1527" s="465"/>
      <c r="G1527" s="465"/>
    </row>
    <row r="1528" spans="2:7" s="466" customFormat="1">
      <c r="B1528" s="465"/>
      <c r="C1528" s="465"/>
      <c r="D1528" s="465"/>
      <c r="E1528" s="465"/>
      <c r="F1528" s="465"/>
      <c r="G1528" s="465"/>
    </row>
    <row r="1529" spans="2:7" s="466" customFormat="1">
      <c r="B1529" s="465"/>
      <c r="C1529" s="465"/>
      <c r="D1529" s="465"/>
      <c r="E1529" s="465"/>
      <c r="F1529" s="465"/>
      <c r="G1529" s="465"/>
    </row>
    <row r="1530" spans="2:7" s="466" customFormat="1">
      <c r="B1530" s="465"/>
      <c r="C1530" s="465"/>
      <c r="D1530" s="465"/>
      <c r="E1530" s="465"/>
      <c r="F1530" s="465"/>
      <c r="G1530" s="465"/>
    </row>
    <row r="1531" spans="2:7" s="466" customFormat="1">
      <c r="B1531" s="465"/>
      <c r="C1531" s="465"/>
      <c r="D1531" s="465"/>
      <c r="E1531" s="465"/>
      <c r="F1531" s="465"/>
      <c r="G1531" s="465"/>
    </row>
    <row r="1532" spans="2:7" s="466" customFormat="1">
      <c r="B1532" s="465"/>
      <c r="C1532" s="465"/>
      <c r="D1532" s="465"/>
      <c r="E1532" s="465"/>
      <c r="F1532" s="465"/>
      <c r="G1532" s="465"/>
    </row>
    <row r="1533" spans="2:7" s="466" customFormat="1">
      <c r="B1533" s="465"/>
      <c r="C1533" s="465"/>
      <c r="D1533" s="465"/>
      <c r="E1533" s="465"/>
      <c r="F1533" s="465"/>
      <c r="G1533" s="465"/>
    </row>
    <row r="1534" spans="2:7" s="466" customFormat="1">
      <c r="B1534" s="465"/>
      <c r="C1534" s="465"/>
      <c r="D1534" s="465"/>
      <c r="E1534" s="465"/>
      <c r="F1534" s="465"/>
      <c r="G1534" s="465"/>
    </row>
    <row r="1535" spans="2:7" s="466" customFormat="1">
      <c r="B1535" s="465"/>
      <c r="C1535" s="465"/>
      <c r="D1535" s="465"/>
      <c r="E1535" s="465"/>
      <c r="F1535" s="465"/>
      <c r="G1535" s="465"/>
    </row>
    <row r="1536" spans="2:7" s="466" customFormat="1">
      <c r="B1536" s="465"/>
      <c r="C1536" s="465"/>
      <c r="D1536" s="465"/>
      <c r="E1536" s="465"/>
      <c r="F1536" s="465"/>
      <c r="G1536" s="465"/>
    </row>
    <row r="1537" spans="2:7" s="466" customFormat="1">
      <c r="B1537" s="465"/>
      <c r="C1537" s="465"/>
      <c r="D1537" s="465"/>
      <c r="E1537" s="465"/>
      <c r="F1537" s="465"/>
      <c r="G1537" s="465"/>
    </row>
    <row r="1538" spans="2:7" s="466" customFormat="1">
      <c r="B1538" s="465"/>
      <c r="C1538" s="465"/>
      <c r="D1538" s="465"/>
      <c r="E1538" s="465"/>
      <c r="F1538" s="465"/>
      <c r="G1538" s="465"/>
    </row>
    <row r="1539" spans="2:7" s="466" customFormat="1">
      <c r="B1539" s="465"/>
      <c r="C1539" s="465"/>
      <c r="D1539" s="465"/>
      <c r="E1539" s="465"/>
      <c r="F1539" s="465"/>
      <c r="G1539" s="465"/>
    </row>
    <row r="1540" spans="2:7" s="466" customFormat="1">
      <c r="B1540" s="465"/>
      <c r="C1540" s="465"/>
      <c r="D1540" s="465"/>
      <c r="E1540" s="465"/>
      <c r="F1540" s="465"/>
      <c r="G1540" s="465"/>
    </row>
    <row r="1541" spans="2:7" s="466" customFormat="1">
      <c r="B1541" s="465"/>
      <c r="C1541" s="465"/>
      <c r="D1541" s="465"/>
      <c r="E1541" s="465"/>
      <c r="F1541" s="465"/>
      <c r="G1541" s="465"/>
    </row>
    <row r="1542" spans="2:7" s="466" customFormat="1">
      <c r="B1542" s="465"/>
      <c r="C1542" s="465"/>
      <c r="D1542" s="465"/>
      <c r="E1542" s="465"/>
      <c r="F1542" s="465"/>
      <c r="G1542" s="465"/>
    </row>
    <row r="1543" spans="2:7" s="466" customFormat="1">
      <c r="B1543" s="465"/>
      <c r="C1543" s="465"/>
      <c r="D1543" s="465"/>
      <c r="E1543" s="465"/>
      <c r="F1543" s="465"/>
      <c r="G1543" s="465"/>
    </row>
    <row r="1544" spans="2:7" s="466" customFormat="1">
      <c r="B1544" s="465"/>
      <c r="C1544" s="465"/>
      <c r="D1544" s="465"/>
      <c r="E1544" s="465"/>
      <c r="F1544" s="465"/>
      <c r="G1544" s="465"/>
    </row>
    <row r="1545" spans="2:7" s="466" customFormat="1">
      <c r="B1545" s="465"/>
      <c r="C1545" s="465"/>
      <c r="D1545" s="465"/>
      <c r="E1545" s="465"/>
      <c r="F1545" s="465"/>
      <c r="G1545" s="465"/>
    </row>
    <row r="1546" spans="2:7" s="466" customFormat="1">
      <c r="B1546" s="465"/>
      <c r="C1546" s="465"/>
      <c r="D1546" s="465"/>
      <c r="E1546" s="465"/>
      <c r="F1546" s="465"/>
      <c r="G1546" s="465"/>
    </row>
    <row r="1547" spans="2:7" s="466" customFormat="1">
      <c r="B1547" s="465"/>
      <c r="C1547" s="465"/>
      <c r="D1547" s="465"/>
      <c r="E1547" s="465"/>
      <c r="F1547" s="465"/>
      <c r="G1547" s="465"/>
    </row>
    <row r="1548" spans="2:7" s="466" customFormat="1">
      <c r="B1548" s="465"/>
      <c r="C1548" s="465"/>
      <c r="D1548" s="465"/>
      <c r="E1548" s="465"/>
      <c r="F1548" s="465"/>
      <c r="G1548" s="465"/>
    </row>
    <row r="1549" spans="2:7" s="466" customFormat="1">
      <c r="B1549" s="465"/>
      <c r="C1549" s="465"/>
      <c r="D1549" s="465"/>
      <c r="E1549" s="465"/>
      <c r="F1549" s="465"/>
      <c r="G1549" s="465"/>
    </row>
    <row r="1550" spans="2:7" s="466" customFormat="1">
      <c r="B1550" s="465"/>
      <c r="C1550" s="465"/>
      <c r="D1550" s="465"/>
      <c r="E1550" s="465"/>
      <c r="F1550" s="465"/>
      <c r="G1550" s="465"/>
    </row>
    <row r="1551" spans="2:7" s="466" customFormat="1">
      <c r="B1551" s="465"/>
      <c r="C1551" s="465"/>
      <c r="D1551" s="465"/>
      <c r="E1551" s="465"/>
      <c r="F1551" s="465"/>
      <c r="G1551" s="465"/>
    </row>
    <row r="1552" spans="2:7" s="466" customFormat="1">
      <c r="B1552" s="465"/>
      <c r="C1552" s="465"/>
      <c r="D1552" s="465"/>
      <c r="E1552" s="465"/>
      <c r="F1552" s="465"/>
      <c r="G1552" s="465"/>
    </row>
    <row r="1553" spans="2:7" s="466" customFormat="1">
      <c r="B1553" s="465"/>
      <c r="C1553" s="465"/>
      <c r="D1553" s="465"/>
      <c r="E1553" s="465"/>
      <c r="F1553" s="465"/>
      <c r="G1553" s="465"/>
    </row>
    <row r="1554" spans="2:7" s="466" customFormat="1">
      <c r="B1554" s="465"/>
      <c r="C1554" s="465"/>
      <c r="D1554" s="465"/>
      <c r="E1554" s="465"/>
      <c r="F1554" s="465"/>
      <c r="G1554" s="465"/>
    </row>
    <row r="1555" spans="2:7" s="466" customFormat="1">
      <c r="B1555" s="465"/>
      <c r="C1555" s="465"/>
      <c r="D1555" s="465"/>
      <c r="E1555" s="465"/>
      <c r="F1555" s="465"/>
      <c r="G1555" s="465"/>
    </row>
    <row r="1556" spans="2:7" s="466" customFormat="1">
      <c r="B1556" s="465"/>
      <c r="C1556" s="465"/>
      <c r="D1556" s="465"/>
      <c r="E1556" s="465"/>
      <c r="F1556" s="465"/>
      <c r="G1556" s="465"/>
    </row>
    <row r="1557" spans="2:7" s="466" customFormat="1">
      <c r="B1557" s="465"/>
      <c r="C1557" s="465"/>
      <c r="D1557" s="465"/>
      <c r="E1557" s="465"/>
      <c r="F1557" s="465"/>
      <c r="G1557" s="465"/>
    </row>
    <row r="1558" spans="2:7" s="466" customFormat="1">
      <c r="B1558" s="465"/>
      <c r="C1558" s="465"/>
      <c r="D1558" s="465"/>
      <c r="E1558" s="465"/>
      <c r="F1558" s="465"/>
      <c r="G1558" s="465"/>
    </row>
    <row r="1559" spans="2:7" s="466" customFormat="1">
      <c r="B1559" s="465"/>
      <c r="C1559" s="465"/>
      <c r="D1559" s="465"/>
      <c r="E1559" s="465"/>
      <c r="F1559" s="465"/>
      <c r="G1559" s="465"/>
    </row>
    <row r="1560" spans="2:7" s="466" customFormat="1">
      <c r="B1560" s="465"/>
      <c r="C1560" s="465"/>
      <c r="D1560" s="465"/>
      <c r="E1560" s="465"/>
      <c r="F1560" s="465"/>
      <c r="G1560" s="465"/>
    </row>
    <row r="1561" spans="2:7" s="466" customFormat="1">
      <c r="B1561" s="465"/>
      <c r="C1561" s="465"/>
      <c r="D1561" s="465"/>
      <c r="E1561" s="465"/>
      <c r="F1561" s="465"/>
      <c r="G1561" s="465"/>
    </row>
    <row r="1562" spans="2:7" s="466" customFormat="1">
      <c r="B1562" s="465"/>
      <c r="C1562" s="465"/>
      <c r="D1562" s="465"/>
      <c r="E1562" s="465"/>
      <c r="F1562" s="465"/>
      <c r="G1562" s="465"/>
    </row>
    <row r="1563" spans="2:7" s="466" customFormat="1">
      <c r="B1563" s="465"/>
      <c r="C1563" s="465"/>
      <c r="D1563" s="465"/>
      <c r="E1563" s="465"/>
      <c r="F1563" s="465"/>
      <c r="G1563" s="465"/>
    </row>
    <row r="1564" spans="2:7" s="466" customFormat="1">
      <c r="B1564" s="465"/>
      <c r="C1564" s="465"/>
      <c r="D1564" s="465"/>
      <c r="E1564" s="465"/>
      <c r="F1564" s="465"/>
      <c r="G1564" s="465"/>
    </row>
    <row r="1565" spans="2:7" s="466" customFormat="1">
      <c r="B1565" s="465"/>
      <c r="C1565" s="465"/>
      <c r="D1565" s="465"/>
      <c r="E1565" s="465"/>
      <c r="F1565" s="465"/>
      <c r="G1565" s="465"/>
    </row>
    <row r="1566" spans="2:7" s="466" customFormat="1">
      <c r="B1566" s="465"/>
      <c r="C1566" s="465"/>
      <c r="D1566" s="465"/>
      <c r="E1566" s="465"/>
      <c r="F1566" s="465"/>
      <c r="G1566" s="465"/>
    </row>
    <row r="1567" spans="2:7" s="466" customFormat="1">
      <c r="B1567" s="465"/>
      <c r="C1567" s="465"/>
      <c r="D1567" s="465"/>
      <c r="E1567" s="465"/>
      <c r="F1567" s="465"/>
      <c r="G1567" s="465"/>
    </row>
    <row r="1568" spans="2:7" s="466" customFormat="1">
      <c r="B1568" s="465"/>
      <c r="C1568" s="465"/>
      <c r="D1568" s="465"/>
      <c r="E1568" s="465"/>
      <c r="F1568" s="465"/>
      <c r="G1568" s="465"/>
    </row>
    <row r="1569" spans="2:7" s="466" customFormat="1">
      <c r="B1569" s="465"/>
      <c r="C1569" s="465"/>
      <c r="D1569" s="465"/>
      <c r="E1569" s="465"/>
      <c r="F1569" s="465"/>
      <c r="G1569" s="465"/>
    </row>
    <row r="1570" spans="2:7" s="466" customFormat="1">
      <c r="B1570" s="465"/>
      <c r="C1570" s="465"/>
      <c r="D1570" s="465"/>
      <c r="E1570" s="465"/>
      <c r="F1570" s="465"/>
      <c r="G1570" s="465"/>
    </row>
    <row r="1571" spans="2:7" s="466" customFormat="1">
      <c r="B1571" s="465"/>
      <c r="C1571" s="465"/>
      <c r="D1571" s="465"/>
      <c r="E1571" s="465"/>
      <c r="F1571" s="465"/>
      <c r="G1571" s="465"/>
    </row>
    <row r="1572" spans="2:7" s="466" customFormat="1">
      <c r="B1572" s="465"/>
      <c r="C1572" s="465"/>
      <c r="D1572" s="465"/>
      <c r="E1572" s="465"/>
      <c r="F1572" s="465"/>
      <c r="G1572" s="465"/>
    </row>
    <row r="1573" spans="2:7" s="466" customFormat="1">
      <c r="B1573" s="465"/>
      <c r="C1573" s="465"/>
      <c r="D1573" s="465"/>
      <c r="E1573" s="465"/>
      <c r="F1573" s="465"/>
      <c r="G1573" s="465"/>
    </row>
    <row r="1574" spans="2:7" s="466" customFormat="1">
      <c r="B1574" s="465"/>
      <c r="C1574" s="465"/>
      <c r="D1574" s="465"/>
      <c r="E1574" s="465"/>
      <c r="F1574" s="465"/>
      <c r="G1574" s="465"/>
    </row>
    <row r="1575" spans="2:7" s="466" customFormat="1">
      <c r="B1575" s="465"/>
      <c r="C1575" s="465"/>
      <c r="D1575" s="465"/>
      <c r="E1575" s="465"/>
      <c r="F1575" s="465"/>
      <c r="G1575" s="465"/>
    </row>
    <row r="1576" spans="2:7" s="466" customFormat="1">
      <c r="B1576" s="465"/>
      <c r="C1576" s="465"/>
      <c r="D1576" s="465"/>
      <c r="E1576" s="465"/>
      <c r="F1576" s="465"/>
      <c r="G1576" s="465"/>
    </row>
    <row r="1577" spans="2:7" s="466" customFormat="1">
      <c r="B1577" s="465"/>
      <c r="C1577" s="465"/>
      <c r="D1577" s="465"/>
      <c r="E1577" s="465"/>
      <c r="F1577" s="465"/>
      <c r="G1577" s="465"/>
    </row>
    <row r="1578" spans="2:7" s="466" customFormat="1">
      <c r="B1578" s="465"/>
      <c r="C1578" s="465"/>
      <c r="D1578" s="465"/>
      <c r="E1578" s="465"/>
      <c r="F1578" s="465"/>
      <c r="G1578" s="465"/>
    </row>
    <row r="1579" spans="2:7" s="466" customFormat="1">
      <c r="B1579" s="465"/>
      <c r="C1579" s="465"/>
      <c r="D1579" s="465"/>
      <c r="E1579" s="465"/>
      <c r="F1579" s="465"/>
      <c r="G1579" s="465"/>
    </row>
    <row r="1580" spans="2:7" s="466" customFormat="1">
      <c r="B1580" s="465"/>
      <c r="C1580" s="465"/>
      <c r="D1580" s="465"/>
      <c r="E1580" s="465"/>
      <c r="F1580" s="465"/>
      <c r="G1580" s="465"/>
    </row>
    <row r="1581" spans="2:7" s="466" customFormat="1">
      <c r="B1581" s="465"/>
      <c r="C1581" s="465"/>
      <c r="D1581" s="465"/>
      <c r="E1581" s="465"/>
      <c r="F1581" s="465"/>
      <c r="G1581" s="465"/>
    </row>
    <row r="1582" spans="2:7" s="466" customFormat="1">
      <c r="B1582" s="465"/>
      <c r="C1582" s="465"/>
      <c r="D1582" s="465"/>
      <c r="E1582" s="465"/>
      <c r="F1582" s="465"/>
      <c r="G1582" s="465"/>
    </row>
    <row r="1583" spans="2:7" s="466" customFormat="1">
      <c r="B1583" s="465"/>
      <c r="C1583" s="465"/>
      <c r="D1583" s="465"/>
      <c r="E1583" s="465"/>
      <c r="F1583" s="465"/>
      <c r="G1583" s="465"/>
    </row>
    <row r="1584" spans="2:7" s="466" customFormat="1">
      <c r="B1584" s="465"/>
      <c r="C1584" s="465"/>
      <c r="D1584" s="465"/>
      <c r="E1584" s="465"/>
      <c r="F1584" s="465"/>
      <c r="G1584" s="465"/>
    </row>
    <row r="1585" spans="2:7" s="466" customFormat="1">
      <c r="B1585" s="465"/>
      <c r="C1585" s="465"/>
      <c r="D1585" s="465"/>
      <c r="E1585" s="465"/>
      <c r="F1585" s="465"/>
      <c r="G1585" s="465"/>
    </row>
    <row r="1586" spans="2:7" s="466" customFormat="1">
      <c r="B1586" s="465"/>
      <c r="C1586" s="465"/>
      <c r="D1586" s="465"/>
      <c r="E1586" s="465"/>
      <c r="F1586" s="465"/>
      <c r="G1586" s="465"/>
    </row>
    <row r="1587" spans="2:7" s="466" customFormat="1">
      <c r="B1587" s="465"/>
      <c r="C1587" s="465"/>
      <c r="D1587" s="465"/>
      <c r="E1587" s="465"/>
      <c r="F1587" s="465"/>
      <c r="G1587" s="465"/>
    </row>
    <row r="1588" spans="2:7" s="466" customFormat="1">
      <c r="B1588" s="465"/>
      <c r="C1588" s="465"/>
      <c r="D1588" s="465"/>
      <c r="E1588" s="465"/>
      <c r="F1588" s="465"/>
      <c r="G1588" s="465"/>
    </row>
    <row r="1589" spans="2:7" s="466" customFormat="1">
      <c r="B1589" s="465"/>
      <c r="C1589" s="465"/>
      <c r="D1589" s="465"/>
      <c r="E1589" s="465"/>
      <c r="F1589" s="465"/>
      <c r="G1589" s="465"/>
    </row>
    <row r="1590" spans="2:7" s="466" customFormat="1">
      <c r="B1590" s="465"/>
      <c r="C1590" s="465"/>
      <c r="D1590" s="465"/>
      <c r="E1590" s="465"/>
      <c r="F1590" s="465"/>
      <c r="G1590" s="465"/>
    </row>
    <row r="1591" spans="2:7" s="466" customFormat="1">
      <c r="B1591" s="465"/>
      <c r="C1591" s="465"/>
      <c r="D1591" s="465"/>
      <c r="E1591" s="465"/>
      <c r="F1591" s="465"/>
      <c r="G1591" s="465"/>
    </row>
    <row r="1592" spans="2:7" s="466" customFormat="1">
      <c r="B1592" s="465"/>
      <c r="C1592" s="465"/>
      <c r="D1592" s="465"/>
      <c r="E1592" s="465"/>
      <c r="F1592" s="465"/>
      <c r="G1592" s="465"/>
    </row>
    <row r="1593" spans="2:7" s="466" customFormat="1">
      <c r="B1593" s="465"/>
      <c r="C1593" s="465"/>
      <c r="D1593" s="465"/>
      <c r="E1593" s="465"/>
      <c r="F1593" s="465"/>
      <c r="G1593" s="465"/>
    </row>
    <row r="1594" spans="2:7" s="466" customFormat="1">
      <c r="B1594" s="465"/>
      <c r="C1594" s="465"/>
      <c r="D1594" s="465"/>
      <c r="E1594" s="465"/>
      <c r="F1594" s="465"/>
      <c r="G1594" s="465"/>
    </row>
    <row r="1595" spans="2:7" s="466" customFormat="1">
      <c r="B1595" s="465"/>
      <c r="C1595" s="465"/>
      <c r="D1595" s="465"/>
      <c r="E1595" s="465"/>
      <c r="F1595" s="465"/>
      <c r="G1595" s="465"/>
    </row>
    <row r="1596" spans="2:7" s="466" customFormat="1">
      <c r="B1596" s="465"/>
      <c r="C1596" s="465"/>
      <c r="D1596" s="465"/>
      <c r="E1596" s="465"/>
      <c r="F1596" s="465"/>
      <c r="G1596" s="465"/>
    </row>
    <row r="1597" spans="2:7" s="466" customFormat="1">
      <c r="B1597" s="465"/>
      <c r="C1597" s="465"/>
      <c r="D1597" s="465"/>
      <c r="E1597" s="465"/>
      <c r="F1597" s="465"/>
      <c r="G1597" s="465"/>
    </row>
    <row r="1598" spans="2:7" s="466" customFormat="1">
      <c r="B1598" s="465"/>
      <c r="C1598" s="465"/>
      <c r="D1598" s="465"/>
      <c r="E1598" s="465"/>
      <c r="F1598" s="465"/>
      <c r="G1598" s="465"/>
    </row>
    <row r="1599" spans="2:7" s="466" customFormat="1">
      <c r="B1599" s="465"/>
      <c r="C1599" s="465"/>
      <c r="D1599" s="465"/>
      <c r="E1599" s="465"/>
      <c r="F1599" s="465"/>
      <c r="G1599" s="465"/>
    </row>
    <row r="1600" spans="2:7" s="466" customFormat="1">
      <c r="B1600" s="465"/>
      <c r="C1600" s="465"/>
      <c r="D1600" s="465"/>
      <c r="E1600" s="465"/>
      <c r="F1600" s="465"/>
      <c r="G1600" s="465"/>
    </row>
    <row r="1601" spans="2:7" s="466" customFormat="1">
      <c r="B1601" s="465"/>
      <c r="C1601" s="465"/>
      <c r="D1601" s="465"/>
      <c r="E1601" s="465"/>
      <c r="F1601" s="465"/>
      <c r="G1601" s="465"/>
    </row>
    <row r="1602" spans="2:7" s="466" customFormat="1">
      <c r="B1602" s="465"/>
      <c r="C1602" s="465"/>
      <c r="D1602" s="465"/>
      <c r="E1602" s="465"/>
      <c r="F1602" s="465"/>
      <c r="G1602" s="465"/>
    </row>
    <row r="1603" spans="2:7" s="466" customFormat="1">
      <c r="B1603" s="465"/>
      <c r="C1603" s="465"/>
      <c r="D1603" s="465"/>
      <c r="E1603" s="465"/>
      <c r="F1603" s="465"/>
      <c r="G1603" s="465"/>
    </row>
    <row r="1604" spans="2:7" s="466" customFormat="1">
      <c r="B1604" s="465"/>
      <c r="C1604" s="465"/>
      <c r="D1604" s="465"/>
      <c r="E1604" s="465"/>
      <c r="F1604" s="465"/>
      <c r="G1604" s="465"/>
    </row>
    <row r="1605" spans="2:7" s="466" customFormat="1">
      <c r="B1605" s="465"/>
      <c r="C1605" s="465"/>
      <c r="D1605" s="465"/>
      <c r="E1605" s="465"/>
      <c r="F1605" s="465"/>
      <c r="G1605" s="465"/>
    </row>
    <row r="1606" spans="2:7" s="466" customFormat="1">
      <c r="B1606" s="465"/>
      <c r="C1606" s="465"/>
      <c r="D1606" s="465"/>
      <c r="E1606" s="465"/>
      <c r="F1606" s="465"/>
      <c r="G1606" s="465"/>
    </row>
    <row r="1607" spans="2:7" s="466" customFormat="1">
      <c r="B1607" s="465"/>
      <c r="C1607" s="465"/>
      <c r="D1607" s="465"/>
      <c r="E1607" s="465"/>
      <c r="F1607" s="465"/>
      <c r="G1607" s="465"/>
    </row>
    <row r="1608" spans="2:7" s="466" customFormat="1">
      <c r="B1608" s="465"/>
      <c r="C1608" s="465"/>
      <c r="D1608" s="465"/>
      <c r="E1608" s="465"/>
      <c r="F1608" s="465"/>
      <c r="G1608" s="465"/>
    </row>
    <row r="1609" spans="2:7" s="466" customFormat="1">
      <c r="B1609" s="465"/>
      <c r="C1609" s="465"/>
      <c r="D1609" s="465"/>
      <c r="E1609" s="465"/>
      <c r="F1609" s="465"/>
      <c r="G1609" s="465"/>
    </row>
    <row r="1610" spans="2:7" s="466" customFormat="1">
      <c r="B1610" s="465"/>
      <c r="C1610" s="465"/>
      <c r="D1610" s="465"/>
      <c r="E1610" s="465"/>
      <c r="F1610" s="465"/>
      <c r="G1610" s="465"/>
    </row>
    <row r="1611" spans="2:7" s="466" customFormat="1">
      <c r="B1611" s="465"/>
      <c r="C1611" s="465"/>
      <c r="D1611" s="465"/>
      <c r="E1611" s="465"/>
      <c r="F1611" s="465"/>
      <c r="G1611" s="465"/>
    </row>
    <row r="1612" spans="2:7" s="466" customFormat="1">
      <c r="B1612" s="465"/>
      <c r="C1612" s="465"/>
      <c r="D1612" s="465"/>
      <c r="E1612" s="465"/>
      <c r="F1612" s="465"/>
      <c r="G1612" s="465"/>
    </row>
    <row r="1613" spans="2:7" s="466" customFormat="1">
      <c r="B1613" s="465"/>
      <c r="C1613" s="465"/>
      <c r="D1613" s="465"/>
      <c r="E1613" s="465"/>
      <c r="F1613" s="465"/>
      <c r="G1613" s="465"/>
    </row>
    <row r="1614" spans="2:7" s="466" customFormat="1">
      <c r="B1614" s="465"/>
      <c r="C1614" s="465"/>
      <c r="D1614" s="465"/>
      <c r="E1614" s="465"/>
      <c r="F1614" s="465"/>
      <c r="G1614" s="465"/>
    </row>
    <row r="1615" spans="2:7" s="466" customFormat="1">
      <c r="B1615" s="465"/>
      <c r="C1615" s="465"/>
      <c r="D1615" s="465"/>
      <c r="E1615" s="465"/>
      <c r="F1615" s="465"/>
      <c r="G1615" s="465"/>
    </row>
    <row r="1616" spans="2:7" s="466" customFormat="1">
      <c r="B1616" s="465"/>
      <c r="C1616" s="465"/>
      <c r="D1616" s="465"/>
      <c r="E1616" s="465"/>
      <c r="F1616" s="465"/>
      <c r="G1616" s="465"/>
    </row>
    <row r="1617" spans="2:7" s="466" customFormat="1">
      <c r="B1617" s="465"/>
      <c r="C1617" s="465"/>
      <c r="D1617" s="465"/>
      <c r="E1617" s="465"/>
      <c r="F1617" s="465"/>
      <c r="G1617" s="465"/>
    </row>
    <row r="1618" spans="2:7" s="466" customFormat="1">
      <c r="B1618" s="465"/>
      <c r="C1618" s="465"/>
      <c r="D1618" s="465"/>
      <c r="E1618" s="465"/>
      <c r="F1618" s="465"/>
      <c r="G1618" s="465"/>
    </row>
    <row r="1619" spans="2:7" s="466" customFormat="1">
      <c r="B1619" s="465"/>
      <c r="C1619" s="465"/>
      <c r="D1619" s="465"/>
      <c r="E1619" s="465"/>
      <c r="F1619" s="465"/>
      <c r="G1619" s="465"/>
    </row>
    <row r="1620" spans="2:7" s="466" customFormat="1">
      <c r="B1620" s="465"/>
      <c r="C1620" s="465"/>
      <c r="D1620" s="465"/>
      <c r="E1620" s="465"/>
      <c r="F1620" s="465"/>
      <c r="G1620" s="465"/>
    </row>
    <row r="1621" spans="2:7" s="466" customFormat="1">
      <c r="B1621" s="465"/>
      <c r="C1621" s="465"/>
      <c r="D1621" s="465"/>
      <c r="E1621" s="465"/>
      <c r="F1621" s="465"/>
      <c r="G1621" s="465"/>
    </row>
    <row r="1622" spans="2:7" s="466" customFormat="1">
      <c r="B1622" s="465"/>
      <c r="C1622" s="465"/>
      <c r="D1622" s="465"/>
      <c r="E1622" s="465"/>
      <c r="F1622" s="465"/>
      <c r="G1622" s="465"/>
    </row>
    <row r="1623" spans="2:7" s="466" customFormat="1">
      <c r="B1623" s="465"/>
      <c r="C1623" s="465"/>
      <c r="D1623" s="465"/>
      <c r="E1623" s="465"/>
      <c r="F1623" s="465"/>
      <c r="G1623" s="465"/>
    </row>
    <row r="1624" spans="2:7" s="466" customFormat="1">
      <c r="B1624" s="465"/>
      <c r="C1624" s="465"/>
      <c r="D1624" s="465"/>
      <c r="E1624" s="465"/>
      <c r="F1624" s="465"/>
      <c r="G1624" s="465"/>
    </row>
    <row r="1625" spans="2:7" s="466" customFormat="1">
      <c r="B1625" s="465"/>
      <c r="C1625" s="465"/>
      <c r="D1625" s="465"/>
      <c r="E1625" s="465"/>
      <c r="F1625" s="465"/>
      <c r="G1625" s="465"/>
    </row>
    <row r="1626" spans="2:7" s="466" customFormat="1">
      <c r="B1626" s="465"/>
      <c r="C1626" s="465"/>
      <c r="D1626" s="465"/>
      <c r="E1626" s="465"/>
      <c r="F1626" s="465"/>
      <c r="G1626" s="465"/>
    </row>
    <row r="1627" spans="2:7" s="466" customFormat="1">
      <c r="B1627" s="465"/>
      <c r="C1627" s="465"/>
      <c r="D1627" s="465"/>
      <c r="E1627" s="465"/>
      <c r="F1627" s="465"/>
      <c r="G1627" s="465"/>
    </row>
    <row r="1628" spans="2:7" s="466" customFormat="1">
      <c r="B1628" s="465"/>
      <c r="C1628" s="465"/>
      <c r="D1628" s="465"/>
      <c r="E1628" s="465"/>
      <c r="F1628" s="465"/>
      <c r="G1628" s="465"/>
    </row>
    <row r="1629" spans="2:7" s="466" customFormat="1">
      <c r="B1629" s="465"/>
      <c r="C1629" s="465"/>
      <c r="D1629" s="465"/>
      <c r="E1629" s="465"/>
      <c r="F1629" s="465"/>
      <c r="G1629" s="465"/>
    </row>
    <row r="1630" spans="2:7" s="466" customFormat="1">
      <c r="B1630" s="465"/>
      <c r="C1630" s="465"/>
      <c r="D1630" s="465"/>
      <c r="E1630" s="465"/>
      <c r="F1630" s="465"/>
      <c r="G1630" s="465"/>
    </row>
    <row r="1631" spans="2:7" s="466" customFormat="1">
      <c r="B1631" s="465"/>
      <c r="C1631" s="465"/>
      <c r="D1631" s="465"/>
      <c r="E1631" s="465"/>
      <c r="F1631" s="465"/>
      <c r="G1631" s="465"/>
    </row>
    <row r="1632" spans="2:7" s="466" customFormat="1">
      <c r="B1632" s="465"/>
      <c r="C1632" s="465"/>
      <c r="D1632" s="465"/>
      <c r="E1632" s="465"/>
      <c r="F1632" s="465"/>
      <c r="G1632" s="465"/>
    </row>
    <row r="1633" spans="2:7" s="466" customFormat="1">
      <c r="B1633" s="465"/>
      <c r="C1633" s="465"/>
      <c r="D1633" s="465"/>
      <c r="E1633" s="465"/>
      <c r="F1633" s="465"/>
      <c r="G1633" s="465"/>
    </row>
    <row r="1634" spans="2:7" s="466" customFormat="1">
      <c r="B1634" s="465"/>
      <c r="C1634" s="465"/>
      <c r="D1634" s="465"/>
      <c r="E1634" s="465"/>
      <c r="F1634" s="465"/>
      <c r="G1634" s="465"/>
    </row>
    <row r="1635" spans="2:7" s="466" customFormat="1">
      <c r="B1635" s="465"/>
      <c r="C1635" s="465"/>
      <c r="D1635" s="465"/>
      <c r="E1635" s="465"/>
      <c r="F1635" s="465"/>
      <c r="G1635" s="465"/>
    </row>
    <row r="1636" spans="2:7" s="466" customFormat="1">
      <c r="B1636" s="465"/>
      <c r="C1636" s="465"/>
      <c r="D1636" s="465"/>
      <c r="E1636" s="465"/>
      <c r="F1636" s="465"/>
      <c r="G1636" s="465"/>
    </row>
    <row r="1637" spans="2:7" s="466" customFormat="1">
      <c r="B1637" s="465"/>
      <c r="C1637" s="465"/>
      <c r="D1637" s="465"/>
      <c r="E1637" s="465"/>
      <c r="F1637" s="465"/>
      <c r="G1637" s="465"/>
    </row>
    <row r="1638" spans="2:7" s="466" customFormat="1">
      <c r="B1638" s="465"/>
      <c r="C1638" s="465"/>
      <c r="D1638" s="465"/>
      <c r="E1638" s="465"/>
      <c r="F1638" s="465"/>
      <c r="G1638" s="465"/>
    </row>
    <row r="1639" spans="2:7" s="466" customFormat="1">
      <c r="B1639" s="465"/>
      <c r="C1639" s="465"/>
      <c r="D1639" s="465"/>
      <c r="E1639" s="465"/>
      <c r="F1639" s="465"/>
      <c r="G1639" s="465"/>
    </row>
    <row r="1640" spans="2:7" s="466" customFormat="1">
      <c r="B1640" s="465"/>
      <c r="C1640" s="465"/>
      <c r="D1640" s="465"/>
      <c r="E1640" s="465"/>
      <c r="F1640" s="465"/>
      <c r="G1640" s="465"/>
    </row>
    <row r="1641" spans="2:7" s="466" customFormat="1">
      <c r="B1641" s="465"/>
      <c r="C1641" s="465"/>
      <c r="D1641" s="465"/>
      <c r="E1641" s="465"/>
      <c r="F1641" s="465"/>
      <c r="G1641" s="465"/>
    </row>
    <row r="1642" spans="2:7" s="466" customFormat="1">
      <c r="B1642" s="465"/>
      <c r="C1642" s="465"/>
      <c r="D1642" s="465"/>
      <c r="E1642" s="465"/>
      <c r="F1642" s="465"/>
      <c r="G1642" s="465"/>
    </row>
    <row r="1643" spans="2:7" s="466" customFormat="1">
      <c r="B1643" s="465"/>
      <c r="C1643" s="465"/>
      <c r="D1643" s="465"/>
      <c r="E1643" s="465"/>
      <c r="F1643" s="465"/>
      <c r="G1643" s="465"/>
    </row>
    <row r="1644" spans="2:7" s="466" customFormat="1">
      <c r="B1644" s="465"/>
      <c r="C1644" s="465"/>
      <c r="D1644" s="465"/>
      <c r="E1644" s="465"/>
      <c r="F1644" s="465"/>
      <c r="G1644" s="465"/>
    </row>
    <row r="1645" spans="2:7" s="466" customFormat="1">
      <c r="B1645" s="465"/>
      <c r="C1645" s="465"/>
      <c r="D1645" s="465"/>
      <c r="E1645" s="465"/>
      <c r="F1645" s="465"/>
      <c r="G1645" s="465"/>
    </row>
    <row r="1646" spans="2:7" s="466" customFormat="1">
      <c r="B1646" s="465"/>
      <c r="C1646" s="465"/>
      <c r="D1646" s="465"/>
      <c r="E1646" s="465"/>
      <c r="F1646" s="465"/>
      <c r="G1646" s="465"/>
    </row>
    <row r="1647" spans="2:7" s="466" customFormat="1">
      <c r="B1647" s="465"/>
      <c r="C1647" s="465"/>
      <c r="D1647" s="465"/>
      <c r="E1647" s="465"/>
      <c r="F1647" s="465"/>
      <c r="G1647" s="465"/>
    </row>
    <row r="1648" spans="2:7" s="466" customFormat="1">
      <c r="B1648" s="465"/>
      <c r="C1648" s="465"/>
      <c r="D1648" s="465"/>
      <c r="E1648" s="465"/>
      <c r="F1648" s="465"/>
      <c r="G1648" s="465"/>
    </row>
    <row r="1649" spans="2:7" s="466" customFormat="1">
      <c r="B1649" s="465"/>
      <c r="C1649" s="465"/>
      <c r="D1649" s="465"/>
      <c r="E1649" s="465"/>
      <c r="F1649" s="465"/>
      <c r="G1649" s="465"/>
    </row>
    <row r="1650" spans="2:7" s="466" customFormat="1">
      <c r="B1650" s="465"/>
      <c r="C1650" s="465"/>
      <c r="D1650" s="465"/>
      <c r="E1650" s="465"/>
      <c r="F1650" s="465"/>
      <c r="G1650" s="465"/>
    </row>
    <row r="1651" spans="2:7" s="466" customFormat="1">
      <c r="B1651" s="465"/>
      <c r="C1651" s="465"/>
      <c r="D1651" s="465"/>
      <c r="E1651" s="465"/>
      <c r="F1651" s="465"/>
      <c r="G1651" s="465"/>
    </row>
    <row r="1652" spans="2:7" s="466" customFormat="1">
      <c r="B1652" s="465"/>
      <c r="C1652" s="465"/>
      <c r="D1652" s="465"/>
      <c r="E1652" s="465"/>
      <c r="F1652" s="465"/>
      <c r="G1652" s="465"/>
    </row>
    <row r="1653" spans="2:7" s="466" customFormat="1">
      <c r="B1653" s="465"/>
      <c r="C1653" s="465"/>
      <c r="D1653" s="465"/>
      <c r="E1653" s="465"/>
      <c r="F1653" s="465"/>
      <c r="G1653" s="465"/>
    </row>
    <row r="1654" spans="2:7" s="466" customFormat="1">
      <c r="B1654" s="465"/>
      <c r="C1654" s="465"/>
      <c r="D1654" s="465"/>
      <c r="E1654" s="465"/>
      <c r="F1654" s="465"/>
      <c r="G1654" s="465"/>
    </row>
    <row r="1655" spans="2:7" s="466" customFormat="1">
      <c r="B1655" s="465"/>
      <c r="C1655" s="465"/>
      <c r="D1655" s="465"/>
      <c r="E1655" s="465"/>
      <c r="F1655" s="465"/>
      <c r="G1655" s="465"/>
    </row>
    <row r="1656" spans="2:7" s="466" customFormat="1">
      <c r="B1656" s="465"/>
      <c r="C1656" s="465"/>
      <c r="D1656" s="465"/>
      <c r="E1656" s="465"/>
      <c r="F1656" s="465"/>
      <c r="G1656" s="465"/>
    </row>
    <row r="1657" spans="2:7" s="466" customFormat="1">
      <c r="B1657" s="465"/>
      <c r="C1657" s="465"/>
      <c r="D1657" s="465"/>
      <c r="E1657" s="465"/>
      <c r="F1657" s="465"/>
      <c r="G1657" s="465"/>
    </row>
    <row r="1658" spans="2:7" s="466" customFormat="1">
      <c r="B1658" s="465"/>
      <c r="C1658" s="465"/>
      <c r="D1658" s="465"/>
      <c r="E1658" s="465"/>
      <c r="F1658" s="465"/>
      <c r="G1658" s="465"/>
    </row>
    <row r="1659" spans="2:7" s="466" customFormat="1">
      <c r="B1659" s="465"/>
      <c r="C1659" s="465"/>
      <c r="D1659" s="465"/>
      <c r="E1659" s="465"/>
      <c r="F1659" s="465"/>
      <c r="G1659" s="465"/>
    </row>
    <row r="1660" spans="2:7" s="466" customFormat="1">
      <c r="B1660" s="465"/>
      <c r="C1660" s="465"/>
      <c r="D1660" s="465"/>
      <c r="E1660" s="465"/>
      <c r="F1660" s="465"/>
      <c r="G1660" s="465"/>
    </row>
    <row r="1661" spans="2:7" s="466" customFormat="1">
      <c r="B1661" s="465"/>
      <c r="C1661" s="465"/>
      <c r="D1661" s="465"/>
      <c r="E1661" s="465"/>
      <c r="F1661" s="465"/>
      <c r="G1661" s="465"/>
    </row>
    <row r="1662" spans="2:7" s="466" customFormat="1">
      <c r="B1662" s="465"/>
      <c r="C1662" s="465"/>
      <c r="D1662" s="465"/>
      <c r="E1662" s="465"/>
      <c r="F1662" s="465"/>
      <c r="G1662" s="465"/>
    </row>
    <row r="1663" spans="2:7" s="466" customFormat="1">
      <c r="B1663" s="465"/>
      <c r="C1663" s="465"/>
      <c r="D1663" s="465"/>
      <c r="E1663" s="465"/>
      <c r="F1663" s="465"/>
      <c r="G1663" s="465"/>
    </row>
    <row r="1664" spans="2:7" s="466" customFormat="1">
      <c r="B1664" s="465"/>
      <c r="C1664" s="465"/>
      <c r="D1664" s="465"/>
      <c r="E1664" s="465"/>
      <c r="F1664" s="465"/>
      <c r="G1664" s="465"/>
    </row>
    <row r="1665" spans="2:7" s="466" customFormat="1">
      <c r="B1665" s="465"/>
      <c r="C1665" s="465"/>
      <c r="D1665" s="465"/>
      <c r="E1665" s="465"/>
      <c r="F1665" s="465"/>
      <c r="G1665" s="465"/>
    </row>
    <row r="1666" spans="2:7" s="466" customFormat="1">
      <c r="B1666" s="465"/>
      <c r="C1666" s="465"/>
      <c r="D1666" s="465"/>
      <c r="E1666" s="465"/>
      <c r="F1666" s="465"/>
      <c r="G1666" s="465"/>
    </row>
    <row r="1667" spans="2:7" s="466" customFormat="1">
      <c r="B1667" s="465"/>
      <c r="C1667" s="465"/>
      <c r="D1667" s="465"/>
      <c r="E1667" s="465"/>
      <c r="F1667" s="465"/>
      <c r="G1667" s="465"/>
    </row>
    <row r="1668" spans="2:7" s="466" customFormat="1">
      <c r="B1668" s="465"/>
      <c r="C1668" s="465"/>
      <c r="D1668" s="465"/>
      <c r="E1668" s="465"/>
      <c r="F1668" s="465"/>
      <c r="G1668" s="465"/>
    </row>
    <row r="1669" spans="2:7" s="466" customFormat="1">
      <c r="B1669" s="465"/>
      <c r="C1669" s="465"/>
      <c r="D1669" s="465"/>
      <c r="E1669" s="465"/>
      <c r="F1669" s="465"/>
      <c r="G1669" s="465"/>
    </row>
    <row r="1670" spans="2:7" s="466" customFormat="1">
      <c r="B1670" s="465"/>
      <c r="C1670" s="465"/>
      <c r="D1670" s="465"/>
      <c r="E1670" s="465"/>
      <c r="F1670" s="465"/>
      <c r="G1670" s="465"/>
    </row>
    <row r="1671" spans="2:7" s="466" customFormat="1">
      <c r="B1671" s="465"/>
      <c r="C1671" s="465"/>
      <c r="D1671" s="465"/>
      <c r="E1671" s="465"/>
      <c r="F1671" s="465"/>
      <c r="G1671" s="465"/>
    </row>
    <row r="1672" spans="2:7" s="466" customFormat="1">
      <c r="B1672" s="465"/>
      <c r="C1672" s="465"/>
      <c r="D1672" s="465"/>
      <c r="E1672" s="465"/>
      <c r="F1672" s="465"/>
      <c r="G1672" s="465"/>
    </row>
    <row r="1673" spans="2:7" s="466" customFormat="1">
      <c r="B1673" s="465"/>
      <c r="C1673" s="465"/>
      <c r="D1673" s="465"/>
      <c r="E1673" s="465"/>
      <c r="F1673" s="465"/>
      <c r="G1673" s="465"/>
    </row>
    <row r="1674" spans="2:7" s="466" customFormat="1">
      <c r="B1674" s="465"/>
      <c r="C1674" s="465"/>
      <c r="D1674" s="465"/>
      <c r="E1674" s="465"/>
      <c r="F1674" s="465"/>
      <c r="G1674" s="465"/>
    </row>
    <row r="1675" spans="2:7" s="466" customFormat="1">
      <c r="B1675" s="465"/>
      <c r="C1675" s="465"/>
      <c r="D1675" s="465"/>
      <c r="E1675" s="465"/>
      <c r="F1675" s="465"/>
      <c r="G1675" s="465"/>
    </row>
    <row r="1676" spans="2:7" s="466" customFormat="1">
      <c r="B1676" s="465"/>
      <c r="C1676" s="465"/>
      <c r="D1676" s="465"/>
      <c r="E1676" s="465"/>
      <c r="F1676" s="465"/>
      <c r="G1676" s="465"/>
    </row>
    <row r="1677" spans="2:7" s="466" customFormat="1">
      <c r="B1677" s="465"/>
      <c r="C1677" s="465"/>
      <c r="D1677" s="465"/>
      <c r="E1677" s="465"/>
      <c r="F1677" s="465"/>
      <c r="G1677" s="465"/>
    </row>
    <row r="1678" spans="2:7" s="466" customFormat="1">
      <c r="B1678" s="465"/>
      <c r="C1678" s="465"/>
      <c r="D1678" s="465"/>
      <c r="E1678" s="465"/>
      <c r="F1678" s="465"/>
      <c r="G1678" s="465"/>
    </row>
    <row r="1679" spans="2:7" s="466" customFormat="1">
      <c r="B1679" s="465"/>
      <c r="C1679" s="465"/>
      <c r="D1679" s="465"/>
      <c r="E1679" s="465"/>
      <c r="F1679" s="465"/>
      <c r="G1679" s="465"/>
    </row>
    <row r="1680" spans="2:7" s="466" customFormat="1">
      <c r="B1680" s="465"/>
      <c r="C1680" s="465"/>
      <c r="D1680" s="465"/>
      <c r="E1680" s="465"/>
      <c r="F1680" s="465"/>
      <c r="G1680" s="465"/>
    </row>
    <row r="1681" spans="2:7" s="466" customFormat="1">
      <c r="B1681" s="465"/>
      <c r="C1681" s="465"/>
      <c r="D1681" s="465"/>
      <c r="E1681" s="465"/>
      <c r="F1681" s="465"/>
      <c r="G1681" s="465"/>
    </row>
    <row r="1682" spans="2:7" s="466" customFormat="1">
      <c r="B1682" s="465"/>
      <c r="C1682" s="465"/>
      <c r="D1682" s="465"/>
      <c r="E1682" s="465"/>
      <c r="F1682" s="465"/>
      <c r="G1682" s="465"/>
    </row>
    <row r="1683" spans="2:7" s="466" customFormat="1">
      <c r="B1683" s="465"/>
      <c r="C1683" s="465"/>
      <c r="D1683" s="465"/>
      <c r="E1683" s="465"/>
      <c r="F1683" s="465"/>
      <c r="G1683" s="465"/>
    </row>
    <row r="1684" spans="2:7" s="466" customFormat="1">
      <c r="B1684" s="465"/>
      <c r="C1684" s="465"/>
      <c r="D1684" s="465"/>
      <c r="E1684" s="465"/>
      <c r="F1684" s="465"/>
      <c r="G1684" s="465"/>
    </row>
    <row r="1685" spans="2:7" s="466" customFormat="1">
      <c r="B1685" s="465"/>
      <c r="C1685" s="465"/>
      <c r="D1685" s="465"/>
      <c r="E1685" s="465"/>
      <c r="F1685" s="465"/>
      <c r="G1685" s="465"/>
    </row>
    <row r="1686" spans="2:7" s="466" customFormat="1">
      <c r="B1686" s="465"/>
      <c r="C1686" s="465"/>
      <c r="D1686" s="465"/>
      <c r="E1686" s="465"/>
      <c r="F1686" s="465"/>
      <c r="G1686" s="465"/>
    </row>
    <row r="1687" spans="2:7" s="466" customFormat="1">
      <c r="B1687" s="465"/>
      <c r="C1687" s="465"/>
      <c r="D1687" s="465"/>
      <c r="E1687" s="465"/>
      <c r="F1687" s="465"/>
      <c r="G1687" s="465"/>
    </row>
    <row r="1688" spans="2:7" s="466" customFormat="1">
      <c r="B1688" s="465"/>
      <c r="C1688" s="465"/>
      <c r="D1688" s="465"/>
      <c r="E1688" s="465"/>
      <c r="F1688" s="465"/>
      <c r="G1688" s="465"/>
    </row>
    <row r="1689" spans="2:7" s="466" customFormat="1">
      <c r="B1689" s="465"/>
      <c r="C1689" s="465"/>
      <c r="D1689" s="465"/>
      <c r="E1689" s="465"/>
      <c r="F1689" s="465"/>
      <c r="G1689" s="465"/>
    </row>
    <row r="1690" spans="2:7" s="466" customFormat="1">
      <c r="B1690" s="465"/>
      <c r="C1690" s="465"/>
      <c r="D1690" s="465"/>
      <c r="E1690" s="465"/>
      <c r="F1690" s="465"/>
      <c r="G1690" s="465"/>
    </row>
    <row r="1691" spans="2:7" s="466" customFormat="1">
      <c r="B1691" s="465"/>
      <c r="C1691" s="465"/>
      <c r="D1691" s="465"/>
      <c r="E1691" s="465"/>
      <c r="F1691" s="465"/>
      <c r="G1691" s="465"/>
    </row>
    <row r="1692" spans="2:7" s="466" customFormat="1">
      <c r="B1692" s="465"/>
      <c r="C1692" s="465"/>
      <c r="D1692" s="465"/>
      <c r="E1692" s="465"/>
      <c r="F1692" s="465"/>
      <c r="G1692" s="465"/>
    </row>
    <row r="1693" spans="2:7" s="466" customFormat="1">
      <c r="B1693" s="465"/>
      <c r="C1693" s="465"/>
      <c r="D1693" s="465"/>
      <c r="E1693" s="465"/>
      <c r="F1693" s="465"/>
      <c r="G1693" s="465"/>
    </row>
    <row r="1694" spans="2:7" s="466" customFormat="1">
      <c r="B1694" s="465"/>
      <c r="C1694" s="465"/>
      <c r="D1694" s="465"/>
      <c r="E1694" s="465"/>
      <c r="F1694" s="465"/>
      <c r="G1694" s="465"/>
    </row>
    <row r="1695" spans="2:7" s="466" customFormat="1">
      <c r="B1695" s="465"/>
      <c r="C1695" s="465"/>
      <c r="D1695" s="465"/>
      <c r="E1695" s="465"/>
      <c r="F1695" s="465"/>
      <c r="G1695" s="465"/>
    </row>
    <row r="1696" spans="2:7" s="466" customFormat="1">
      <c r="B1696" s="465"/>
      <c r="C1696" s="465"/>
      <c r="D1696" s="465"/>
      <c r="E1696" s="465"/>
      <c r="F1696" s="465"/>
      <c r="G1696" s="465"/>
    </row>
    <row r="1697" spans="2:7" s="466" customFormat="1">
      <c r="B1697" s="465"/>
      <c r="C1697" s="465"/>
      <c r="D1697" s="465"/>
      <c r="E1697" s="465"/>
      <c r="F1697" s="465"/>
      <c r="G1697" s="465"/>
    </row>
    <row r="1698" spans="2:7" s="466" customFormat="1">
      <c r="B1698" s="465"/>
      <c r="C1698" s="465"/>
      <c r="D1698" s="465"/>
      <c r="E1698" s="465"/>
      <c r="F1698" s="465"/>
      <c r="G1698" s="465"/>
    </row>
    <row r="1699" spans="2:7" s="466" customFormat="1">
      <c r="B1699" s="465"/>
      <c r="C1699" s="465"/>
      <c r="D1699" s="465"/>
      <c r="E1699" s="465"/>
      <c r="F1699" s="465"/>
      <c r="G1699" s="465"/>
    </row>
    <row r="1700" spans="2:7" s="466" customFormat="1">
      <c r="B1700" s="465"/>
      <c r="C1700" s="465"/>
      <c r="D1700" s="465"/>
      <c r="E1700" s="465"/>
      <c r="F1700" s="465"/>
      <c r="G1700" s="465"/>
    </row>
    <row r="1701" spans="2:7" s="466" customFormat="1">
      <c r="B1701" s="465"/>
      <c r="C1701" s="465"/>
      <c r="D1701" s="465"/>
      <c r="E1701" s="465"/>
      <c r="F1701" s="465"/>
      <c r="G1701" s="465"/>
    </row>
    <row r="1702" spans="2:7" s="466" customFormat="1">
      <c r="B1702" s="465"/>
      <c r="C1702" s="465"/>
      <c r="D1702" s="465"/>
      <c r="E1702" s="465"/>
      <c r="F1702" s="465"/>
      <c r="G1702" s="465"/>
    </row>
    <row r="1703" spans="2:7" s="466" customFormat="1">
      <c r="B1703" s="465"/>
      <c r="C1703" s="465"/>
      <c r="D1703" s="465"/>
      <c r="E1703" s="465"/>
      <c r="F1703" s="465"/>
      <c r="G1703" s="465"/>
    </row>
    <row r="1704" spans="2:7" s="466" customFormat="1">
      <c r="B1704" s="465"/>
      <c r="C1704" s="465"/>
      <c r="D1704" s="465"/>
      <c r="E1704" s="465"/>
      <c r="F1704" s="465"/>
      <c r="G1704" s="465"/>
    </row>
    <row r="1705" spans="2:7" s="466" customFormat="1">
      <c r="B1705" s="465"/>
      <c r="C1705" s="465"/>
      <c r="D1705" s="465"/>
      <c r="E1705" s="465"/>
      <c r="F1705" s="465"/>
      <c r="G1705" s="465"/>
    </row>
    <row r="1706" spans="2:7" s="466" customFormat="1">
      <c r="B1706" s="465"/>
      <c r="C1706" s="465"/>
      <c r="D1706" s="465"/>
      <c r="E1706" s="465"/>
      <c r="F1706" s="465"/>
      <c r="G1706" s="465"/>
    </row>
    <row r="1707" spans="2:7" s="466" customFormat="1">
      <c r="B1707" s="465"/>
      <c r="C1707" s="465"/>
      <c r="D1707" s="465"/>
      <c r="E1707" s="465"/>
      <c r="F1707" s="465"/>
      <c r="G1707" s="465"/>
    </row>
    <row r="1708" spans="2:7" s="466" customFormat="1">
      <c r="B1708" s="465"/>
      <c r="C1708" s="465"/>
      <c r="D1708" s="465"/>
      <c r="E1708" s="465"/>
      <c r="F1708" s="465"/>
      <c r="G1708" s="465"/>
    </row>
    <row r="1709" spans="2:7" s="466" customFormat="1">
      <c r="B1709" s="465"/>
      <c r="C1709" s="465"/>
      <c r="D1709" s="465"/>
      <c r="E1709" s="465"/>
      <c r="F1709" s="465"/>
      <c r="G1709" s="465"/>
    </row>
    <row r="1710" spans="2:7" s="466" customFormat="1">
      <c r="B1710" s="465"/>
      <c r="C1710" s="465"/>
      <c r="D1710" s="465"/>
      <c r="E1710" s="465"/>
      <c r="F1710" s="465"/>
      <c r="G1710" s="465"/>
    </row>
    <row r="1711" spans="2:7" s="466" customFormat="1">
      <c r="B1711" s="465"/>
      <c r="C1711" s="465"/>
      <c r="D1711" s="465"/>
      <c r="E1711" s="465"/>
      <c r="F1711" s="465"/>
      <c r="G1711" s="465"/>
    </row>
    <row r="1712" spans="2:7" s="466" customFormat="1">
      <c r="B1712" s="465"/>
      <c r="C1712" s="465"/>
      <c r="D1712" s="465"/>
      <c r="E1712" s="465"/>
      <c r="F1712" s="465"/>
      <c r="G1712" s="465"/>
    </row>
    <row r="1713" spans="2:7" s="466" customFormat="1">
      <c r="B1713" s="465"/>
      <c r="C1713" s="465"/>
      <c r="D1713" s="465"/>
      <c r="E1713" s="465"/>
      <c r="F1713" s="465"/>
      <c r="G1713" s="465"/>
    </row>
    <row r="1714" spans="2:7" s="466" customFormat="1">
      <c r="B1714" s="465"/>
      <c r="C1714" s="465"/>
      <c r="D1714" s="465"/>
      <c r="E1714" s="465"/>
      <c r="F1714" s="465"/>
      <c r="G1714" s="465"/>
    </row>
    <row r="1715" spans="2:7" s="466" customFormat="1">
      <c r="B1715" s="465"/>
      <c r="C1715" s="465"/>
      <c r="D1715" s="465"/>
      <c r="E1715" s="465"/>
      <c r="F1715" s="465"/>
      <c r="G1715" s="465"/>
    </row>
    <row r="1716" spans="2:7" s="466" customFormat="1">
      <c r="B1716" s="465"/>
      <c r="C1716" s="465"/>
      <c r="D1716" s="465"/>
      <c r="E1716" s="465"/>
      <c r="F1716" s="465"/>
      <c r="G1716" s="465"/>
    </row>
    <row r="1717" spans="2:7" s="466" customFormat="1">
      <c r="B1717" s="465"/>
      <c r="C1717" s="465"/>
      <c r="D1717" s="465"/>
      <c r="E1717" s="465"/>
      <c r="F1717" s="465"/>
      <c r="G1717" s="465"/>
    </row>
    <row r="1718" spans="2:7" s="466" customFormat="1">
      <c r="B1718" s="465"/>
      <c r="C1718" s="465"/>
      <c r="D1718" s="465"/>
      <c r="E1718" s="465"/>
      <c r="F1718" s="465"/>
      <c r="G1718" s="465"/>
    </row>
    <row r="1719" spans="2:7" s="466" customFormat="1">
      <c r="B1719" s="465"/>
      <c r="C1719" s="465"/>
      <c r="D1719" s="465"/>
      <c r="E1719" s="465"/>
      <c r="F1719" s="465"/>
      <c r="G1719" s="465"/>
    </row>
    <row r="1720" spans="2:7" s="466" customFormat="1">
      <c r="B1720" s="465"/>
      <c r="C1720" s="465"/>
      <c r="D1720" s="465"/>
      <c r="E1720" s="465"/>
      <c r="F1720" s="465"/>
      <c r="G1720" s="465"/>
    </row>
    <row r="1721" spans="2:7" s="466" customFormat="1">
      <c r="B1721" s="465"/>
      <c r="C1721" s="465"/>
      <c r="D1721" s="465"/>
      <c r="E1721" s="465"/>
      <c r="F1721" s="465"/>
      <c r="G1721" s="465"/>
    </row>
    <row r="1722" spans="2:7" s="466" customFormat="1">
      <c r="B1722" s="465"/>
      <c r="C1722" s="465"/>
      <c r="D1722" s="465"/>
      <c r="E1722" s="465"/>
      <c r="F1722" s="465"/>
      <c r="G1722" s="465"/>
    </row>
    <row r="1723" spans="2:7" s="466" customFormat="1">
      <c r="B1723" s="465"/>
      <c r="C1723" s="465"/>
      <c r="D1723" s="465"/>
      <c r="E1723" s="465"/>
      <c r="F1723" s="465"/>
      <c r="G1723" s="465"/>
    </row>
    <row r="1724" spans="2:7" s="466" customFormat="1">
      <c r="B1724" s="465"/>
      <c r="C1724" s="465"/>
      <c r="D1724" s="465"/>
      <c r="E1724" s="465"/>
      <c r="F1724" s="465"/>
      <c r="G1724" s="465"/>
    </row>
    <row r="1725" spans="2:7" s="466" customFormat="1">
      <c r="B1725" s="465"/>
      <c r="C1725" s="465"/>
      <c r="D1725" s="465"/>
      <c r="E1725" s="465"/>
      <c r="F1725" s="465"/>
      <c r="G1725" s="465"/>
    </row>
    <row r="1726" spans="2:7" s="466" customFormat="1">
      <c r="B1726" s="465"/>
      <c r="C1726" s="465"/>
      <c r="D1726" s="465"/>
      <c r="E1726" s="465"/>
      <c r="F1726" s="465"/>
      <c r="G1726" s="465"/>
    </row>
    <row r="1727" spans="2:7" s="466" customFormat="1">
      <c r="B1727" s="465"/>
      <c r="C1727" s="465"/>
      <c r="D1727" s="465"/>
      <c r="E1727" s="465"/>
      <c r="F1727" s="465"/>
      <c r="G1727" s="465"/>
    </row>
    <row r="1728" spans="2:7" s="466" customFormat="1">
      <c r="B1728" s="465"/>
      <c r="C1728" s="465"/>
      <c r="D1728" s="465"/>
      <c r="E1728" s="465"/>
      <c r="F1728" s="465"/>
      <c r="G1728" s="465"/>
    </row>
    <row r="1729" spans="2:7" s="466" customFormat="1">
      <c r="B1729" s="465"/>
      <c r="C1729" s="465"/>
      <c r="D1729" s="465"/>
      <c r="E1729" s="465"/>
      <c r="F1729" s="465"/>
      <c r="G1729" s="465"/>
    </row>
    <row r="1730" spans="2:7" s="466" customFormat="1">
      <c r="B1730" s="465"/>
      <c r="C1730" s="465"/>
      <c r="D1730" s="465"/>
      <c r="E1730" s="465"/>
      <c r="F1730" s="465"/>
      <c r="G1730" s="465"/>
    </row>
    <row r="1731" spans="2:7" s="466" customFormat="1">
      <c r="B1731" s="465"/>
      <c r="C1731" s="465"/>
      <c r="D1731" s="465"/>
      <c r="E1731" s="465"/>
      <c r="F1731" s="465"/>
      <c r="G1731" s="465"/>
    </row>
    <row r="1732" spans="2:7" s="466" customFormat="1">
      <c r="B1732" s="465"/>
      <c r="C1732" s="465"/>
      <c r="D1732" s="465"/>
      <c r="E1732" s="465"/>
      <c r="F1732" s="465"/>
      <c r="G1732" s="465"/>
    </row>
    <row r="1733" spans="2:7" s="466" customFormat="1">
      <c r="B1733" s="465"/>
      <c r="C1733" s="465"/>
      <c r="D1733" s="465"/>
      <c r="E1733" s="465"/>
      <c r="F1733" s="465"/>
      <c r="G1733" s="465"/>
    </row>
    <row r="1734" spans="2:7" s="466" customFormat="1">
      <c r="B1734" s="465"/>
      <c r="C1734" s="465"/>
      <c r="D1734" s="465"/>
      <c r="E1734" s="465"/>
      <c r="F1734" s="465"/>
      <c r="G1734" s="465"/>
    </row>
    <row r="1735" spans="2:7" s="466" customFormat="1">
      <c r="B1735" s="465"/>
      <c r="C1735" s="465"/>
      <c r="D1735" s="465"/>
      <c r="E1735" s="465"/>
      <c r="F1735" s="465"/>
      <c r="G1735" s="465"/>
    </row>
    <row r="1736" spans="2:7" s="466" customFormat="1">
      <c r="B1736" s="465"/>
      <c r="C1736" s="465"/>
      <c r="D1736" s="465"/>
      <c r="E1736" s="465"/>
      <c r="F1736" s="465"/>
      <c r="G1736" s="465"/>
    </row>
    <row r="1737" spans="2:7" s="466" customFormat="1">
      <c r="B1737" s="465"/>
      <c r="C1737" s="465"/>
      <c r="D1737" s="465"/>
      <c r="E1737" s="465"/>
      <c r="F1737" s="465"/>
      <c r="G1737" s="465"/>
    </row>
    <row r="1738" spans="2:7" s="466" customFormat="1">
      <c r="B1738" s="465"/>
      <c r="C1738" s="465"/>
      <c r="D1738" s="465"/>
      <c r="E1738" s="465"/>
      <c r="F1738" s="465"/>
      <c r="G1738" s="465"/>
    </row>
    <row r="1739" spans="2:7" s="466" customFormat="1">
      <c r="B1739" s="465"/>
      <c r="C1739" s="465"/>
      <c r="D1739" s="465"/>
      <c r="E1739" s="465"/>
      <c r="F1739" s="465"/>
      <c r="G1739" s="465"/>
    </row>
    <row r="1740" spans="2:7" s="466" customFormat="1">
      <c r="B1740" s="465"/>
      <c r="C1740" s="465"/>
      <c r="D1740" s="465"/>
      <c r="E1740" s="465"/>
      <c r="F1740" s="465"/>
      <c r="G1740" s="465"/>
    </row>
    <row r="1741" spans="2:7" s="466" customFormat="1">
      <c r="B1741" s="465"/>
      <c r="C1741" s="465"/>
      <c r="D1741" s="465"/>
      <c r="E1741" s="465"/>
      <c r="F1741" s="465"/>
      <c r="G1741" s="465"/>
    </row>
    <row r="1742" spans="2:7" s="466" customFormat="1">
      <c r="B1742" s="465"/>
      <c r="C1742" s="465"/>
      <c r="D1742" s="465"/>
      <c r="E1742" s="465"/>
      <c r="F1742" s="465"/>
      <c r="G1742" s="465"/>
    </row>
    <row r="1743" spans="2:7" s="466" customFormat="1">
      <c r="B1743" s="465"/>
      <c r="C1743" s="465"/>
      <c r="D1743" s="465"/>
      <c r="E1743" s="465"/>
      <c r="F1743" s="465"/>
      <c r="G1743" s="465"/>
    </row>
    <row r="1744" spans="2:7" s="466" customFormat="1">
      <c r="B1744" s="465"/>
      <c r="C1744" s="465"/>
      <c r="D1744" s="465"/>
      <c r="E1744" s="465"/>
      <c r="F1744" s="465"/>
      <c r="G1744" s="465"/>
    </row>
    <row r="1745" spans="2:7" s="466" customFormat="1">
      <c r="B1745" s="465"/>
      <c r="C1745" s="465"/>
      <c r="D1745" s="465"/>
      <c r="E1745" s="465"/>
      <c r="F1745" s="465"/>
      <c r="G1745" s="465"/>
    </row>
    <row r="1746" spans="2:7" s="466" customFormat="1">
      <c r="B1746" s="465"/>
      <c r="C1746" s="465"/>
      <c r="D1746" s="465"/>
      <c r="E1746" s="465"/>
      <c r="F1746" s="465"/>
      <c r="G1746" s="465"/>
    </row>
    <row r="1747" spans="2:7" s="466" customFormat="1">
      <c r="B1747" s="465"/>
      <c r="C1747" s="465"/>
      <c r="D1747" s="465"/>
      <c r="E1747" s="465"/>
      <c r="F1747" s="465"/>
      <c r="G1747" s="465"/>
    </row>
    <row r="1748" spans="2:7" s="466" customFormat="1">
      <c r="B1748" s="465"/>
      <c r="C1748" s="465"/>
      <c r="D1748" s="465"/>
      <c r="E1748" s="465"/>
      <c r="F1748" s="465"/>
      <c r="G1748" s="465"/>
    </row>
    <row r="1749" spans="2:7" s="466" customFormat="1">
      <c r="B1749" s="465"/>
      <c r="C1749" s="465"/>
      <c r="D1749" s="465"/>
      <c r="E1749" s="465"/>
      <c r="F1749" s="465"/>
      <c r="G1749" s="465"/>
    </row>
    <row r="1750" spans="2:7" s="466" customFormat="1">
      <c r="B1750" s="465"/>
      <c r="C1750" s="465"/>
      <c r="D1750" s="465"/>
      <c r="E1750" s="465"/>
      <c r="F1750" s="465"/>
      <c r="G1750" s="465"/>
    </row>
    <row r="1751" spans="2:7" s="466" customFormat="1">
      <c r="B1751" s="465"/>
      <c r="C1751" s="465"/>
      <c r="D1751" s="465"/>
      <c r="E1751" s="465"/>
      <c r="F1751" s="465"/>
      <c r="G1751" s="465"/>
    </row>
    <row r="1752" spans="2:7" s="466" customFormat="1">
      <c r="B1752" s="465"/>
      <c r="C1752" s="465"/>
      <c r="D1752" s="465"/>
      <c r="E1752" s="465"/>
      <c r="F1752" s="465"/>
      <c r="G1752" s="465"/>
    </row>
    <row r="1753" spans="2:7" s="466" customFormat="1">
      <c r="B1753" s="465"/>
      <c r="C1753" s="465"/>
      <c r="D1753" s="465"/>
      <c r="E1753" s="465"/>
      <c r="F1753" s="465"/>
      <c r="G1753" s="465"/>
    </row>
    <row r="1754" spans="2:7" s="466" customFormat="1">
      <c r="B1754" s="465"/>
      <c r="C1754" s="465"/>
      <c r="D1754" s="465"/>
      <c r="E1754" s="465"/>
      <c r="F1754" s="465"/>
      <c r="G1754" s="465"/>
    </row>
    <row r="1755" spans="2:7" s="466" customFormat="1">
      <c r="B1755" s="465"/>
      <c r="C1755" s="465"/>
      <c r="D1755" s="465"/>
      <c r="E1755" s="465"/>
      <c r="F1755" s="465"/>
      <c r="G1755" s="465"/>
    </row>
    <row r="1756" spans="2:7" s="466" customFormat="1">
      <c r="B1756" s="465"/>
      <c r="C1756" s="465"/>
      <c r="D1756" s="465"/>
      <c r="E1756" s="465"/>
      <c r="F1756" s="465"/>
      <c r="G1756" s="465"/>
    </row>
    <row r="1757" spans="2:7" s="466" customFormat="1">
      <c r="B1757" s="465"/>
      <c r="C1757" s="465"/>
      <c r="D1757" s="465"/>
      <c r="E1757" s="465"/>
      <c r="F1757" s="465"/>
      <c r="G1757" s="465"/>
    </row>
    <row r="1758" spans="2:7" s="466" customFormat="1">
      <c r="B1758" s="465"/>
      <c r="C1758" s="465"/>
      <c r="D1758" s="465"/>
      <c r="E1758" s="465"/>
      <c r="F1758" s="465"/>
      <c r="G1758" s="465"/>
    </row>
    <row r="1759" spans="2:7" s="466" customFormat="1">
      <c r="B1759" s="465"/>
      <c r="C1759" s="465"/>
      <c r="D1759" s="465"/>
      <c r="E1759" s="465"/>
      <c r="F1759" s="465"/>
      <c r="G1759" s="465"/>
    </row>
    <row r="1760" spans="2:7" s="466" customFormat="1">
      <c r="B1760" s="465"/>
      <c r="C1760" s="465"/>
      <c r="D1760" s="465"/>
      <c r="E1760" s="465"/>
      <c r="F1760" s="465"/>
      <c r="G1760" s="465"/>
    </row>
    <row r="1761" spans="2:7" s="466" customFormat="1">
      <c r="B1761" s="465"/>
      <c r="C1761" s="465"/>
      <c r="D1761" s="465"/>
      <c r="E1761" s="465"/>
      <c r="F1761" s="465"/>
      <c r="G1761" s="465"/>
    </row>
    <row r="1762" spans="2:7" s="466" customFormat="1">
      <c r="B1762" s="465"/>
      <c r="C1762" s="465"/>
      <c r="D1762" s="465"/>
      <c r="E1762" s="465"/>
      <c r="F1762" s="465"/>
      <c r="G1762" s="465"/>
    </row>
    <row r="1763" spans="2:7" s="466" customFormat="1">
      <c r="B1763" s="465"/>
      <c r="C1763" s="465"/>
      <c r="D1763" s="465"/>
      <c r="E1763" s="465"/>
      <c r="F1763" s="465"/>
      <c r="G1763" s="465"/>
    </row>
    <row r="1764" spans="2:7" s="466" customFormat="1">
      <c r="B1764" s="465"/>
      <c r="C1764" s="465"/>
      <c r="D1764" s="465"/>
      <c r="E1764" s="465"/>
      <c r="F1764" s="465"/>
      <c r="G1764" s="465"/>
    </row>
    <row r="1765" spans="2:7" s="466" customFormat="1">
      <c r="B1765" s="465"/>
      <c r="C1765" s="465"/>
      <c r="D1765" s="465"/>
      <c r="E1765" s="465"/>
      <c r="F1765" s="465"/>
      <c r="G1765" s="465"/>
    </row>
    <row r="1766" spans="2:7" s="466" customFormat="1">
      <c r="B1766" s="465"/>
      <c r="C1766" s="465"/>
      <c r="D1766" s="465"/>
      <c r="E1766" s="465"/>
      <c r="F1766" s="465"/>
      <c r="G1766" s="465"/>
    </row>
    <row r="1767" spans="2:7" s="466" customFormat="1">
      <c r="B1767" s="465"/>
      <c r="C1767" s="465"/>
      <c r="D1767" s="465"/>
      <c r="E1767" s="465"/>
      <c r="F1767" s="465"/>
      <c r="G1767" s="465"/>
    </row>
    <row r="1768" spans="2:7" s="466" customFormat="1">
      <c r="B1768" s="465"/>
      <c r="C1768" s="465"/>
      <c r="D1768" s="465"/>
      <c r="E1768" s="465"/>
      <c r="F1768" s="465"/>
      <c r="G1768" s="465"/>
    </row>
    <row r="1769" spans="2:7" s="466" customFormat="1">
      <c r="B1769" s="465"/>
      <c r="C1769" s="465"/>
      <c r="D1769" s="465"/>
      <c r="E1769" s="465"/>
      <c r="F1769" s="465"/>
      <c r="G1769" s="465"/>
    </row>
    <row r="1770" spans="2:7" s="466" customFormat="1">
      <c r="B1770" s="465"/>
      <c r="C1770" s="465"/>
      <c r="D1770" s="465"/>
      <c r="E1770" s="465"/>
      <c r="F1770" s="465"/>
      <c r="G1770" s="465"/>
    </row>
    <row r="1771" spans="2:7" s="466" customFormat="1">
      <c r="B1771" s="465"/>
      <c r="C1771" s="465"/>
      <c r="D1771" s="465"/>
      <c r="E1771" s="465"/>
      <c r="F1771" s="465"/>
      <c r="G1771" s="465"/>
    </row>
    <row r="1772" spans="2:7" s="466" customFormat="1">
      <c r="B1772" s="465"/>
      <c r="C1772" s="465"/>
      <c r="D1772" s="465"/>
      <c r="E1772" s="465"/>
      <c r="F1772" s="465"/>
      <c r="G1772" s="465"/>
    </row>
    <row r="1773" spans="2:7" s="466" customFormat="1">
      <c r="B1773" s="465"/>
      <c r="C1773" s="465"/>
      <c r="D1773" s="465"/>
      <c r="E1773" s="465"/>
      <c r="F1773" s="465"/>
      <c r="G1773" s="465"/>
    </row>
    <row r="1774" spans="2:7" s="466" customFormat="1">
      <c r="B1774" s="465"/>
      <c r="C1774" s="465"/>
      <c r="D1774" s="465"/>
      <c r="E1774" s="465"/>
      <c r="F1774" s="465"/>
      <c r="G1774" s="465"/>
    </row>
    <row r="1775" spans="2:7" s="466" customFormat="1">
      <c r="B1775" s="465"/>
      <c r="C1775" s="465"/>
      <c r="D1775" s="465"/>
      <c r="E1775" s="465"/>
      <c r="F1775" s="465"/>
      <c r="G1775" s="465"/>
    </row>
    <row r="1776" spans="2:7" s="466" customFormat="1">
      <c r="B1776" s="465"/>
      <c r="C1776" s="465"/>
      <c r="D1776" s="465"/>
      <c r="E1776" s="465"/>
      <c r="F1776" s="465"/>
      <c r="G1776" s="465"/>
    </row>
    <row r="1777" spans="2:7" s="466" customFormat="1">
      <c r="B1777" s="465"/>
      <c r="C1777" s="465"/>
      <c r="D1777" s="465"/>
      <c r="E1777" s="465"/>
      <c r="F1777" s="465"/>
      <c r="G1777" s="465"/>
    </row>
    <row r="1778" spans="2:7" s="466" customFormat="1">
      <c r="B1778" s="465"/>
      <c r="C1778" s="465"/>
      <c r="D1778" s="465"/>
      <c r="E1778" s="465"/>
      <c r="F1778" s="465"/>
      <c r="G1778" s="465"/>
    </row>
    <row r="1779" spans="2:7" s="466" customFormat="1">
      <c r="B1779" s="465"/>
      <c r="C1779" s="465"/>
      <c r="D1779" s="465"/>
      <c r="E1779" s="465"/>
      <c r="F1779" s="465"/>
      <c r="G1779" s="465"/>
    </row>
    <row r="1780" spans="2:7" s="466" customFormat="1">
      <c r="B1780" s="465"/>
      <c r="C1780" s="465"/>
      <c r="D1780" s="465"/>
      <c r="E1780" s="465"/>
      <c r="F1780" s="465"/>
      <c r="G1780" s="465"/>
    </row>
    <row r="1781" spans="2:7" s="466" customFormat="1">
      <c r="B1781" s="465"/>
      <c r="C1781" s="465"/>
      <c r="D1781" s="465"/>
      <c r="E1781" s="465"/>
      <c r="F1781" s="465"/>
      <c r="G1781" s="465"/>
    </row>
    <row r="1782" spans="2:7" s="466" customFormat="1">
      <c r="B1782" s="465"/>
      <c r="C1782" s="465"/>
      <c r="D1782" s="465"/>
      <c r="E1782" s="465"/>
      <c r="F1782" s="465"/>
      <c r="G1782" s="465"/>
    </row>
    <row r="1783" spans="2:7" s="466" customFormat="1">
      <c r="B1783" s="465"/>
      <c r="C1783" s="465"/>
      <c r="D1783" s="465"/>
      <c r="E1783" s="465"/>
      <c r="F1783" s="465"/>
      <c r="G1783" s="465"/>
    </row>
    <row r="1784" spans="2:7" s="466" customFormat="1">
      <c r="B1784" s="465"/>
      <c r="C1784" s="465"/>
      <c r="D1784" s="465"/>
      <c r="E1784" s="465"/>
      <c r="F1784" s="465"/>
      <c r="G1784" s="465"/>
    </row>
    <row r="1785" spans="2:7" s="466" customFormat="1">
      <c r="B1785" s="465"/>
      <c r="C1785" s="465"/>
      <c r="D1785" s="465"/>
      <c r="E1785" s="465"/>
      <c r="F1785" s="465"/>
      <c r="G1785" s="465"/>
    </row>
    <row r="1786" spans="2:7" s="466" customFormat="1">
      <c r="B1786" s="465"/>
      <c r="C1786" s="465"/>
      <c r="D1786" s="465"/>
      <c r="E1786" s="465"/>
      <c r="F1786" s="465"/>
      <c r="G1786" s="465"/>
    </row>
    <row r="1787" spans="2:7" s="466" customFormat="1">
      <c r="B1787" s="465"/>
      <c r="C1787" s="465"/>
      <c r="D1787" s="465"/>
      <c r="E1787" s="465"/>
      <c r="F1787" s="465"/>
      <c r="G1787" s="465"/>
    </row>
    <row r="1788" spans="2:7" s="466" customFormat="1">
      <c r="B1788" s="465"/>
      <c r="C1788" s="465"/>
      <c r="D1788" s="465"/>
      <c r="E1788" s="465"/>
      <c r="F1788" s="465"/>
      <c r="G1788" s="465"/>
    </row>
    <row r="1789" spans="2:7" s="466" customFormat="1">
      <c r="B1789" s="465"/>
      <c r="C1789" s="465"/>
      <c r="D1789" s="465"/>
      <c r="E1789" s="465"/>
      <c r="F1789" s="465"/>
      <c r="G1789" s="465"/>
    </row>
    <row r="1790" spans="2:7" s="466" customFormat="1">
      <c r="B1790" s="465"/>
      <c r="C1790" s="465"/>
      <c r="D1790" s="465"/>
      <c r="E1790" s="465"/>
      <c r="F1790" s="465"/>
      <c r="G1790" s="465"/>
    </row>
    <row r="1791" spans="2:7" s="466" customFormat="1">
      <c r="B1791" s="465"/>
      <c r="C1791" s="465"/>
      <c r="D1791" s="465"/>
      <c r="E1791" s="465"/>
      <c r="F1791" s="465"/>
      <c r="G1791" s="465"/>
    </row>
    <row r="1792" spans="2:7" s="466" customFormat="1">
      <c r="B1792" s="465"/>
      <c r="C1792" s="465"/>
      <c r="D1792" s="465"/>
      <c r="E1792" s="465"/>
      <c r="F1792" s="465"/>
      <c r="G1792" s="465"/>
    </row>
    <row r="1793" spans="2:7" s="466" customFormat="1">
      <c r="B1793" s="465"/>
      <c r="C1793" s="465"/>
      <c r="D1793" s="465"/>
      <c r="E1793" s="465"/>
      <c r="F1793" s="465"/>
      <c r="G1793" s="465"/>
    </row>
    <row r="1794" spans="2:7" s="466" customFormat="1">
      <c r="B1794" s="465"/>
      <c r="C1794" s="465"/>
      <c r="D1794" s="465"/>
      <c r="E1794" s="465"/>
      <c r="F1794" s="465"/>
      <c r="G1794" s="465"/>
    </row>
    <row r="1795" spans="2:7" s="466" customFormat="1">
      <c r="B1795" s="465"/>
      <c r="C1795" s="465"/>
      <c r="D1795" s="465"/>
      <c r="E1795" s="465"/>
      <c r="F1795" s="465"/>
      <c r="G1795" s="465"/>
    </row>
    <row r="1796" spans="2:7" s="466" customFormat="1">
      <c r="B1796" s="465"/>
      <c r="C1796" s="465"/>
      <c r="D1796" s="465"/>
      <c r="E1796" s="465"/>
      <c r="F1796" s="465"/>
      <c r="G1796" s="465"/>
    </row>
    <row r="1797" spans="2:7" s="466" customFormat="1">
      <c r="B1797" s="465"/>
      <c r="C1797" s="465"/>
      <c r="D1797" s="465"/>
      <c r="E1797" s="465"/>
      <c r="F1797" s="465"/>
      <c r="G1797" s="465"/>
    </row>
    <row r="1798" spans="2:7" s="466" customFormat="1">
      <c r="B1798" s="465"/>
      <c r="C1798" s="465"/>
      <c r="D1798" s="465"/>
      <c r="E1798" s="465"/>
      <c r="F1798" s="465"/>
      <c r="G1798" s="465"/>
    </row>
    <row r="1799" spans="2:7" s="466" customFormat="1">
      <c r="B1799" s="465"/>
      <c r="C1799" s="465"/>
      <c r="D1799" s="465"/>
      <c r="E1799" s="465"/>
      <c r="F1799" s="465"/>
      <c r="G1799" s="465"/>
    </row>
    <row r="1800" spans="2:7" s="466" customFormat="1">
      <c r="B1800" s="465"/>
      <c r="C1800" s="465"/>
      <c r="D1800" s="465"/>
      <c r="E1800" s="465"/>
      <c r="F1800" s="465"/>
      <c r="G1800" s="465"/>
    </row>
    <row r="1801" spans="2:7" s="466" customFormat="1">
      <c r="B1801" s="465"/>
      <c r="C1801" s="465"/>
      <c r="D1801" s="465"/>
      <c r="E1801" s="465"/>
      <c r="F1801" s="465"/>
      <c r="G1801" s="465"/>
    </row>
    <row r="1802" spans="2:7" s="466" customFormat="1">
      <c r="B1802" s="465"/>
      <c r="C1802" s="465"/>
      <c r="D1802" s="465"/>
      <c r="E1802" s="465"/>
      <c r="F1802" s="465"/>
      <c r="G1802" s="465"/>
    </row>
    <row r="1803" spans="2:7" s="466" customFormat="1">
      <c r="B1803" s="465"/>
      <c r="C1803" s="465"/>
      <c r="D1803" s="465"/>
      <c r="E1803" s="465"/>
      <c r="F1803" s="465"/>
      <c r="G1803" s="465"/>
    </row>
    <row r="1804" spans="2:7" s="466" customFormat="1">
      <c r="B1804" s="465"/>
      <c r="C1804" s="465"/>
      <c r="D1804" s="465"/>
      <c r="E1804" s="465"/>
      <c r="F1804" s="465"/>
      <c r="G1804" s="465"/>
    </row>
    <row r="1805" spans="2:7" s="466" customFormat="1">
      <c r="B1805" s="465"/>
      <c r="C1805" s="465"/>
      <c r="D1805" s="465"/>
      <c r="E1805" s="465"/>
      <c r="F1805" s="465"/>
      <c r="G1805" s="465"/>
    </row>
    <row r="1806" spans="2:7" s="466" customFormat="1">
      <c r="B1806" s="465"/>
      <c r="C1806" s="465"/>
      <c r="D1806" s="465"/>
      <c r="E1806" s="465"/>
      <c r="F1806" s="465"/>
      <c r="G1806" s="465"/>
    </row>
    <row r="1807" spans="2:7" s="466" customFormat="1">
      <c r="B1807" s="465"/>
      <c r="C1807" s="465"/>
      <c r="D1807" s="465"/>
      <c r="E1807" s="465"/>
      <c r="F1807" s="465"/>
      <c r="G1807" s="465"/>
    </row>
    <row r="1808" spans="2:7" s="466" customFormat="1">
      <c r="B1808" s="465"/>
      <c r="C1808" s="465"/>
      <c r="D1808" s="465"/>
      <c r="E1808" s="465"/>
      <c r="F1808" s="465"/>
      <c r="G1808" s="465"/>
    </row>
    <row r="1809" spans="2:7" s="466" customFormat="1">
      <c r="B1809" s="465"/>
      <c r="C1809" s="465"/>
      <c r="D1809" s="465"/>
      <c r="E1809" s="465"/>
      <c r="F1809" s="465"/>
      <c r="G1809" s="465"/>
    </row>
    <row r="1810" spans="2:7" s="466" customFormat="1">
      <c r="B1810" s="465"/>
      <c r="C1810" s="465"/>
      <c r="D1810" s="465"/>
      <c r="E1810" s="465"/>
      <c r="F1810" s="465"/>
      <c r="G1810" s="465"/>
    </row>
    <row r="1811" spans="2:7" s="466" customFormat="1">
      <c r="B1811" s="465"/>
      <c r="C1811" s="465"/>
      <c r="D1811" s="465"/>
      <c r="E1811" s="465"/>
      <c r="F1811" s="465"/>
      <c r="G1811" s="465"/>
    </row>
    <row r="1812" spans="2:7" s="466" customFormat="1">
      <c r="B1812" s="465"/>
      <c r="C1812" s="465"/>
      <c r="D1812" s="465"/>
      <c r="E1812" s="465"/>
      <c r="F1812" s="465"/>
      <c r="G1812" s="465"/>
    </row>
    <row r="1813" spans="2:7" s="466" customFormat="1">
      <c r="B1813" s="465"/>
      <c r="C1813" s="465"/>
      <c r="D1813" s="465"/>
      <c r="E1813" s="465"/>
      <c r="F1813" s="465"/>
      <c r="G1813" s="465"/>
    </row>
    <row r="1814" spans="2:7" s="466" customFormat="1">
      <c r="B1814" s="465"/>
      <c r="C1814" s="465"/>
      <c r="D1814" s="465"/>
      <c r="E1814" s="465"/>
      <c r="F1814" s="465"/>
      <c r="G1814" s="465"/>
    </row>
    <row r="1815" spans="2:7" s="466" customFormat="1">
      <c r="B1815" s="465"/>
      <c r="C1815" s="465"/>
      <c r="D1815" s="465"/>
      <c r="E1815" s="465"/>
      <c r="F1815" s="465"/>
      <c r="G1815" s="465"/>
    </row>
    <row r="1816" spans="2:7" s="466" customFormat="1">
      <c r="B1816" s="465"/>
      <c r="C1816" s="465"/>
      <c r="D1816" s="465"/>
      <c r="E1816" s="465"/>
      <c r="F1816" s="465"/>
      <c r="G1816" s="465"/>
    </row>
    <row r="1817" spans="2:7" s="466" customFormat="1">
      <c r="B1817" s="465"/>
      <c r="C1817" s="465"/>
      <c r="D1817" s="465"/>
      <c r="E1817" s="465"/>
      <c r="F1817" s="465"/>
      <c r="G1817" s="465"/>
    </row>
    <row r="1818" spans="2:7" s="466" customFormat="1">
      <c r="B1818" s="465"/>
      <c r="C1818" s="465"/>
      <c r="D1818" s="465"/>
      <c r="E1818" s="465"/>
      <c r="F1818" s="465"/>
      <c r="G1818" s="465"/>
    </row>
    <row r="1819" spans="2:7" s="466" customFormat="1">
      <c r="B1819" s="465"/>
      <c r="C1819" s="465"/>
      <c r="D1819" s="465"/>
      <c r="E1819" s="465"/>
      <c r="F1819" s="465"/>
      <c r="G1819" s="465"/>
    </row>
    <row r="1820" spans="2:7" s="466" customFormat="1">
      <c r="B1820" s="465"/>
      <c r="C1820" s="465"/>
      <c r="D1820" s="465"/>
      <c r="E1820" s="465"/>
      <c r="F1820" s="465"/>
      <c r="G1820" s="465"/>
    </row>
    <row r="1821" spans="2:7" s="466" customFormat="1">
      <c r="B1821" s="465"/>
      <c r="C1821" s="465"/>
      <c r="D1821" s="465"/>
      <c r="E1821" s="465"/>
      <c r="F1821" s="465"/>
      <c r="G1821" s="465"/>
    </row>
    <row r="1822" spans="2:7" s="466" customFormat="1">
      <c r="B1822" s="465"/>
      <c r="C1822" s="465"/>
      <c r="D1822" s="465"/>
      <c r="E1822" s="465"/>
      <c r="F1822" s="465"/>
      <c r="G1822" s="465"/>
    </row>
    <row r="1823" spans="2:7" s="466" customFormat="1">
      <c r="B1823" s="465"/>
      <c r="C1823" s="465"/>
      <c r="D1823" s="465"/>
      <c r="E1823" s="465"/>
      <c r="F1823" s="465"/>
      <c r="G1823" s="465"/>
    </row>
    <row r="1824" spans="2:7" s="466" customFormat="1">
      <c r="B1824" s="465"/>
      <c r="C1824" s="465"/>
      <c r="D1824" s="465"/>
      <c r="E1824" s="465"/>
      <c r="F1824" s="465"/>
      <c r="G1824" s="465"/>
    </row>
    <row r="1825" spans="2:7" s="466" customFormat="1">
      <c r="B1825" s="465"/>
      <c r="C1825" s="465"/>
      <c r="D1825" s="465"/>
      <c r="E1825" s="465"/>
      <c r="F1825" s="465"/>
      <c r="G1825" s="465"/>
    </row>
    <row r="1826" spans="2:7" s="466" customFormat="1">
      <c r="B1826" s="465"/>
      <c r="C1826" s="465"/>
      <c r="D1826" s="465"/>
      <c r="E1826" s="465"/>
      <c r="F1826" s="465"/>
      <c r="G1826" s="465"/>
    </row>
    <row r="1827" spans="2:7" s="466" customFormat="1">
      <c r="B1827" s="465"/>
      <c r="C1827" s="465"/>
      <c r="D1827" s="465"/>
      <c r="E1827" s="465"/>
      <c r="F1827" s="465"/>
      <c r="G1827" s="465"/>
    </row>
    <row r="1828" spans="2:7" s="466" customFormat="1">
      <c r="B1828" s="465"/>
      <c r="C1828" s="465"/>
      <c r="D1828" s="465"/>
      <c r="E1828" s="465"/>
      <c r="F1828" s="465"/>
      <c r="G1828" s="465"/>
    </row>
    <row r="1829" spans="2:7" s="466" customFormat="1">
      <c r="B1829" s="465"/>
      <c r="C1829" s="465"/>
      <c r="D1829" s="465"/>
      <c r="E1829" s="465"/>
      <c r="F1829" s="465"/>
      <c r="G1829" s="465"/>
    </row>
    <row r="1830" spans="2:7" s="466" customFormat="1">
      <c r="B1830" s="465"/>
      <c r="C1830" s="465"/>
      <c r="D1830" s="465"/>
      <c r="E1830" s="465"/>
      <c r="F1830" s="465"/>
      <c r="G1830" s="465"/>
    </row>
    <row r="1831" spans="2:7" s="466" customFormat="1">
      <c r="B1831" s="465"/>
      <c r="C1831" s="465"/>
      <c r="D1831" s="465"/>
      <c r="E1831" s="465"/>
      <c r="F1831" s="465"/>
      <c r="G1831" s="465"/>
    </row>
    <row r="1832" spans="2:7" s="466" customFormat="1">
      <c r="B1832" s="465"/>
      <c r="C1832" s="465"/>
      <c r="D1832" s="465"/>
      <c r="E1832" s="465"/>
      <c r="F1832" s="465"/>
      <c r="G1832" s="465"/>
    </row>
    <row r="1833" spans="2:7" s="466" customFormat="1">
      <c r="B1833" s="465"/>
      <c r="C1833" s="465"/>
      <c r="D1833" s="465"/>
      <c r="E1833" s="465"/>
      <c r="F1833" s="465"/>
      <c r="G1833" s="465"/>
    </row>
    <row r="1834" spans="2:7" s="466" customFormat="1">
      <c r="B1834" s="465"/>
      <c r="C1834" s="465"/>
      <c r="D1834" s="465"/>
      <c r="E1834" s="465"/>
      <c r="F1834" s="465"/>
      <c r="G1834" s="465"/>
    </row>
    <row r="1835" spans="2:7" s="466" customFormat="1">
      <c r="B1835" s="465"/>
      <c r="C1835" s="465"/>
      <c r="D1835" s="465"/>
      <c r="E1835" s="465"/>
      <c r="F1835" s="465"/>
      <c r="G1835" s="465"/>
    </row>
    <row r="1836" spans="2:7" s="466" customFormat="1">
      <c r="B1836" s="465"/>
      <c r="C1836" s="465"/>
      <c r="D1836" s="465"/>
      <c r="E1836" s="465"/>
      <c r="F1836" s="465"/>
      <c r="G1836" s="465"/>
    </row>
    <row r="1837" spans="2:7" s="466" customFormat="1">
      <c r="B1837" s="465"/>
      <c r="C1837" s="465"/>
      <c r="D1837" s="465"/>
      <c r="E1837" s="465"/>
      <c r="F1837" s="465"/>
      <c r="G1837" s="465"/>
    </row>
    <row r="1838" spans="2:7" s="466" customFormat="1">
      <c r="B1838" s="465"/>
      <c r="C1838" s="465"/>
      <c r="D1838" s="465"/>
      <c r="E1838" s="465"/>
      <c r="F1838" s="465"/>
      <c r="G1838" s="465"/>
    </row>
    <row r="1839" spans="2:7" s="466" customFormat="1">
      <c r="B1839" s="465"/>
      <c r="C1839" s="465"/>
      <c r="D1839" s="465"/>
      <c r="E1839" s="465"/>
      <c r="F1839" s="465"/>
      <c r="G1839" s="465"/>
    </row>
    <row r="1840" spans="2:7" s="466" customFormat="1">
      <c r="B1840" s="465"/>
      <c r="C1840" s="465"/>
      <c r="D1840" s="465"/>
      <c r="E1840" s="465"/>
      <c r="F1840" s="465"/>
      <c r="G1840" s="465"/>
    </row>
    <row r="1841" spans="2:7" s="466" customFormat="1">
      <c r="B1841" s="465"/>
      <c r="C1841" s="465"/>
      <c r="D1841" s="465"/>
      <c r="E1841" s="465"/>
      <c r="F1841" s="465"/>
      <c r="G1841" s="465"/>
    </row>
    <row r="1842" spans="2:7" s="466" customFormat="1">
      <c r="B1842" s="465"/>
      <c r="C1842" s="465"/>
      <c r="D1842" s="465"/>
      <c r="E1842" s="465"/>
      <c r="F1842" s="465"/>
      <c r="G1842" s="465"/>
    </row>
    <row r="1843" spans="2:7" s="466" customFormat="1">
      <c r="B1843" s="465"/>
      <c r="C1843" s="465"/>
      <c r="D1843" s="465"/>
      <c r="E1843" s="465"/>
      <c r="F1843" s="465"/>
      <c r="G1843" s="465"/>
    </row>
    <row r="1844" spans="2:7" s="466" customFormat="1">
      <c r="B1844" s="465"/>
      <c r="C1844" s="465"/>
      <c r="D1844" s="465"/>
      <c r="E1844" s="465"/>
      <c r="F1844" s="465"/>
      <c r="G1844" s="465"/>
    </row>
    <row r="1845" spans="2:7" s="466" customFormat="1">
      <c r="B1845" s="465"/>
      <c r="C1845" s="465"/>
      <c r="D1845" s="465"/>
      <c r="E1845" s="465"/>
      <c r="F1845" s="465"/>
      <c r="G1845" s="465"/>
    </row>
    <row r="1846" spans="2:7" s="466" customFormat="1">
      <c r="B1846" s="465"/>
      <c r="C1846" s="465"/>
      <c r="D1846" s="465"/>
      <c r="E1846" s="465"/>
      <c r="F1846" s="465"/>
      <c r="G1846" s="465"/>
    </row>
    <row r="1847" spans="2:7" s="466" customFormat="1">
      <c r="B1847" s="465"/>
      <c r="C1847" s="465"/>
      <c r="D1847" s="465"/>
      <c r="E1847" s="465"/>
      <c r="F1847" s="465"/>
      <c r="G1847" s="465"/>
    </row>
    <row r="1848" spans="2:7" s="466" customFormat="1">
      <c r="B1848" s="465"/>
      <c r="C1848" s="465"/>
      <c r="D1848" s="465"/>
      <c r="E1848" s="465"/>
      <c r="F1848" s="465"/>
      <c r="G1848" s="465"/>
    </row>
    <row r="1849" spans="2:7" s="466" customFormat="1">
      <c r="B1849" s="465"/>
      <c r="C1849" s="465"/>
      <c r="D1849" s="465"/>
      <c r="E1849" s="465"/>
      <c r="F1849" s="465"/>
      <c r="G1849" s="465"/>
    </row>
    <row r="1850" spans="2:7" s="466" customFormat="1">
      <c r="B1850" s="465"/>
      <c r="C1850" s="465"/>
      <c r="D1850" s="465"/>
      <c r="E1850" s="465"/>
      <c r="F1850" s="465"/>
      <c r="G1850" s="465"/>
    </row>
    <row r="1851" spans="2:7" s="466" customFormat="1">
      <c r="B1851" s="465"/>
      <c r="C1851" s="465"/>
      <c r="D1851" s="465"/>
      <c r="E1851" s="465"/>
      <c r="F1851" s="465"/>
      <c r="G1851" s="465"/>
    </row>
    <row r="1852" spans="2:7" s="466" customFormat="1">
      <c r="B1852" s="465"/>
      <c r="C1852" s="465"/>
      <c r="D1852" s="465"/>
      <c r="E1852" s="465"/>
      <c r="F1852" s="465"/>
      <c r="G1852" s="465"/>
    </row>
    <row r="1853" spans="2:7" s="466" customFormat="1">
      <c r="B1853" s="465"/>
      <c r="C1853" s="465"/>
      <c r="D1853" s="465"/>
      <c r="E1853" s="465"/>
      <c r="F1853" s="465"/>
      <c r="G1853" s="465"/>
    </row>
    <row r="1854" spans="2:7" s="466" customFormat="1">
      <c r="B1854" s="465"/>
      <c r="C1854" s="465"/>
      <c r="D1854" s="465"/>
      <c r="E1854" s="465"/>
      <c r="F1854" s="465"/>
      <c r="G1854" s="465"/>
    </row>
    <row r="1855" spans="2:7" s="466" customFormat="1">
      <c r="B1855" s="465"/>
      <c r="C1855" s="465"/>
      <c r="D1855" s="465"/>
      <c r="E1855" s="465"/>
      <c r="F1855" s="465"/>
      <c r="G1855" s="465"/>
    </row>
    <row r="1856" spans="2:7" s="466" customFormat="1">
      <c r="B1856" s="465"/>
      <c r="C1856" s="465"/>
      <c r="D1856" s="465"/>
      <c r="E1856" s="465"/>
      <c r="F1856" s="465"/>
      <c r="G1856" s="465"/>
    </row>
    <row r="1857" spans="2:7" s="466" customFormat="1">
      <c r="B1857" s="465"/>
      <c r="C1857" s="465"/>
      <c r="D1857" s="465"/>
      <c r="E1857" s="465"/>
      <c r="F1857" s="465"/>
      <c r="G1857" s="465"/>
    </row>
    <row r="1858" spans="2:7" s="466" customFormat="1">
      <c r="B1858" s="465"/>
      <c r="C1858" s="465"/>
      <c r="D1858" s="465"/>
      <c r="E1858" s="465"/>
      <c r="F1858" s="465"/>
      <c r="G1858" s="465"/>
    </row>
    <row r="1859" spans="2:7" s="466" customFormat="1">
      <c r="B1859" s="465"/>
      <c r="C1859" s="465"/>
      <c r="D1859" s="465"/>
      <c r="E1859" s="465"/>
      <c r="F1859" s="465"/>
      <c r="G1859" s="465"/>
    </row>
    <row r="1860" spans="2:7" s="466" customFormat="1">
      <c r="B1860" s="465"/>
      <c r="C1860" s="465"/>
      <c r="D1860" s="465"/>
      <c r="E1860" s="465"/>
      <c r="F1860" s="465"/>
      <c r="G1860" s="465"/>
    </row>
    <row r="1861" spans="2:7" s="466" customFormat="1">
      <c r="B1861" s="465"/>
      <c r="C1861" s="465"/>
      <c r="D1861" s="465"/>
      <c r="E1861" s="465"/>
      <c r="F1861" s="465"/>
      <c r="G1861" s="465"/>
    </row>
    <row r="1862" spans="2:7" s="466" customFormat="1">
      <c r="B1862" s="465"/>
      <c r="C1862" s="465"/>
      <c r="D1862" s="465"/>
      <c r="E1862" s="465"/>
      <c r="F1862" s="465"/>
      <c r="G1862" s="465"/>
    </row>
    <row r="1863" spans="2:7" s="466" customFormat="1">
      <c r="B1863" s="465"/>
      <c r="C1863" s="465"/>
      <c r="D1863" s="465"/>
      <c r="E1863" s="465"/>
      <c r="F1863" s="465"/>
      <c r="G1863" s="465"/>
    </row>
    <row r="1864" spans="2:7" s="466" customFormat="1">
      <c r="B1864" s="465"/>
      <c r="C1864" s="465"/>
      <c r="D1864" s="465"/>
      <c r="E1864" s="465"/>
      <c r="F1864" s="465"/>
      <c r="G1864" s="465"/>
    </row>
    <row r="1865" spans="2:7" s="466" customFormat="1">
      <c r="B1865" s="465"/>
      <c r="C1865" s="465"/>
      <c r="D1865" s="465"/>
      <c r="E1865" s="465"/>
      <c r="F1865" s="465"/>
      <c r="G1865" s="465"/>
    </row>
    <row r="1866" spans="2:7" s="466" customFormat="1">
      <c r="B1866" s="465"/>
      <c r="C1866" s="465"/>
      <c r="D1866" s="465"/>
      <c r="E1866" s="465"/>
      <c r="F1866" s="465"/>
      <c r="G1866" s="465"/>
    </row>
    <row r="1867" spans="2:7" s="466" customFormat="1">
      <c r="B1867" s="465"/>
      <c r="C1867" s="465"/>
      <c r="D1867" s="465"/>
      <c r="E1867" s="465"/>
      <c r="F1867" s="465"/>
      <c r="G1867" s="465"/>
    </row>
    <row r="1868" spans="2:7" s="466" customFormat="1">
      <c r="B1868" s="465"/>
      <c r="C1868" s="465"/>
      <c r="D1868" s="465"/>
      <c r="E1868" s="465"/>
      <c r="F1868" s="465"/>
      <c r="G1868" s="465"/>
    </row>
    <row r="1869" spans="2:7" s="466" customFormat="1">
      <c r="B1869" s="465"/>
      <c r="C1869" s="465"/>
      <c r="D1869" s="465"/>
      <c r="E1869" s="465"/>
      <c r="F1869" s="465"/>
      <c r="G1869" s="465"/>
    </row>
    <row r="1870" spans="2:7" s="466" customFormat="1">
      <c r="B1870" s="465"/>
      <c r="C1870" s="465"/>
      <c r="D1870" s="465"/>
      <c r="E1870" s="465"/>
      <c r="F1870" s="465"/>
      <c r="G1870" s="465"/>
    </row>
    <row r="1871" spans="2:7" s="466" customFormat="1">
      <c r="B1871" s="465"/>
      <c r="C1871" s="465"/>
      <c r="D1871" s="465"/>
      <c r="E1871" s="465"/>
      <c r="F1871" s="465"/>
      <c r="G1871" s="465"/>
    </row>
    <row r="1872" spans="2:7" s="466" customFormat="1">
      <c r="B1872" s="465"/>
      <c r="C1872" s="465"/>
      <c r="D1872" s="465"/>
      <c r="E1872" s="465"/>
      <c r="F1872" s="465"/>
      <c r="G1872" s="465"/>
    </row>
    <row r="1873" spans="2:7" s="466" customFormat="1">
      <c r="B1873" s="465"/>
      <c r="C1873" s="465"/>
      <c r="D1873" s="465"/>
      <c r="E1873" s="465"/>
      <c r="F1873" s="465"/>
      <c r="G1873" s="465"/>
    </row>
    <row r="1874" spans="2:7" s="466" customFormat="1">
      <c r="B1874" s="465"/>
      <c r="C1874" s="465"/>
      <c r="D1874" s="465"/>
      <c r="E1874" s="465"/>
      <c r="F1874" s="465"/>
      <c r="G1874" s="465"/>
    </row>
    <row r="1875" spans="2:7" s="466" customFormat="1">
      <c r="B1875" s="465"/>
      <c r="C1875" s="465"/>
      <c r="D1875" s="465"/>
      <c r="E1875" s="465"/>
      <c r="F1875" s="465"/>
      <c r="G1875" s="465"/>
    </row>
    <row r="1876" spans="2:7" s="466" customFormat="1">
      <c r="B1876" s="465"/>
      <c r="C1876" s="465"/>
      <c r="D1876" s="465"/>
      <c r="E1876" s="465"/>
      <c r="F1876" s="465"/>
      <c r="G1876" s="465"/>
    </row>
    <row r="1877" spans="2:7" s="466" customFormat="1">
      <c r="B1877" s="465"/>
      <c r="C1877" s="465"/>
      <c r="D1877" s="465"/>
      <c r="E1877" s="465"/>
      <c r="F1877" s="465"/>
      <c r="G1877" s="465"/>
    </row>
    <row r="1878" spans="2:7" s="466" customFormat="1">
      <c r="B1878" s="465"/>
      <c r="C1878" s="465"/>
      <c r="D1878" s="465"/>
      <c r="E1878" s="465"/>
      <c r="F1878" s="465"/>
      <c r="G1878" s="465"/>
    </row>
    <row r="1879" spans="2:7" s="466" customFormat="1">
      <c r="B1879" s="465"/>
      <c r="C1879" s="465"/>
      <c r="D1879" s="465"/>
      <c r="E1879" s="465"/>
      <c r="F1879" s="465"/>
      <c r="G1879" s="465"/>
    </row>
    <row r="1880" spans="2:7" s="466" customFormat="1">
      <c r="B1880" s="465"/>
      <c r="C1880" s="465"/>
      <c r="D1880" s="465"/>
      <c r="E1880" s="465"/>
      <c r="F1880" s="465"/>
      <c r="G1880" s="465"/>
    </row>
    <row r="1881" spans="2:7" s="466" customFormat="1">
      <c r="B1881" s="465"/>
      <c r="C1881" s="465"/>
      <c r="D1881" s="465"/>
      <c r="E1881" s="465"/>
      <c r="F1881" s="465"/>
      <c r="G1881" s="465"/>
    </row>
    <row r="1882" spans="2:7" s="466" customFormat="1">
      <c r="B1882" s="465"/>
      <c r="C1882" s="465"/>
      <c r="D1882" s="465"/>
      <c r="E1882" s="465"/>
      <c r="F1882" s="465"/>
      <c r="G1882" s="465"/>
    </row>
    <row r="1883" spans="2:7" s="466" customFormat="1">
      <c r="B1883" s="465"/>
      <c r="C1883" s="465"/>
      <c r="D1883" s="465"/>
      <c r="E1883" s="465"/>
      <c r="F1883" s="465"/>
      <c r="G1883" s="465"/>
    </row>
    <row r="1884" spans="2:7" s="466" customFormat="1">
      <c r="B1884" s="465"/>
      <c r="C1884" s="465"/>
      <c r="D1884" s="465"/>
      <c r="E1884" s="465"/>
      <c r="F1884" s="465"/>
      <c r="G1884" s="465"/>
    </row>
    <row r="1885" spans="2:7" s="466" customFormat="1">
      <c r="B1885" s="465"/>
      <c r="C1885" s="465"/>
      <c r="D1885" s="465"/>
      <c r="E1885" s="465"/>
      <c r="F1885" s="465"/>
      <c r="G1885" s="465"/>
    </row>
    <row r="1886" spans="2:7" s="466" customFormat="1">
      <c r="B1886" s="465"/>
      <c r="C1886" s="465"/>
      <c r="D1886" s="465"/>
      <c r="E1886" s="465"/>
      <c r="F1886" s="465"/>
      <c r="G1886" s="465"/>
    </row>
    <row r="1887" spans="2:7" s="466" customFormat="1">
      <c r="B1887" s="465"/>
      <c r="C1887" s="465"/>
      <c r="D1887" s="465"/>
      <c r="E1887" s="465"/>
      <c r="F1887" s="465"/>
      <c r="G1887" s="465"/>
    </row>
    <row r="1888" spans="2:7" s="466" customFormat="1">
      <c r="B1888" s="465"/>
      <c r="C1888" s="465"/>
      <c r="D1888" s="465"/>
      <c r="E1888" s="465"/>
      <c r="F1888" s="465"/>
      <c r="G1888" s="465"/>
    </row>
    <row r="1889" spans="2:7" s="466" customFormat="1">
      <c r="B1889" s="465"/>
      <c r="C1889" s="465"/>
      <c r="D1889" s="465"/>
      <c r="E1889" s="465"/>
      <c r="F1889" s="465"/>
      <c r="G1889" s="465"/>
    </row>
    <row r="1890" spans="2:7" s="466" customFormat="1">
      <c r="B1890" s="465"/>
      <c r="C1890" s="465"/>
      <c r="D1890" s="465"/>
      <c r="E1890" s="465"/>
      <c r="F1890" s="465"/>
      <c r="G1890" s="465"/>
    </row>
    <row r="1891" spans="2:7" s="466" customFormat="1">
      <c r="B1891" s="465"/>
      <c r="C1891" s="465"/>
      <c r="D1891" s="465"/>
      <c r="E1891" s="465"/>
      <c r="F1891" s="465"/>
      <c r="G1891" s="465"/>
    </row>
    <row r="1892" spans="2:7" s="466" customFormat="1">
      <c r="B1892" s="465"/>
      <c r="C1892" s="465"/>
      <c r="D1892" s="465"/>
      <c r="E1892" s="465"/>
      <c r="F1892" s="465"/>
      <c r="G1892" s="465"/>
    </row>
    <row r="1893" spans="2:7" s="466" customFormat="1">
      <c r="B1893" s="465"/>
      <c r="C1893" s="465"/>
      <c r="D1893" s="465"/>
      <c r="E1893" s="465"/>
      <c r="F1893" s="465"/>
      <c r="G1893" s="465"/>
    </row>
    <row r="1894" spans="2:7" s="466" customFormat="1">
      <c r="B1894" s="465"/>
      <c r="C1894" s="465"/>
      <c r="D1894" s="465"/>
      <c r="E1894" s="465"/>
      <c r="F1894" s="465"/>
      <c r="G1894" s="465"/>
    </row>
    <row r="1895" spans="2:7" s="466" customFormat="1">
      <c r="B1895" s="465"/>
      <c r="C1895" s="465"/>
      <c r="D1895" s="465"/>
      <c r="E1895" s="465"/>
      <c r="F1895" s="465"/>
      <c r="G1895" s="465"/>
    </row>
    <row r="1896" spans="2:7" s="466" customFormat="1">
      <c r="B1896" s="465"/>
      <c r="C1896" s="465"/>
      <c r="D1896" s="465"/>
      <c r="E1896" s="465"/>
      <c r="F1896" s="465"/>
      <c r="G1896" s="465"/>
    </row>
    <row r="1897" spans="2:7" s="466" customFormat="1">
      <c r="B1897" s="465"/>
      <c r="C1897" s="465"/>
      <c r="D1897" s="465"/>
      <c r="E1897" s="465"/>
      <c r="F1897" s="465"/>
      <c r="G1897" s="465"/>
    </row>
    <row r="1898" spans="2:7" s="466" customFormat="1">
      <c r="B1898" s="465"/>
      <c r="C1898" s="465"/>
      <c r="D1898" s="465"/>
      <c r="E1898" s="465"/>
      <c r="F1898" s="465"/>
      <c r="G1898" s="465"/>
    </row>
    <row r="1899" spans="2:7" s="466" customFormat="1">
      <c r="B1899" s="465"/>
      <c r="C1899" s="465"/>
      <c r="D1899" s="465"/>
      <c r="E1899" s="465"/>
      <c r="F1899" s="465"/>
      <c r="G1899" s="465"/>
    </row>
    <row r="1900" spans="2:7" s="466" customFormat="1">
      <c r="B1900" s="465"/>
      <c r="C1900" s="465"/>
      <c r="D1900" s="465"/>
      <c r="E1900" s="465"/>
      <c r="F1900" s="465"/>
      <c r="G1900" s="465"/>
    </row>
    <row r="1901" spans="2:7" s="466" customFormat="1">
      <c r="B1901" s="465"/>
      <c r="C1901" s="465"/>
      <c r="D1901" s="465"/>
      <c r="E1901" s="465"/>
      <c r="F1901" s="465"/>
      <c r="G1901" s="465"/>
    </row>
    <row r="1902" spans="2:7" s="466" customFormat="1">
      <c r="B1902" s="465"/>
      <c r="C1902" s="465"/>
      <c r="D1902" s="465"/>
      <c r="E1902" s="465"/>
      <c r="F1902" s="465"/>
      <c r="G1902" s="465"/>
    </row>
    <row r="1903" spans="2:7" s="466" customFormat="1">
      <c r="B1903" s="465"/>
      <c r="C1903" s="465"/>
      <c r="D1903" s="465"/>
      <c r="E1903" s="465"/>
      <c r="F1903" s="465"/>
      <c r="G1903" s="465"/>
    </row>
    <row r="1904" spans="2:7" s="466" customFormat="1">
      <c r="B1904" s="465"/>
      <c r="C1904" s="465"/>
      <c r="D1904" s="465"/>
      <c r="E1904" s="465"/>
      <c r="F1904" s="465"/>
      <c r="G1904" s="465"/>
    </row>
    <row r="1905" spans="2:7" s="466" customFormat="1">
      <c r="B1905" s="465"/>
      <c r="C1905" s="465"/>
      <c r="D1905" s="465"/>
      <c r="E1905" s="465"/>
      <c r="F1905" s="465"/>
      <c r="G1905" s="465"/>
    </row>
    <row r="1906" spans="2:7" s="466" customFormat="1">
      <c r="B1906" s="465"/>
      <c r="C1906" s="465"/>
      <c r="D1906" s="465"/>
      <c r="E1906" s="465"/>
      <c r="F1906" s="465"/>
      <c r="G1906" s="465"/>
    </row>
    <row r="1907" spans="2:7" s="466" customFormat="1">
      <c r="B1907" s="465"/>
      <c r="C1907" s="465"/>
      <c r="D1907" s="465"/>
      <c r="E1907" s="465"/>
      <c r="F1907" s="465"/>
      <c r="G1907" s="465"/>
    </row>
    <row r="1908" spans="2:7" s="466" customFormat="1">
      <c r="B1908" s="465"/>
      <c r="C1908" s="465"/>
      <c r="D1908" s="465"/>
      <c r="E1908" s="465"/>
      <c r="F1908" s="465"/>
      <c r="G1908" s="465"/>
    </row>
    <row r="1909" spans="2:7" s="466" customFormat="1">
      <c r="B1909" s="465"/>
      <c r="C1909" s="465"/>
      <c r="D1909" s="465"/>
      <c r="E1909" s="465"/>
      <c r="F1909" s="465"/>
      <c r="G1909" s="465"/>
    </row>
    <row r="1910" spans="2:7" s="466" customFormat="1">
      <c r="B1910" s="465"/>
      <c r="C1910" s="465"/>
      <c r="D1910" s="465"/>
      <c r="E1910" s="465"/>
      <c r="F1910" s="465"/>
      <c r="G1910" s="465"/>
    </row>
    <row r="1911" spans="2:7" s="466" customFormat="1">
      <c r="B1911" s="465"/>
      <c r="C1911" s="465"/>
      <c r="D1911" s="465"/>
      <c r="E1911" s="465"/>
      <c r="F1911" s="465"/>
      <c r="G1911" s="465"/>
    </row>
    <row r="1912" spans="2:7" s="466" customFormat="1">
      <c r="B1912" s="465"/>
      <c r="C1912" s="465"/>
      <c r="D1912" s="465"/>
      <c r="E1912" s="465"/>
      <c r="F1912" s="465"/>
      <c r="G1912" s="465"/>
    </row>
    <row r="1913" spans="2:7" s="466" customFormat="1">
      <c r="B1913" s="465"/>
      <c r="C1913" s="465"/>
      <c r="D1913" s="465"/>
      <c r="E1913" s="465"/>
      <c r="F1913" s="465"/>
      <c r="G1913" s="465"/>
    </row>
    <row r="1914" spans="2:7" s="466" customFormat="1">
      <c r="B1914" s="465"/>
      <c r="C1914" s="465"/>
      <c r="D1914" s="465"/>
      <c r="E1914" s="465"/>
      <c r="F1914" s="465"/>
      <c r="G1914" s="465"/>
    </row>
    <row r="1915" spans="2:7" s="466" customFormat="1">
      <c r="B1915" s="465"/>
      <c r="C1915" s="465"/>
      <c r="D1915" s="465"/>
      <c r="E1915" s="465"/>
      <c r="F1915" s="465"/>
      <c r="G1915" s="465"/>
    </row>
    <row r="1916" spans="2:7" s="466" customFormat="1">
      <c r="B1916" s="465"/>
      <c r="C1916" s="465"/>
      <c r="D1916" s="465"/>
      <c r="E1916" s="465"/>
      <c r="F1916" s="465"/>
      <c r="G1916" s="465"/>
    </row>
    <row r="1917" spans="2:7" s="466" customFormat="1">
      <c r="B1917" s="465"/>
      <c r="C1917" s="465"/>
      <c r="D1917" s="465"/>
      <c r="E1917" s="465"/>
      <c r="F1917" s="465"/>
      <c r="G1917" s="465"/>
    </row>
    <row r="1918" spans="2:7" s="466" customFormat="1">
      <c r="B1918" s="465"/>
      <c r="C1918" s="465"/>
      <c r="D1918" s="465"/>
      <c r="E1918" s="465"/>
      <c r="F1918" s="465"/>
      <c r="G1918" s="465"/>
    </row>
    <row r="1919" spans="2:7" s="466" customFormat="1">
      <c r="B1919" s="465"/>
      <c r="C1919" s="465"/>
      <c r="D1919" s="465"/>
      <c r="E1919" s="465"/>
      <c r="F1919" s="465"/>
      <c r="G1919" s="465"/>
    </row>
    <row r="1920" spans="2:7" s="466" customFormat="1">
      <c r="B1920" s="465"/>
      <c r="C1920" s="465"/>
      <c r="D1920" s="465"/>
      <c r="E1920" s="465"/>
      <c r="F1920" s="465"/>
      <c r="G1920" s="465"/>
    </row>
    <row r="1921" spans="2:7" s="466" customFormat="1">
      <c r="B1921" s="465"/>
      <c r="C1921" s="465"/>
      <c r="D1921" s="465"/>
      <c r="E1921" s="465"/>
      <c r="F1921" s="465"/>
      <c r="G1921" s="465"/>
    </row>
    <row r="1922" spans="2:7" s="466" customFormat="1">
      <c r="B1922" s="465"/>
      <c r="C1922" s="465"/>
      <c r="D1922" s="465"/>
      <c r="E1922" s="465"/>
      <c r="F1922" s="465"/>
      <c r="G1922" s="465"/>
    </row>
    <row r="1923" spans="2:7" s="466" customFormat="1">
      <c r="B1923" s="465"/>
      <c r="C1923" s="465"/>
      <c r="D1923" s="465"/>
      <c r="E1923" s="465"/>
      <c r="F1923" s="465"/>
      <c r="G1923" s="465"/>
    </row>
    <row r="1924" spans="2:7" s="466" customFormat="1">
      <c r="B1924" s="465"/>
      <c r="C1924" s="465"/>
      <c r="D1924" s="465"/>
      <c r="E1924" s="465"/>
      <c r="F1924" s="465"/>
      <c r="G1924" s="465"/>
    </row>
    <row r="1925" spans="2:7" s="466" customFormat="1">
      <c r="B1925" s="465"/>
      <c r="C1925" s="465"/>
      <c r="D1925" s="465"/>
      <c r="E1925" s="465"/>
      <c r="F1925" s="465"/>
      <c r="G1925" s="465"/>
    </row>
    <row r="1926" spans="2:7" s="466" customFormat="1">
      <c r="B1926" s="465"/>
      <c r="C1926" s="465"/>
      <c r="D1926" s="465"/>
      <c r="E1926" s="465"/>
      <c r="F1926" s="465"/>
      <c r="G1926" s="465"/>
    </row>
    <row r="1927" spans="2:7" s="466" customFormat="1">
      <c r="B1927" s="465"/>
      <c r="C1927" s="465"/>
      <c r="D1927" s="465"/>
      <c r="E1927" s="465"/>
      <c r="F1927" s="465"/>
      <c r="G1927" s="465"/>
    </row>
    <row r="1928" spans="2:7" s="466" customFormat="1">
      <c r="B1928" s="465"/>
      <c r="C1928" s="465"/>
      <c r="D1928" s="465"/>
      <c r="E1928" s="465"/>
      <c r="F1928" s="465"/>
      <c r="G1928" s="465"/>
    </row>
    <row r="1929" spans="2:7" s="466" customFormat="1">
      <c r="B1929" s="465"/>
      <c r="C1929" s="465"/>
      <c r="D1929" s="465"/>
      <c r="E1929" s="465"/>
      <c r="F1929" s="465"/>
      <c r="G1929" s="465"/>
    </row>
    <row r="1930" spans="2:7" s="466" customFormat="1">
      <c r="B1930" s="465"/>
      <c r="C1930" s="465"/>
      <c r="D1930" s="465"/>
      <c r="E1930" s="465"/>
      <c r="F1930" s="465"/>
      <c r="G1930" s="465"/>
    </row>
    <row r="1931" spans="2:7" s="466" customFormat="1">
      <c r="B1931" s="465"/>
      <c r="C1931" s="465"/>
      <c r="D1931" s="465"/>
      <c r="E1931" s="465"/>
      <c r="F1931" s="465"/>
      <c r="G1931" s="465"/>
    </row>
    <row r="1932" spans="2:7" s="466" customFormat="1">
      <c r="B1932" s="465"/>
      <c r="C1932" s="465"/>
      <c r="D1932" s="465"/>
      <c r="E1932" s="465"/>
      <c r="F1932" s="465"/>
      <c r="G1932" s="465"/>
    </row>
    <row r="1933" spans="2:7" s="466" customFormat="1">
      <c r="B1933" s="465"/>
      <c r="C1933" s="465"/>
      <c r="D1933" s="465"/>
      <c r="E1933" s="465"/>
      <c r="F1933" s="465"/>
      <c r="G1933" s="465"/>
    </row>
    <row r="1934" spans="2:7" s="466" customFormat="1">
      <c r="B1934" s="465"/>
      <c r="C1934" s="465"/>
      <c r="D1934" s="465"/>
      <c r="E1934" s="465"/>
      <c r="F1934" s="465"/>
      <c r="G1934" s="465"/>
    </row>
    <row r="1935" spans="2:7" s="466" customFormat="1">
      <c r="B1935" s="465"/>
      <c r="C1935" s="465"/>
      <c r="D1935" s="465"/>
      <c r="E1935" s="465"/>
      <c r="F1935" s="465"/>
      <c r="G1935" s="465"/>
    </row>
    <row r="1936" spans="2:7" s="466" customFormat="1">
      <c r="B1936" s="465"/>
      <c r="C1936" s="465"/>
      <c r="D1936" s="465"/>
      <c r="E1936" s="465"/>
      <c r="F1936" s="465"/>
      <c r="G1936" s="465"/>
    </row>
    <row r="1937" spans="2:7" s="466" customFormat="1">
      <c r="B1937" s="465"/>
      <c r="C1937" s="465"/>
      <c r="D1937" s="465"/>
      <c r="E1937" s="465"/>
      <c r="F1937" s="465"/>
      <c r="G1937" s="465"/>
    </row>
    <row r="1938" spans="2:7" s="466" customFormat="1">
      <c r="B1938" s="465"/>
      <c r="C1938" s="465"/>
      <c r="D1938" s="465"/>
      <c r="E1938" s="465"/>
      <c r="F1938" s="465"/>
      <c r="G1938" s="465"/>
    </row>
    <row r="1939" spans="2:7" s="466" customFormat="1">
      <c r="B1939" s="465"/>
      <c r="C1939" s="465"/>
      <c r="D1939" s="465"/>
      <c r="E1939" s="465"/>
      <c r="F1939" s="465"/>
      <c r="G1939" s="465"/>
    </row>
    <row r="1940" spans="2:7" s="466" customFormat="1">
      <c r="B1940" s="465"/>
      <c r="C1940" s="465"/>
      <c r="D1940" s="465"/>
      <c r="E1940" s="465"/>
      <c r="F1940" s="465"/>
      <c r="G1940" s="465"/>
    </row>
    <row r="1941" spans="2:7" s="466" customFormat="1">
      <c r="B1941" s="465"/>
      <c r="C1941" s="465"/>
      <c r="D1941" s="465"/>
      <c r="E1941" s="465"/>
      <c r="F1941" s="465"/>
      <c r="G1941" s="465"/>
    </row>
    <row r="1942" spans="2:7" s="466" customFormat="1">
      <c r="B1942" s="465"/>
      <c r="C1942" s="465"/>
      <c r="D1942" s="465"/>
      <c r="E1942" s="465"/>
      <c r="F1942" s="465"/>
      <c r="G1942" s="465"/>
    </row>
    <row r="1943" spans="2:7" s="466" customFormat="1">
      <c r="B1943" s="465"/>
      <c r="C1943" s="465"/>
      <c r="D1943" s="465"/>
      <c r="E1943" s="465"/>
      <c r="F1943" s="465"/>
      <c r="G1943" s="465"/>
    </row>
    <row r="1944" spans="2:7" s="466" customFormat="1">
      <c r="B1944" s="465"/>
      <c r="C1944" s="465"/>
      <c r="D1944" s="465"/>
      <c r="E1944" s="465"/>
      <c r="F1944" s="465"/>
      <c r="G1944" s="465"/>
    </row>
    <row r="1945" spans="2:7" s="466" customFormat="1">
      <c r="B1945" s="465"/>
      <c r="C1945" s="465"/>
      <c r="D1945" s="465"/>
      <c r="E1945" s="465"/>
      <c r="F1945" s="465"/>
      <c r="G1945" s="465"/>
    </row>
    <row r="1946" spans="2:7" s="466" customFormat="1">
      <c r="B1946" s="465"/>
      <c r="C1946" s="465"/>
      <c r="D1946" s="465"/>
      <c r="E1946" s="465"/>
      <c r="F1946" s="465"/>
      <c r="G1946" s="465"/>
    </row>
    <row r="1947" spans="2:7" s="466" customFormat="1">
      <c r="B1947" s="465"/>
      <c r="C1947" s="465"/>
      <c r="D1947" s="465"/>
      <c r="E1947" s="465"/>
      <c r="F1947" s="465"/>
      <c r="G1947" s="465"/>
    </row>
    <row r="1948" spans="2:7" s="466" customFormat="1">
      <c r="B1948" s="465"/>
      <c r="C1948" s="465"/>
      <c r="D1948" s="465"/>
      <c r="E1948" s="465"/>
      <c r="F1948" s="465"/>
      <c r="G1948" s="465"/>
    </row>
    <row r="1949" spans="2:7" s="466" customFormat="1">
      <c r="B1949" s="465"/>
      <c r="C1949" s="465"/>
      <c r="D1949" s="465"/>
      <c r="E1949" s="465"/>
      <c r="F1949" s="465"/>
      <c r="G1949" s="465"/>
    </row>
    <row r="1950" spans="2:7" s="466" customFormat="1">
      <c r="B1950" s="465"/>
      <c r="C1950" s="465"/>
      <c r="D1950" s="465"/>
      <c r="E1950" s="465"/>
      <c r="F1950" s="465"/>
      <c r="G1950" s="465"/>
    </row>
    <row r="1951" spans="2:7" s="466" customFormat="1">
      <c r="B1951" s="465"/>
      <c r="C1951" s="465"/>
      <c r="D1951" s="465"/>
      <c r="E1951" s="465"/>
      <c r="F1951" s="465"/>
      <c r="G1951" s="465"/>
    </row>
    <row r="1952" spans="2:7" s="466" customFormat="1">
      <c r="B1952" s="465"/>
      <c r="C1952" s="465"/>
      <c r="D1952" s="465"/>
      <c r="E1952" s="465"/>
      <c r="F1952" s="465"/>
      <c r="G1952" s="465"/>
    </row>
    <row r="1953" spans="2:7" s="466" customFormat="1">
      <c r="B1953" s="465"/>
      <c r="C1953" s="465"/>
      <c r="D1953" s="465"/>
      <c r="E1953" s="465"/>
      <c r="F1953" s="465"/>
      <c r="G1953" s="465"/>
    </row>
    <row r="1954" spans="2:7" s="466" customFormat="1">
      <c r="B1954" s="465"/>
      <c r="C1954" s="465"/>
      <c r="D1954" s="465"/>
      <c r="E1954" s="465"/>
      <c r="F1954" s="465"/>
      <c r="G1954" s="465"/>
    </row>
    <row r="1955" spans="2:7" s="466" customFormat="1">
      <c r="B1955" s="465"/>
      <c r="C1955" s="465"/>
      <c r="D1955" s="465"/>
      <c r="E1955" s="465"/>
      <c r="F1955" s="465"/>
      <c r="G1955" s="465"/>
    </row>
    <row r="1956" spans="2:7" s="466" customFormat="1">
      <c r="B1956" s="465"/>
      <c r="C1956" s="465"/>
      <c r="D1956" s="465"/>
      <c r="E1956" s="465"/>
      <c r="F1956" s="465"/>
      <c r="G1956" s="465"/>
    </row>
    <row r="1957" spans="2:7" s="466" customFormat="1">
      <c r="B1957" s="465"/>
      <c r="C1957" s="465"/>
      <c r="D1957" s="465"/>
      <c r="E1957" s="465"/>
      <c r="F1957" s="465"/>
      <c r="G1957" s="465"/>
    </row>
    <row r="1958" spans="2:7" s="466" customFormat="1">
      <c r="B1958" s="465"/>
      <c r="C1958" s="465"/>
      <c r="D1958" s="465"/>
      <c r="E1958" s="465"/>
      <c r="F1958" s="465"/>
      <c r="G1958" s="465"/>
    </row>
    <row r="1959" spans="2:7" s="466" customFormat="1">
      <c r="B1959" s="465"/>
      <c r="C1959" s="465"/>
      <c r="D1959" s="465"/>
      <c r="E1959" s="465"/>
      <c r="F1959" s="465"/>
      <c r="G1959" s="465"/>
    </row>
    <row r="1960" spans="2:7" s="466" customFormat="1">
      <c r="B1960" s="465"/>
      <c r="C1960" s="465"/>
      <c r="D1960" s="465"/>
      <c r="E1960" s="465"/>
      <c r="F1960" s="465"/>
      <c r="G1960" s="465"/>
    </row>
    <row r="1961" spans="2:7" s="466" customFormat="1">
      <c r="B1961" s="465"/>
      <c r="C1961" s="465"/>
      <c r="D1961" s="465"/>
      <c r="E1961" s="465"/>
      <c r="F1961" s="465"/>
      <c r="G1961" s="465"/>
    </row>
    <row r="1962" spans="2:7" s="466" customFormat="1">
      <c r="B1962" s="465"/>
      <c r="C1962" s="465"/>
      <c r="D1962" s="465"/>
      <c r="E1962" s="465"/>
      <c r="F1962" s="465"/>
      <c r="G1962" s="465"/>
    </row>
    <row r="1963" spans="2:7" s="466" customFormat="1">
      <c r="B1963" s="465"/>
      <c r="C1963" s="465"/>
      <c r="D1963" s="465"/>
      <c r="E1963" s="465"/>
      <c r="F1963" s="465"/>
      <c r="G1963" s="465"/>
    </row>
    <row r="1964" spans="2:7" s="466" customFormat="1">
      <c r="B1964" s="465"/>
      <c r="C1964" s="465"/>
      <c r="D1964" s="465"/>
      <c r="E1964" s="465"/>
      <c r="F1964" s="465"/>
      <c r="G1964" s="465"/>
    </row>
    <row r="1965" spans="2:7" s="466" customFormat="1">
      <c r="B1965" s="465"/>
      <c r="C1965" s="465"/>
      <c r="D1965" s="465"/>
      <c r="E1965" s="465"/>
      <c r="F1965" s="465"/>
      <c r="G1965" s="465"/>
    </row>
    <row r="1966" spans="2:7" s="466" customFormat="1">
      <c r="B1966" s="465"/>
      <c r="C1966" s="465"/>
      <c r="D1966" s="465"/>
      <c r="E1966" s="465"/>
      <c r="F1966" s="465"/>
      <c r="G1966" s="465"/>
    </row>
    <row r="1967" spans="2:7" s="466" customFormat="1">
      <c r="B1967" s="465"/>
      <c r="C1967" s="465"/>
      <c r="D1967" s="465"/>
      <c r="E1967" s="465"/>
      <c r="F1967" s="465"/>
      <c r="G1967" s="465"/>
    </row>
    <row r="1968" spans="2:7" s="466" customFormat="1">
      <c r="B1968" s="465"/>
      <c r="C1968" s="465"/>
      <c r="D1968" s="465"/>
      <c r="E1968" s="465"/>
      <c r="F1968" s="465"/>
      <c r="G1968" s="465"/>
    </row>
    <row r="1969" spans="2:7" s="466" customFormat="1">
      <c r="B1969" s="465"/>
      <c r="C1969" s="465"/>
      <c r="D1969" s="465"/>
      <c r="E1969" s="465"/>
      <c r="F1969" s="465"/>
      <c r="G1969" s="465"/>
    </row>
    <row r="1970" spans="2:7" s="466" customFormat="1">
      <c r="B1970" s="465"/>
      <c r="C1970" s="465"/>
      <c r="D1970" s="465"/>
      <c r="E1970" s="465"/>
      <c r="F1970" s="465"/>
      <c r="G1970" s="465"/>
    </row>
    <row r="1971" spans="2:7" s="466" customFormat="1">
      <c r="B1971" s="465"/>
      <c r="C1971" s="465"/>
      <c r="D1971" s="465"/>
      <c r="E1971" s="465"/>
      <c r="F1971" s="465"/>
      <c r="G1971" s="465"/>
    </row>
    <row r="1972" spans="2:7" s="466" customFormat="1">
      <c r="B1972" s="465"/>
      <c r="C1972" s="465"/>
      <c r="D1972" s="465"/>
      <c r="E1972" s="465"/>
      <c r="F1972" s="465"/>
      <c r="G1972" s="465"/>
    </row>
    <row r="1973" spans="2:7" s="466" customFormat="1">
      <c r="B1973" s="465"/>
      <c r="C1973" s="465"/>
      <c r="D1973" s="465"/>
      <c r="E1973" s="465"/>
      <c r="F1973" s="465"/>
      <c r="G1973" s="465"/>
    </row>
    <row r="1974" spans="2:7" s="466" customFormat="1">
      <c r="B1974" s="465"/>
      <c r="C1974" s="465"/>
      <c r="D1974" s="465"/>
      <c r="E1974" s="465"/>
      <c r="F1974" s="465"/>
      <c r="G1974" s="465"/>
    </row>
    <row r="1975" spans="2:7" s="466" customFormat="1">
      <c r="B1975" s="465"/>
      <c r="C1975" s="465"/>
      <c r="D1975" s="465"/>
      <c r="E1975" s="465"/>
      <c r="F1975" s="465"/>
      <c r="G1975" s="465"/>
    </row>
    <row r="1976" spans="2:7" s="466" customFormat="1">
      <c r="B1976" s="465"/>
      <c r="C1976" s="465"/>
      <c r="D1976" s="465"/>
      <c r="E1976" s="465"/>
      <c r="F1976" s="465"/>
      <c r="G1976" s="465"/>
    </row>
    <row r="1977" spans="2:7" s="466" customFormat="1">
      <c r="B1977" s="465"/>
      <c r="C1977" s="465"/>
      <c r="D1977" s="465"/>
      <c r="E1977" s="465"/>
      <c r="F1977" s="465"/>
      <c r="G1977" s="465"/>
    </row>
    <row r="1978" spans="2:7" s="466" customFormat="1">
      <c r="B1978" s="465"/>
      <c r="C1978" s="465"/>
      <c r="D1978" s="465"/>
      <c r="E1978" s="465"/>
      <c r="F1978" s="465"/>
      <c r="G1978" s="465"/>
    </row>
    <row r="1979" spans="2:7" s="466" customFormat="1">
      <c r="B1979" s="465"/>
      <c r="C1979" s="465"/>
      <c r="D1979" s="465"/>
      <c r="E1979" s="465"/>
      <c r="F1979" s="465"/>
      <c r="G1979" s="465"/>
    </row>
    <row r="1980" spans="2:7" s="466" customFormat="1">
      <c r="B1980" s="465"/>
      <c r="C1980" s="465"/>
      <c r="D1980" s="465"/>
      <c r="E1980" s="465"/>
      <c r="F1980" s="465"/>
      <c r="G1980" s="465"/>
    </row>
    <row r="1981" spans="2:7" s="466" customFormat="1">
      <c r="B1981" s="465"/>
      <c r="C1981" s="465"/>
      <c r="D1981" s="465"/>
      <c r="E1981" s="465"/>
      <c r="F1981" s="465"/>
      <c r="G1981" s="465"/>
    </row>
    <row r="1982" spans="2:7" s="466" customFormat="1">
      <c r="B1982" s="465"/>
      <c r="C1982" s="465"/>
      <c r="D1982" s="465"/>
      <c r="E1982" s="465"/>
      <c r="F1982" s="465"/>
      <c r="G1982" s="465"/>
    </row>
    <row r="1983" spans="2:7" s="466" customFormat="1">
      <c r="B1983" s="465"/>
      <c r="C1983" s="465"/>
      <c r="D1983" s="465"/>
      <c r="E1983" s="465"/>
      <c r="F1983" s="465"/>
      <c r="G1983" s="465"/>
    </row>
    <row r="1984" spans="2:7" s="466" customFormat="1">
      <c r="B1984" s="465"/>
      <c r="C1984" s="465"/>
      <c r="D1984" s="465"/>
      <c r="E1984" s="465"/>
      <c r="F1984" s="465"/>
      <c r="G1984" s="465"/>
    </row>
    <row r="1985" spans="2:7" s="466" customFormat="1">
      <c r="B1985" s="465"/>
      <c r="C1985" s="465"/>
      <c r="D1985" s="465"/>
      <c r="E1985" s="465"/>
      <c r="F1985" s="465"/>
      <c r="G1985" s="465"/>
    </row>
    <row r="1986" spans="2:7" s="466" customFormat="1">
      <c r="B1986" s="465"/>
      <c r="C1986" s="465"/>
      <c r="D1986" s="465"/>
      <c r="E1986" s="465"/>
      <c r="F1986" s="465"/>
      <c r="G1986" s="465"/>
    </row>
    <row r="1987" spans="2:7" s="466" customFormat="1">
      <c r="B1987" s="465"/>
      <c r="C1987" s="465"/>
      <c r="D1987" s="465"/>
      <c r="E1987" s="465"/>
      <c r="F1987" s="465"/>
      <c r="G1987" s="465"/>
    </row>
    <row r="1988" spans="2:7" s="466" customFormat="1">
      <c r="B1988" s="465"/>
      <c r="C1988" s="465"/>
      <c r="D1988" s="465"/>
      <c r="E1988" s="465"/>
      <c r="F1988" s="465"/>
      <c r="G1988" s="465"/>
    </row>
    <row r="1989" spans="2:7" s="466" customFormat="1">
      <c r="B1989" s="465"/>
      <c r="C1989" s="465"/>
      <c r="D1989" s="465"/>
      <c r="E1989" s="465"/>
      <c r="F1989" s="465"/>
      <c r="G1989" s="465"/>
    </row>
    <row r="1990" spans="2:7" s="466" customFormat="1">
      <c r="B1990" s="465"/>
      <c r="C1990" s="465"/>
      <c r="D1990" s="465"/>
      <c r="E1990" s="465"/>
      <c r="F1990" s="465"/>
      <c r="G1990" s="465"/>
    </row>
    <row r="1991" spans="2:7" s="466" customFormat="1">
      <c r="B1991" s="465"/>
      <c r="C1991" s="465"/>
      <c r="D1991" s="465"/>
      <c r="E1991" s="465"/>
      <c r="F1991" s="465"/>
      <c r="G1991" s="465"/>
    </row>
    <row r="1992" spans="2:7" s="466" customFormat="1">
      <c r="B1992" s="465"/>
      <c r="C1992" s="465"/>
      <c r="D1992" s="465"/>
      <c r="E1992" s="465"/>
      <c r="F1992" s="465"/>
      <c r="G1992" s="465"/>
    </row>
    <row r="1993" spans="2:7" s="466" customFormat="1">
      <c r="B1993" s="465"/>
      <c r="C1993" s="465"/>
      <c r="D1993" s="465"/>
      <c r="E1993" s="465"/>
      <c r="F1993" s="465"/>
      <c r="G1993" s="465"/>
    </row>
    <row r="1994" spans="2:7" s="466" customFormat="1">
      <c r="B1994" s="465"/>
      <c r="C1994" s="465"/>
      <c r="D1994" s="465"/>
      <c r="E1994" s="465"/>
      <c r="F1994" s="465"/>
      <c r="G1994" s="465"/>
    </row>
    <row r="1995" spans="2:7" s="466" customFormat="1">
      <c r="B1995" s="465"/>
      <c r="C1995" s="465"/>
      <c r="D1995" s="465"/>
      <c r="E1995" s="465"/>
      <c r="F1995" s="465"/>
      <c r="G1995" s="465"/>
    </row>
    <row r="1996" spans="2:7" s="466" customFormat="1">
      <c r="B1996" s="465"/>
      <c r="C1996" s="465"/>
      <c r="D1996" s="465"/>
      <c r="E1996" s="465"/>
      <c r="F1996" s="465"/>
      <c r="G1996" s="465"/>
    </row>
    <row r="1997" spans="2:7" s="466" customFormat="1">
      <c r="B1997" s="465"/>
      <c r="C1997" s="465"/>
      <c r="D1997" s="465"/>
      <c r="E1997" s="465"/>
      <c r="F1997" s="465"/>
      <c r="G1997" s="465"/>
    </row>
    <row r="1998" spans="2:7" s="466" customFormat="1">
      <c r="B1998" s="465"/>
      <c r="C1998" s="465"/>
      <c r="D1998" s="465"/>
      <c r="E1998" s="465"/>
      <c r="F1998" s="465"/>
      <c r="G1998" s="465"/>
    </row>
    <row r="1999" spans="2:7" s="466" customFormat="1">
      <c r="B1999" s="465"/>
      <c r="C1999" s="465"/>
      <c r="D1999" s="465"/>
      <c r="E1999" s="465"/>
      <c r="F1999" s="465"/>
      <c r="G1999" s="465"/>
    </row>
    <row r="2000" spans="2:7" s="466" customFormat="1">
      <c r="B2000" s="465"/>
      <c r="C2000" s="465"/>
      <c r="D2000" s="465"/>
      <c r="E2000" s="465"/>
      <c r="F2000" s="465"/>
      <c r="G2000" s="465"/>
    </row>
    <row r="2001" spans="2:7" s="466" customFormat="1">
      <c r="B2001" s="465"/>
      <c r="C2001" s="465"/>
      <c r="D2001" s="465"/>
      <c r="E2001" s="465"/>
      <c r="F2001" s="465"/>
      <c r="G2001" s="465"/>
    </row>
    <row r="2002" spans="2:7" s="466" customFormat="1">
      <c r="B2002" s="465"/>
      <c r="C2002" s="465"/>
      <c r="D2002" s="465"/>
      <c r="E2002" s="465"/>
      <c r="F2002" s="465"/>
      <c r="G2002" s="465"/>
    </row>
    <row r="2003" spans="2:7" s="466" customFormat="1">
      <c r="B2003" s="465"/>
      <c r="C2003" s="465"/>
      <c r="D2003" s="465"/>
      <c r="E2003" s="465"/>
      <c r="F2003" s="465"/>
      <c r="G2003" s="465"/>
    </row>
    <row r="2004" spans="2:7" s="466" customFormat="1">
      <c r="B2004" s="465"/>
      <c r="C2004" s="465"/>
      <c r="D2004" s="465"/>
      <c r="E2004" s="465"/>
      <c r="F2004" s="465"/>
      <c r="G2004" s="465"/>
    </row>
    <row r="2005" spans="2:7" s="466" customFormat="1">
      <c r="B2005" s="465"/>
      <c r="C2005" s="465"/>
      <c r="D2005" s="465"/>
      <c r="E2005" s="465"/>
      <c r="F2005" s="465"/>
      <c r="G2005" s="465"/>
    </row>
    <row r="2006" spans="2:7" s="466" customFormat="1">
      <c r="B2006" s="465"/>
      <c r="C2006" s="465"/>
      <c r="D2006" s="465"/>
      <c r="E2006" s="465"/>
      <c r="F2006" s="465"/>
      <c r="G2006" s="465"/>
    </row>
    <row r="2007" spans="2:7" s="466" customFormat="1">
      <c r="B2007" s="465"/>
      <c r="C2007" s="465"/>
      <c r="D2007" s="465"/>
      <c r="E2007" s="465"/>
      <c r="F2007" s="465"/>
      <c r="G2007" s="465"/>
    </row>
    <row r="2008" spans="2:7" s="466" customFormat="1">
      <c r="B2008" s="465"/>
      <c r="C2008" s="465"/>
      <c r="D2008" s="465"/>
      <c r="E2008" s="465"/>
      <c r="F2008" s="465"/>
      <c r="G2008" s="465"/>
    </row>
    <row r="2009" spans="2:7" s="466" customFormat="1">
      <c r="B2009" s="465"/>
      <c r="C2009" s="465"/>
      <c r="D2009" s="465"/>
      <c r="E2009" s="465"/>
      <c r="F2009" s="465"/>
      <c r="G2009" s="465"/>
    </row>
    <row r="2010" spans="2:7" s="466" customFormat="1">
      <c r="B2010" s="465"/>
      <c r="C2010" s="465"/>
      <c r="D2010" s="465"/>
      <c r="E2010" s="465"/>
      <c r="F2010" s="465"/>
      <c r="G2010" s="465"/>
    </row>
    <row r="2011" spans="2:7" s="466" customFormat="1">
      <c r="B2011" s="465"/>
      <c r="C2011" s="465"/>
      <c r="D2011" s="465"/>
      <c r="E2011" s="465"/>
      <c r="F2011" s="465"/>
      <c r="G2011" s="465"/>
    </row>
    <row r="2012" spans="2:7" s="466" customFormat="1">
      <c r="B2012" s="465"/>
      <c r="C2012" s="465"/>
      <c r="D2012" s="465"/>
      <c r="E2012" s="465"/>
      <c r="F2012" s="465"/>
      <c r="G2012" s="465"/>
    </row>
    <row r="2013" spans="2:7" s="466" customFormat="1">
      <c r="B2013" s="465"/>
      <c r="C2013" s="465"/>
      <c r="D2013" s="465"/>
      <c r="E2013" s="465"/>
      <c r="F2013" s="465"/>
      <c r="G2013" s="465"/>
    </row>
    <row r="2014" spans="2:7" s="466" customFormat="1">
      <c r="B2014" s="465"/>
      <c r="C2014" s="465"/>
      <c r="D2014" s="465"/>
      <c r="E2014" s="465"/>
      <c r="F2014" s="465"/>
      <c r="G2014" s="465"/>
    </row>
    <row r="2015" spans="2:7" s="466" customFormat="1">
      <c r="B2015" s="465"/>
      <c r="C2015" s="465"/>
      <c r="D2015" s="465"/>
      <c r="E2015" s="465"/>
      <c r="F2015" s="465"/>
      <c r="G2015" s="465"/>
    </row>
    <row r="2016" spans="2:7" s="466" customFormat="1">
      <c r="B2016" s="465"/>
      <c r="C2016" s="465"/>
      <c r="D2016" s="465"/>
      <c r="E2016" s="465"/>
      <c r="F2016" s="465"/>
      <c r="G2016" s="465"/>
    </row>
    <row r="2017" spans="2:7" s="466" customFormat="1">
      <c r="B2017" s="465"/>
      <c r="C2017" s="465"/>
      <c r="D2017" s="465"/>
      <c r="E2017" s="465"/>
      <c r="F2017" s="465"/>
      <c r="G2017" s="465"/>
    </row>
    <row r="2018" spans="2:7" s="466" customFormat="1">
      <c r="B2018" s="465"/>
      <c r="C2018" s="465"/>
      <c r="D2018" s="465"/>
      <c r="E2018" s="465"/>
      <c r="F2018" s="465"/>
      <c r="G2018" s="465"/>
    </row>
    <row r="2019" spans="2:7" s="466" customFormat="1">
      <c r="B2019" s="465"/>
      <c r="C2019" s="465"/>
      <c r="D2019" s="465"/>
      <c r="E2019" s="465"/>
      <c r="F2019" s="465"/>
      <c r="G2019" s="465"/>
    </row>
    <row r="2020" spans="2:7" s="466" customFormat="1">
      <c r="B2020" s="465"/>
      <c r="C2020" s="465"/>
      <c r="D2020" s="465"/>
      <c r="E2020" s="465"/>
      <c r="F2020" s="465"/>
      <c r="G2020" s="465"/>
    </row>
    <row r="2021" spans="2:7" s="466" customFormat="1">
      <c r="B2021" s="465"/>
      <c r="C2021" s="465"/>
      <c r="D2021" s="465"/>
      <c r="E2021" s="465"/>
      <c r="F2021" s="465"/>
      <c r="G2021" s="465"/>
    </row>
    <row r="2022" spans="2:7" s="466" customFormat="1">
      <c r="B2022" s="465"/>
      <c r="C2022" s="465"/>
      <c r="D2022" s="465"/>
      <c r="E2022" s="465"/>
      <c r="F2022" s="465"/>
      <c r="G2022" s="465"/>
    </row>
    <row r="2023" spans="2:7" s="466" customFormat="1">
      <c r="B2023" s="465"/>
      <c r="C2023" s="465"/>
      <c r="D2023" s="465"/>
      <c r="E2023" s="465"/>
      <c r="F2023" s="465"/>
      <c r="G2023" s="465"/>
    </row>
    <row r="2024" spans="2:7" s="466" customFormat="1">
      <c r="B2024" s="465"/>
      <c r="C2024" s="465"/>
      <c r="D2024" s="465"/>
      <c r="E2024" s="465"/>
      <c r="F2024" s="465"/>
      <c r="G2024" s="465"/>
    </row>
    <row r="2025" spans="2:7" s="466" customFormat="1">
      <c r="B2025" s="465"/>
      <c r="C2025" s="465"/>
      <c r="D2025" s="465"/>
      <c r="E2025" s="465"/>
      <c r="F2025" s="465"/>
      <c r="G2025" s="465"/>
    </row>
    <row r="2026" spans="2:7" s="466" customFormat="1">
      <c r="B2026" s="465"/>
      <c r="C2026" s="465"/>
      <c r="D2026" s="465"/>
      <c r="E2026" s="465"/>
      <c r="F2026" s="465"/>
      <c r="G2026" s="465"/>
    </row>
    <row r="2027" spans="2:7" s="466" customFormat="1">
      <c r="B2027" s="465"/>
      <c r="C2027" s="465"/>
      <c r="D2027" s="465"/>
      <c r="E2027" s="465"/>
      <c r="F2027" s="465"/>
      <c r="G2027" s="465"/>
    </row>
    <row r="2028" spans="2:7" s="466" customFormat="1">
      <c r="B2028" s="465"/>
      <c r="C2028" s="465"/>
      <c r="D2028" s="465"/>
      <c r="E2028" s="465"/>
      <c r="F2028" s="465"/>
      <c r="G2028" s="465"/>
    </row>
    <row r="2029" spans="2:7" s="466" customFormat="1">
      <c r="B2029" s="465"/>
      <c r="C2029" s="465"/>
      <c r="D2029" s="465"/>
      <c r="E2029" s="465"/>
      <c r="F2029" s="465"/>
      <c r="G2029" s="465"/>
    </row>
    <row r="2030" spans="2:7" s="466" customFormat="1">
      <c r="B2030" s="465"/>
      <c r="C2030" s="465"/>
      <c r="D2030" s="465"/>
      <c r="E2030" s="465"/>
      <c r="F2030" s="465"/>
      <c r="G2030" s="465"/>
    </row>
    <row r="2031" spans="2:7" s="466" customFormat="1">
      <c r="B2031" s="465"/>
      <c r="C2031" s="465"/>
      <c r="D2031" s="465"/>
      <c r="E2031" s="465"/>
      <c r="F2031" s="465"/>
      <c r="G2031" s="465"/>
    </row>
    <row r="2032" spans="2:7" s="466" customFormat="1">
      <c r="B2032" s="465"/>
      <c r="C2032" s="465"/>
      <c r="D2032" s="465"/>
      <c r="E2032" s="465"/>
      <c r="F2032" s="465"/>
      <c r="G2032" s="465"/>
    </row>
    <row r="2033" spans="2:7" s="466" customFormat="1">
      <c r="B2033" s="465"/>
      <c r="C2033" s="465"/>
      <c r="D2033" s="465"/>
      <c r="E2033" s="465"/>
      <c r="F2033" s="465"/>
      <c r="G2033" s="465"/>
    </row>
    <row r="2034" spans="2:7" s="466" customFormat="1">
      <c r="B2034" s="465"/>
      <c r="C2034" s="465"/>
      <c r="D2034" s="465"/>
      <c r="E2034" s="465"/>
      <c r="F2034" s="465"/>
      <c r="G2034" s="465"/>
    </row>
    <row r="2035" spans="2:7" s="466" customFormat="1">
      <c r="B2035" s="465"/>
      <c r="C2035" s="465"/>
      <c r="D2035" s="465"/>
      <c r="E2035" s="465"/>
      <c r="F2035" s="465"/>
      <c r="G2035" s="465"/>
    </row>
    <row r="2036" spans="2:7" s="466" customFormat="1">
      <c r="B2036" s="465"/>
      <c r="C2036" s="465"/>
      <c r="D2036" s="465"/>
      <c r="E2036" s="465"/>
      <c r="F2036" s="465"/>
      <c r="G2036" s="465"/>
    </row>
    <row r="2037" spans="2:7" s="466" customFormat="1">
      <c r="B2037" s="465"/>
      <c r="C2037" s="465"/>
      <c r="D2037" s="465"/>
      <c r="E2037" s="465"/>
      <c r="F2037" s="465"/>
      <c r="G2037" s="465"/>
    </row>
    <row r="2038" spans="2:7" s="466" customFormat="1">
      <c r="B2038" s="465"/>
      <c r="C2038" s="465"/>
      <c r="D2038" s="465"/>
      <c r="E2038" s="465"/>
      <c r="F2038" s="465"/>
      <c r="G2038" s="465"/>
    </row>
    <row r="2039" spans="2:7" s="466" customFormat="1">
      <c r="B2039" s="465"/>
      <c r="C2039" s="465"/>
      <c r="D2039" s="465"/>
      <c r="E2039" s="465"/>
      <c r="F2039" s="465"/>
      <c r="G2039" s="465"/>
    </row>
    <row r="2040" spans="2:7" s="466" customFormat="1">
      <c r="B2040" s="465"/>
      <c r="C2040" s="465"/>
      <c r="D2040" s="465"/>
      <c r="E2040" s="465"/>
      <c r="F2040" s="465"/>
      <c r="G2040" s="465"/>
    </row>
    <row r="2041" spans="2:7" s="466" customFormat="1">
      <c r="B2041" s="465"/>
      <c r="C2041" s="465"/>
      <c r="D2041" s="465"/>
      <c r="E2041" s="465"/>
      <c r="F2041" s="465"/>
      <c r="G2041" s="465"/>
    </row>
    <row r="2042" spans="2:7" s="466" customFormat="1">
      <c r="B2042" s="465"/>
      <c r="C2042" s="465"/>
      <c r="D2042" s="465"/>
      <c r="E2042" s="465"/>
      <c r="F2042" s="465"/>
      <c r="G2042" s="465"/>
    </row>
    <row r="2043" spans="2:7" s="466" customFormat="1">
      <c r="B2043" s="465"/>
      <c r="C2043" s="465"/>
      <c r="D2043" s="465"/>
      <c r="E2043" s="465"/>
      <c r="F2043" s="465"/>
      <c r="G2043" s="465"/>
    </row>
    <row r="2044" spans="2:7" s="466" customFormat="1">
      <c r="B2044" s="465"/>
      <c r="C2044" s="465"/>
      <c r="D2044" s="465"/>
      <c r="E2044" s="465"/>
      <c r="F2044" s="465"/>
      <c r="G2044" s="465"/>
    </row>
    <row r="2045" spans="2:7" s="466" customFormat="1">
      <c r="B2045" s="465"/>
      <c r="C2045" s="465"/>
      <c r="D2045" s="465"/>
      <c r="E2045" s="465"/>
      <c r="F2045" s="465"/>
      <c r="G2045" s="465"/>
    </row>
    <row r="2046" spans="2:7" s="466" customFormat="1">
      <c r="B2046" s="465"/>
      <c r="C2046" s="465"/>
      <c r="D2046" s="465"/>
      <c r="E2046" s="465"/>
      <c r="F2046" s="465"/>
      <c r="G2046" s="465"/>
    </row>
    <row r="2047" spans="2:7" s="466" customFormat="1">
      <c r="B2047" s="465"/>
      <c r="C2047" s="465"/>
      <c r="D2047" s="465"/>
      <c r="E2047" s="465"/>
      <c r="F2047" s="465"/>
      <c r="G2047" s="465"/>
    </row>
    <row r="2048" spans="2:7" s="466" customFormat="1">
      <c r="B2048" s="465"/>
      <c r="C2048" s="465"/>
      <c r="D2048" s="465"/>
      <c r="E2048" s="465"/>
      <c r="F2048" s="465"/>
      <c r="G2048" s="465"/>
    </row>
    <row r="2049" spans="2:7" s="466" customFormat="1">
      <c r="B2049" s="465"/>
      <c r="C2049" s="465"/>
      <c r="D2049" s="465"/>
      <c r="E2049" s="465"/>
      <c r="F2049" s="465"/>
      <c r="G2049" s="465"/>
    </row>
    <row r="2050" spans="2:7" s="466" customFormat="1">
      <c r="B2050" s="465"/>
      <c r="C2050" s="465"/>
      <c r="D2050" s="465"/>
      <c r="E2050" s="465"/>
      <c r="F2050" s="465"/>
      <c r="G2050" s="465"/>
    </row>
    <row r="2051" spans="2:7" s="466" customFormat="1">
      <c r="B2051" s="465"/>
      <c r="C2051" s="465"/>
      <c r="D2051" s="465"/>
      <c r="E2051" s="465"/>
      <c r="F2051" s="465"/>
      <c r="G2051" s="465"/>
    </row>
    <row r="2052" spans="2:7" s="466" customFormat="1">
      <c r="B2052" s="465"/>
      <c r="C2052" s="465"/>
      <c r="D2052" s="465"/>
      <c r="E2052" s="465"/>
      <c r="F2052" s="465"/>
      <c r="G2052" s="465"/>
    </row>
    <row r="2053" spans="2:7" s="466" customFormat="1">
      <c r="B2053" s="465"/>
      <c r="C2053" s="465"/>
      <c r="D2053" s="465"/>
      <c r="E2053" s="465"/>
      <c r="F2053" s="465"/>
      <c r="G2053" s="465"/>
    </row>
    <row r="2054" spans="2:7" s="466" customFormat="1">
      <c r="B2054" s="465"/>
      <c r="C2054" s="465"/>
      <c r="D2054" s="465"/>
      <c r="E2054" s="465"/>
      <c r="F2054" s="465"/>
      <c r="G2054" s="465"/>
    </row>
    <row r="2055" spans="2:7" s="466" customFormat="1">
      <c r="B2055" s="465"/>
      <c r="C2055" s="465"/>
      <c r="D2055" s="465"/>
      <c r="E2055" s="465"/>
      <c r="F2055" s="465"/>
      <c r="G2055" s="465"/>
    </row>
    <row r="2056" spans="2:7" s="466" customFormat="1">
      <c r="B2056" s="465"/>
      <c r="C2056" s="465"/>
      <c r="D2056" s="465"/>
      <c r="E2056" s="465"/>
      <c r="F2056" s="465"/>
      <c r="G2056" s="465"/>
    </row>
    <row r="2057" spans="2:7" s="466" customFormat="1">
      <c r="B2057" s="465"/>
      <c r="C2057" s="465"/>
      <c r="D2057" s="465"/>
      <c r="E2057" s="465"/>
      <c r="F2057" s="465"/>
      <c r="G2057" s="465"/>
    </row>
    <row r="2058" spans="2:7" s="466" customFormat="1">
      <c r="B2058" s="465"/>
      <c r="C2058" s="465"/>
      <c r="D2058" s="465"/>
      <c r="E2058" s="465"/>
      <c r="F2058" s="465"/>
      <c r="G2058" s="465"/>
    </row>
    <row r="2059" spans="2:7" s="466" customFormat="1">
      <c r="B2059" s="465"/>
      <c r="C2059" s="465"/>
      <c r="D2059" s="465"/>
      <c r="E2059" s="465"/>
      <c r="F2059" s="465"/>
      <c r="G2059" s="465"/>
    </row>
    <row r="2060" spans="2:7" s="466" customFormat="1">
      <c r="B2060" s="465"/>
      <c r="C2060" s="465"/>
      <c r="D2060" s="465"/>
      <c r="E2060" s="465"/>
      <c r="F2060" s="465"/>
      <c r="G2060" s="465"/>
    </row>
    <row r="2061" spans="2:7" s="466" customFormat="1">
      <c r="B2061" s="465"/>
      <c r="C2061" s="465"/>
      <c r="D2061" s="465"/>
      <c r="E2061" s="465"/>
      <c r="F2061" s="465"/>
      <c r="G2061" s="465"/>
    </row>
    <row r="2062" spans="2:7" s="466" customFormat="1">
      <c r="B2062" s="465"/>
      <c r="C2062" s="465"/>
      <c r="D2062" s="465"/>
      <c r="E2062" s="465"/>
      <c r="F2062" s="465"/>
      <c r="G2062" s="465"/>
    </row>
    <row r="2063" spans="2:7" s="466" customFormat="1">
      <c r="B2063" s="465"/>
      <c r="C2063" s="465"/>
      <c r="D2063" s="465"/>
      <c r="E2063" s="465"/>
      <c r="F2063" s="465"/>
      <c r="G2063" s="465"/>
    </row>
    <row r="2064" spans="2:7" s="466" customFormat="1">
      <c r="B2064" s="465"/>
      <c r="C2064" s="465"/>
      <c r="D2064" s="465"/>
      <c r="E2064" s="465"/>
      <c r="F2064" s="465"/>
      <c r="G2064" s="465"/>
    </row>
    <row r="2065" spans="2:7" s="466" customFormat="1">
      <c r="B2065" s="465"/>
      <c r="C2065" s="465"/>
      <c r="D2065" s="465"/>
      <c r="E2065" s="465"/>
      <c r="F2065" s="465"/>
      <c r="G2065" s="465"/>
    </row>
    <row r="2066" spans="2:7" s="466" customFormat="1">
      <c r="B2066" s="465"/>
      <c r="C2066" s="465"/>
      <c r="D2066" s="465"/>
      <c r="E2066" s="465"/>
      <c r="F2066" s="465"/>
      <c r="G2066" s="465"/>
    </row>
    <row r="2067" spans="2:7" s="466" customFormat="1">
      <c r="B2067" s="465"/>
      <c r="C2067" s="465"/>
      <c r="D2067" s="465"/>
      <c r="E2067" s="465"/>
      <c r="F2067" s="465"/>
      <c r="G2067" s="465"/>
    </row>
    <row r="2068" spans="2:7" s="466" customFormat="1">
      <c r="B2068" s="465"/>
      <c r="C2068" s="465"/>
      <c r="D2068" s="465"/>
      <c r="E2068" s="465"/>
      <c r="F2068" s="465"/>
      <c r="G2068" s="465"/>
    </row>
    <row r="2069" spans="2:7" s="466" customFormat="1">
      <c r="B2069" s="465"/>
      <c r="C2069" s="465"/>
      <c r="D2069" s="465"/>
      <c r="E2069" s="465"/>
      <c r="F2069" s="465"/>
      <c r="G2069" s="465"/>
    </row>
    <row r="2070" spans="2:7" s="466" customFormat="1">
      <c r="B2070" s="465"/>
      <c r="C2070" s="465"/>
      <c r="D2070" s="465"/>
      <c r="E2070" s="465"/>
      <c r="F2070" s="465"/>
      <c r="G2070" s="465"/>
    </row>
    <row r="2071" spans="2:7" s="466" customFormat="1">
      <c r="B2071" s="465"/>
      <c r="C2071" s="465"/>
      <c r="D2071" s="465"/>
      <c r="E2071" s="465"/>
      <c r="F2071" s="465"/>
      <c r="G2071" s="465"/>
    </row>
    <row r="2072" spans="2:7" s="466" customFormat="1">
      <c r="B2072" s="465"/>
      <c r="C2072" s="465"/>
      <c r="D2072" s="465"/>
      <c r="E2072" s="465"/>
      <c r="F2072" s="465"/>
      <c r="G2072" s="465"/>
    </row>
    <row r="2073" spans="2:7" s="466" customFormat="1">
      <c r="B2073" s="465"/>
      <c r="C2073" s="465"/>
      <c r="D2073" s="465"/>
      <c r="E2073" s="465"/>
      <c r="F2073" s="465"/>
      <c r="G2073" s="465"/>
    </row>
    <row r="2074" spans="2:7" s="466" customFormat="1">
      <c r="B2074" s="465"/>
      <c r="C2074" s="465"/>
      <c r="D2074" s="465"/>
      <c r="E2074" s="465"/>
      <c r="F2074" s="465"/>
      <c r="G2074" s="465"/>
    </row>
    <row r="2075" spans="2:7" s="466" customFormat="1">
      <c r="B2075" s="465"/>
      <c r="C2075" s="465"/>
      <c r="D2075" s="465"/>
      <c r="E2075" s="465"/>
      <c r="F2075" s="465"/>
      <c r="G2075" s="465"/>
    </row>
    <row r="2076" spans="2:7" s="466" customFormat="1">
      <c r="B2076" s="465"/>
      <c r="C2076" s="465"/>
      <c r="D2076" s="465"/>
      <c r="E2076" s="465"/>
      <c r="F2076" s="465"/>
      <c r="G2076" s="465"/>
    </row>
    <row r="2077" spans="2:7" s="466" customFormat="1">
      <c r="B2077" s="465"/>
      <c r="C2077" s="465"/>
      <c r="D2077" s="465"/>
      <c r="E2077" s="465"/>
      <c r="F2077" s="465"/>
      <c r="G2077" s="465"/>
    </row>
    <row r="2078" spans="2:7" s="466" customFormat="1">
      <c r="B2078" s="465"/>
      <c r="C2078" s="465"/>
      <c r="D2078" s="465"/>
      <c r="E2078" s="465"/>
      <c r="F2078" s="465"/>
      <c r="G2078" s="465"/>
    </row>
    <row r="2079" spans="2:7" s="466" customFormat="1">
      <c r="B2079" s="465"/>
      <c r="C2079" s="465"/>
      <c r="D2079" s="465"/>
      <c r="E2079" s="465"/>
      <c r="F2079" s="465"/>
      <c r="G2079" s="465"/>
    </row>
    <row r="2080" spans="2:7" s="466" customFormat="1">
      <c r="B2080" s="465"/>
      <c r="C2080" s="465"/>
      <c r="D2080" s="465"/>
      <c r="E2080" s="465"/>
      <c r="F2080" s="465"/>
      <c r="G2080" s="465"/>
    </row>
    <row r="2081" spans="2:7" s="466" customFormat="1">
      <c r="B2081" s="465"/>
      <c r="C2081" s="465"/>
      <c r="D2081" s="465"/>
      <c r="E2081" s="465"/>
      <c r="F2081" s="465"/>
      <c r="G2081" s="465"/>
    </row>
    <row r="2082" spans="2:7" s="466" customFormat="1">
      <c r="B2082" s="465"/>
      <c r="C2082" s="465"/>
      <c r="D2082" s="465"/>
      <c r="E2082" s="465"/>
      <c r="F2082" s="465"/>
      <c r="G2082" s="465"/>
    </row>
    <row r="2083" spans="2:7" s="466" customFormat="1">
      <c r="B2083" s="465"/>
      <c r="C2083" s="465"/>
      <c r="D2083" s="465"/>
      <c r="E2083" s="465"/>
      <c r="F2083" s="465"/>
      <c r="G2083" s="465"/>
    </row>
    <row r="2084" spans="2:7" s="466" customFormat="1">
      <c r="B2084" s="465"/>
      <c r="C2084" s="465"/>
      <c r="D2084" s="465"/>
      <c r="E2084" s="465"/>
      <c r="F2084" s="465"/>
      <c r="G2084" s="465"/>
    </row>
    <row r="2085" spans="2:7" s="466" customFormat="1">
      <c r="B2085" s="465"/>
      <c r="C2085" s="465"/>
      <c r="D2085" s="465"/>
      <c r="E2085" s="465"/>
      <c r="F2085" s="465"/>
      <c r="G2085" s="465"/>
    </row>
    <row r="2086" spans="2:7" s="466" customFormat="1">
      <c r="B2086" s="465"/>
      <c r="C2086" s="465"/>
      <c r="D2086" s="465"/>
      <c r="E2086" s="465"/>
      <c r="F2086" s="465"/>
      <c r="G2086" s="465"/>
    </row>
    <row r="2087" spans="2:7" s="466" customFormat="1">
      <c r="B2087" s="465"/>
      <c r="C2087" s="465"/>
      <c r="D2087" s="465"/>
      <c r="E2087" s="465"/>
      <c r="F2087" s="465"/>
      <c r="G2087" s="465"/>
    </row>
    <row r="2088" spans="2:7" s="466" customFormat="1">
      <c r="B2088" s="465"/>
      <c r="C2088" s="465"/>
      <c r="D2088" s="465"/>
      <c r="E2088" s="465"/>
      <c r="F2088" s="465"/>
      <c r="G2088" s="465"/>
    </row>
    <row r="2089" spans="2:7" s="466" customFormat="1">
      <c r="B2089" s="465"/>
      <c r="C2089" s="465"/>
      <c r="D2089" s="465"/>
      <c r="E2089" s="465"/>
      <c r="F2089" s="465"/>
      <c r="G2089" s="465"/>
    </row>
    <row r="2090" spans="2:7" s="466" customFormat="1">
      <c r="B2090" s="465"/>
      <c r="C2090" s="465"/>
      <c r="D2090" s="465"/>
      <c r="E2090" s="465"/>
      <c r="F2090" s="465"/>
      <c r="G2090" s="465"/>
    </row>
    <row r="2091" spans="2:7" s="466" customFormat="1">
      <c r="B2091" s="465"/>
      <c r="C2091" s="465"/>
      <c r="D2091" s="465"/>
      <c r="E2091" s="465"/>
      <c r="F2091" s="465"/>
      <c r="G2091" s="465"/>
    </row>
    <row r="2092" spans="2:7" s="466" customFormat="1">
      <c r="B2092" s="465"/>
      <c r="C2092" s="465"/>
      <c r="D2092" s="465"/>
      <c r="E2092" s="465"/>
      <c r="F2092" s="465"/>
      <c r="G2092" s="465"/>
    </row>
    <row r="2093" spans="2:7" s="466" customFormat="1">
      <c r="B2093" s="465"/>
      <c r="C2093" s="465"/>
      <c r="D2093" s="465"/>
      <c r="E2093" s="465"/>
      <c r="F2093" s="465"/>
      <c r="G2093" s="465"/>
    </row>
    <row r="2094" spans="2:7" s="466" customFormat="1">
      <c r="B2094" s="465"/>
      <c r="C2094" s="465"/>
      <c r="D2094" s="465"/>
      <c r="E2094" s="465"/>
      <c r="F2094" s="465"/>
      <c r="G2094" s="465"/>
    </row>
    <row r="2095" spans="2:7" s="466" customFormat="1">
      <c r="B2095" s="465"/>
      <c r="C2095" s="465"/>
      <c r="D2095" s="465"/>
      <c r="E2095" s="465"/>
      <c r="F2095" s="465"/>
      <c r="G2095" s="465"/>
    </row>
    <row r="2096" spans="2:7" s="466" customFormat="1">
      <c r="B2096" s="465"/>
      <c r="C2096" s="465"/>
      <c r="D2096" s="465"/>
      <c r="E2096" s="465"/>
      <c r="F2096" s="465"/>
      <c r="G2096" s="465"/>
    </row>
    <row r="2097" spans="2:7" s="466" customFormat="1">
      <c r="B2097" s="465"/>
      <c r="C2097" s="465"/>
      <c r="D2097" s="465"/>
      <c r="E2097" s="465"/>
      <c r="F2097" s="465"/>
      <c r="G2097" s="465"/>
    </row>
    <row r="2098" spans="2:7" s="466" customFormat="1">
      <c r="B2098" s="465"/>
      <c r="C2098" s="465"/>
      <c r="D2098" s="465"/>
      <c r="E2098" s="465"/>
      <c r="F2098" s="465"/>
      <c r="G2098" s="465"/>
    </row>
    <row r="2099" spans="2:7" s="466" customFormat="1">
      <c r="B2099" s="465"/>
      <c r="C2099" s="465"/>
      <c r="D2099" s="465"/>
      <c r="E2099" s="465"/>
      <c r="F2099" s="465"/>
      <c r="G2099" s="465"/>
    </row>
    <row r="2100" spans="2:7" s="466" customFormat="1">
      <c r="B2100" s="465"/>
      <c r="C2100" s="465"/>
      <c r="D2100" s="465"/>
      <c r="E2100" s="465"/>
      <c r="F2100" s="465"/>
      <c r="G2100" s="465"/>
    </row>
    <row r="2101" spans="2:7" s="466" customFormat="1">
      <c r="B2101" s="465"/>
      <c r="C2101" s="465"/>
      <c r="D2101" s="465"/>
      <c r="E2101" s="465"/>
      <c r="F2101" s="465"/>
      <c r="G2101" s="465"/>
    </row>
    <row r="2102" spans="2:7" s="466" customFormat="1">
      <c r="B2102" s="465"/>
      <c r="C2102" s="465"/>
      <c r="D2102" s="465"/>
      <c r="E2102" s="465"/>
      <c r="F2102" s="465"/>
      <c r="G2102" s="465"/>
    </row>
    <row r="2103" spans="2:7" s="466" customFormat="1">
      <c r="B2103" s="465"/>
      <c r="C2103" s="465"/>
      <c r="D2103" s="465"/>
      <c r="E2103" s="465"/>
      <c r="F2103" s="465"/>
      <c r="G2103" s="465"/>
    </row>
    <row r="2104" spans="2:7" s="466" customFormat="1">
      <c r="B2104" s="465"/>
      <c r="C2104" s="465"/>
      <c r="D2104" s="465"/>
      <c r="E2104" s="465"/>
      <c r="F2104" s="465"/>
      <c r="G2104" s="465"/>
    </row>
    <row r="2105" spans="2:7" s="466" customFormat="1">
      <c r="B2105" s="465"/>
      <c r="C2105" s="465"/>
      <c r="D2105" s="465"/>
      <c r="E2105" s="465"/>
      <c r="F2105" s="465"/>
      <c r="G2105" s="465"/>
    </row>
    <row r="2106" spans="2:7" s="466" customFormat="1">
      <c r="B2106" s="465"/>
      <c r="C2106" s="465"/>
      <c r="D2106" s="465"/>
      <c r="E2106" s="465"/>
      <c r="F2106" s="465"/>
      <c r="G2106" s="465"/>
    </row>
    <row r="2107" spans="2:7" s="466" customFormat="1">
      <c r="B2107" s="465"/>
      <c r="C2107" s="465"/>
      <c r="D2107" s="465"/>
      <c r="E2107" s="465"/>
      <c r="F2107" s="465"/>
      <c r="G2107" s="465"/>
    </row>
    <row r="2108" spans="2:7" s="466" customFormat="1">
      <c r="B2108" s="465"/>
      <c r="C2108" s="465"/>
      <c r="D2108" s="465"/>
      <c r="E2108" s="465"/>
      <c r="F2108" s="465"/>
      <c r="G2108" s="465"/>
    </row>
    <row r="2109" spans="2:7" s="466" customFormat="1">
      <c r="B2109" s="465"/>
      <c r="C2109" s="465"/>
      <c r="D2109" s="465"/>
      <c r="E2109" s="465"/>
      <c r="F2109" s="465"/>
      <c r="G2109" s="465"/>
    </row>
    <row r="2110" spans="2:7" s="466" customFormat="1">
      <c r="B2110" s="465"/>
      <c r="C2110" s="465"/>
      <c r="D2110" s="465"/>
      <c r="E2110" s="465"/>
      <c r="F2110" s="465"/>
      <c r="G2110" s="465"/>
    </row>
    <row r="2111" spans="2:7" s="466" customFormat="1">
      <c r="B2111" s="465"/>
      <c r="C2111" s="465"/>
      <c r="D2111" s="465"/>
      <c r="E2111" s="465"/>
      <c r="F2111" s="465"/>
      <c r="G2111" s="465"/>
    </row>
    <row r="2112" spans="2:7" s="466" customFormat="1">
      <c r="B2112" s="465"/>
      <c r="C2112" s="465"/>
      <c r="D2112" s="465"/>
      <c r="E2112" s="465"/>
      <c r="F2112" s="465"/>
      <c r="G2112" s="465"/>
    </row>
    <row r="2113" spans="2:7" s="466" customFormat="1">
      <c r="B2113" s="465"/>
      <c r="C2113" s="465"/>
      <c r="D2113" s="465"/>
      <c r="E2113" s="465"/>
      <c r="F2113" s="465"/>
      <c r="G2113" s="465"/>
    </row>
    <row r="2114" spans="2:7" s="466" customFormat="1">
      <c r="B2114" s="465"/>
      <c r="C2114" s="465"/>
      <c r="D2114" s="465"/>
      <c r="E2114" s="465"/>
      <c r="F2114" s="465"/>
      <c r="G2114" s="465"/>
    </row>
    <row r="2115" spans="2:7" s="466" customFormat="1">
      <c r="B2115" s="465"/>
      <c r="C2115" s="465"/>
      <c r="D2115" s="465"/>
      <c r="E2115" s="465"/>
      <c r="F2115" s="465"/>
      <c r="G2115" s="465"/>
    </row>
    <row r="2116" spans="2:7" s="466" customFormat="1">
      <c r="B2116" s="465"/>
      <c r="C2116" s="465"/>
      <c r="D2116" s="465"/>
      <c r="E2116" s="465"/>
      <c r="F2116" s="465"/>
      <c r="G2116" s="465"/>
    </row>
    <row r="2117" spans="2:7" s="466" customFormat="1">
      <c r="B2117" s="465"/>
      <c r="C2117" s="465"/>
      <c r="D2117" s="465"/>
      <c r="E2117" s="465"/>
      <c r="F2117" s="465"/>
      <c r="G2117" s="465"/>
    </row>
    <row r="2118" spans="2:7" s="466" customFormat="1">
      <c r="B2118" s="465"/>
      <c r="C2118" s="465"/>
      <c r="D2118" s="465"/>
      <c r="E2118" s="465"/>
      <c r="F2118" s="465"/>
      <c r="G2118" s="465"/>
    </row>
    <row r="2119" spans="2:7" s="466" customFormat="1">
      <c r="B2119" s="465"/>
      <c r="C2119" s="465"/>
      <c r="D2119" s="465"/>
      <c r="E2119" s="465"/>
      <c r="F2119" s="465"/>
      <c r="G2119" s="465"/>
    </row>
    <row r="2120" spans="2:7" s="466" customFormat="1">
      <c r="B2120" s="465"/>
      <c r="C2120" s="465"/>
      <c r="D2120" s="465"/>
      <c r="E2120" s="465"/>
      <c r="F2120" s="465"/>
      <c r="G2120" s="465"/>
    </row>
    <row r="2121" spans="2:7" s="466" customFormat="1">
      <c r="B2121" s="465"/>
      <c r="C2121" s="465"/>
      <c r="D2121" s="465"/>
      <c r="E2121" s="465"/>
      <c r="F2121" s="465"/>
      <c r="G2121" s="465"/>
    </row>
    <row r="2122" spans="2:7" s="466" customFormat="1">
      <c r="B2122" s="465"/>
      <c r="C2122" s="465"/>
      <c r="D2122" s="465"/>
      <c r="E2122" s="465"/>
      <c r="F2122" s="465"/>
      <c r="G2122" s="465"/>
    </row>
    <row r="2123" spans="2:7" s="466" customFormat="1">
      <c r="B2123" s="465"/>
      <c r="C2123" s="465"/>
      <c r="D2123" s="465"/>
      <c r="E2123" s="465"/>
      <c r="F2123" s="465"/>
      <c r="G2123" s="465"/>
    </row>
    <row r="2124" spans="2:7" s="466" customFormat="1">
      <c r="B2124" s="465"/>
      <c r="C2124" s="465"/>
      <c r="D2124" s="465"/>
      <c r="E2124" s="465"/>
      <c r="F2124" s="465"/>
      <c r="G2124" s="465"/>
    </row>
    <row r="2125" spans="2:7" s="466" customFormat="1">
      <c r="B2125" s="465"/>
      <c r="C2125" s="465"/>
      <c r="D2125" s="465"/>
      <c r="E2125" s="465"/>
      <c r="F2125" s="465"/>
      <c r="G2125" s="465"/>
    </row>
    <row r="2126" spans="2:7" s="466" customFormat="1">
      <c r="B2126" s="465"/>
      <c r="C2126" s="465"/>
      <c r="D2126" s="465"/>
      <c r="E2126" s="465"/>
      <c r="F2126" s="465"/>
      <c r="G2126" s="465"/>
    </row>
    <row r="2127" spans="2:7" s="466" customFormat="1">
      <c r="B2127" s="465"/>
      <c r="C2127" s="465"/>
      <c r="D2127" s="465"/>
      <c r="E2127" s="465"/>
      <c r="F2127" s="465"/>
      <c r="G2127" s="465"/>
    </row>
    <row r="2128" spans="2:7" s="466" customFormat="1">
      <c r="B2128" s="465"/>
      <c r="C2128" s="465"/>
      <c r="D2128" s="465"/>
      <c r="E2128" s="465"/>
      <c r="F2128" s="465"/>
      <c r="G2128" s="465"/>
    </row>
    <row r="2129" spans="2:7" s="466" customFormat="1">
      <c r="B2129" s="465"/>
      <c r="C2129" s="465"/>
      <c r="D2129" s="465"/>
      <c r="E2129" s="465"/>
      <c r="F2129" s="465"/>
      <c r="G2129" s="465"/>
    </row>
    <row r="2130" spans="2:7" s="466" customFormat="1">
      <c r="B2130" s="465"/>
      <c r="C2130" s="465"/>
      <c r="D2130" s="465"/>
      <c r="E2130" s="465"/>
      <c r="F2130" s="465"/>
      <c r="G2130" s="465"/>
    </row>
    <row r="2131" spans="2:7" s="466" customFormat="1">
      <c r="B2131" s="465"/>
      <c r="C2131" s="465"/>
      <c r="D2131" s="465"/>
      <c r="E2131" s="465"/>
      <c r="F2131" s="465"/>
      <c r="G2131" s="465"/>
    </row>
    <row r="2132" spans="2:7" s="466" customFormat="1">
      <c r="B2132" s="465"/>
      <c r="C2132" s="465"/>
      <c r="D2132" s="465"/>
      <c r="E2132" s="465"/>
      <c r="F2132" s="465"/>
      <c r="G2132" s="465"/>
    </row>
    <row r="2133" spans="2:7" s="466" customFormat="1">
      <c r="B2133" s="465"/>
      <c r="C2133" s="465"/>
      <c r="D2133" s="465"/>
      <c r="E2133" s="465"/>
      <c r="F2133" s="465"/>
      <c r="G2133" s="465"/>
    </row>
    <row r="2134" spans="2:7" s="466" customFormat="1">
      <c r="B2134" s="465"/>
      <c r="C2134" s="465"/>
      <c r="D2134" s="465"/>
      <c r="E2134" s="465"/>
      <c r="F2134" s="465"/>
      <c r="G2134" s="465"/>
    </row>
    <row r="2135" spans="2:7" s="466" customFormat="1">
      <c r="B2135" s="465"/>
      <c r="C2135" s="465"/>
      <c r="D2135" s="465"/>
      <c r="E2135" s="465"/>
      <c r="F2135" s="465"/>
      <c r="G2135" s="465"/>
    </row>
    <row r="2136" spans="2:7" s="466" customFormat="1">
      <c r="B2136" s="465"/>
      <c r="C2136" s="465"/>
      <c r="D2136" s="465"/>
      <c r="E2136" s="465"/>
      <c r="F2136" s="465"/>
      <c r="G2136" s="465"/>
    </row>
    <row r="2137" spans="2:7" s="466" customFormat="1">
      <c r="B2137" s="465"/>
      <c r="C2137" s="465"/>
      <c r="D2137" s="465"/>
      <c r="E2137" s="465"/>
      <c r="F2137" s="465"/>
      <c r="G2137" s="465"/>
    </row>
    <row r="2138" spans="2:7" s="466" customFormat="1">
      <c r="B2138" s="465"/>
      <c r="C2138" s="465"/>
      <c r="D2138" s="465"/>
      <c r="E2138" s="465"/>
      <c r="F2138" s="465"/>
      <c r="G2138" s="465"/>
    </row>
    <row r="2139" spans="2:7" s="466" customFormat="1">
      <c r="B2139" s="465"/>
      <c r="C2139" s="465"/>
      <c r="D2139" s="465"/>
      <c r="E2139" s="465"/>
      <c r="F2139" s="465"/>
      <c r="G2139" s="465"/>
    </row>
    <row r="2140" spans="2:7" s="466" customFormat="1">
      <c r="B2140" s="465"/>
      <c r="C2140" s="465"/>
      <c r="D2140" s="465"/>
      <c r="E2140" s="465"/>
      <c r="F2140" s="465"/>
      <c r="G2140" s="465"/>
    </row>
    <row r="2141" spans="2:7" s="466" customFormat="1">
      <c r="B2141" s="465"/>
      <c r="C2141" s="465"/>
      <c r="D2141" s="465"/>
      <c r="E2141" s="465"/>
      <c r="F2141" s="465"/>
      <c r="G2141" s="465"/>
    </row>
    <row r="2142" spans="2:7" s="466" customFormat="1">
      <c r="B2142" s="465"/>
      <c r="C2142" s="465"/>
      <c r="D2142" s="465"/>
      <c r="E2142" s="465"/>
      <c r="F2142" s="465"/>
      <c r="G2142" s="465"/>
    </row>
    <row r="2143" spans="2:7" s="466" customFormat="1">
      <c r="B2143" s="465"/>
      <c r="C2143" s="465"/>
      <c r="D2143" s="465"/>
      <c r="E2143" s="465"/>
      <c r="F2143" s="465"/>
      <c r="G2143" s="465"/>
    </row>
    <row r="2144" spans="2:7" s="466" customFormat="1">
      <c r="B2144" s="465"/>
      <c r="C2144" s="465"/>
      <c r="D2144" s="465"/>
      <c r="E2144" s="465"/>
      <c r="F2144" s="465"/>
      <c r="G2144" s="465"/>
    </row>
    <row r="2145" spans="2:7" s="466" customFormat="1">
      <c r="B2145" s="465"/>
      <c r="C2145" s="465"/>
      <c r="D2145" s="465"/>
      <c r="E2145" s="465"/>
      <c r="F2145" s="465"/>
      <c r="G2145" s="465"/>
    </row>
    <row r="2146" spans="2:7" s="466" customFormat="1">
      <c r="B2146" s="465"/>
      <c r="C2146" s="465"/>
      <c r="D2146" s="465"/>
      <c r="E2146" s="465"/>
      <c r="F2146" s="465"/>
      <c r="G2146" s="465"/>
    </row>
    <row r="2147" spans="2:7" s="466" customFormat="1">
      <c r="B2147" s="465"/>
      <c r="C2147" s="465"/>
      <c r="D2147" s="465"/>
      <c r="E2147" s="465"/>
      <c r="F2147" s="465"/>
      <c r="G2147" s="465"/>
    </row>
    <row r="2148" spans="2:7" s="466" customFormat="1">
      <c r="B2148" s="465"/>
      <c r="C2148" s="465"/>
      <c r="D2148" s="465"/>
      <c r="E2148" s="465"/>
      <c r="F2148" s="465"/>
      <c r="G2148" s="465"/>
    </row>
    <row r="2149" spans="2:7" s="466" customFormat="1">
      <c r="B2149" s="465"/>
      <c r="C2149" s="465"/>
      <c r="D2149" s="465"/>
      <c r="E2149" s="465"/>
      <c r="F2149" s="465"/>
      <c r="G2149" s="465"/>
    </row>
    <row r="2150" spans="2:7" s="466" customFormat="1">
      <c r="B2150" s="465"/>
      <c r="C2150" s="465"/>
      <c r="D2150" s="465"/>
      <c r="E2150" s="465"/>
      <c r="F2150" s="465"/>
      <c r="G2150" s="465"/>
    </row>
    <row r="2151" spans="2:7" s="466" customFormat="1">
      <c r="B2151" s="465"/>
      <c r="C2151" s="465"/>
      <c r="D2151" s="465"/>
      <c r="E2151" s="465"/>
      <c r="F2151" s="465"/>
      <c r="G2151" s="465"/>
    </row>
    <row r="2152" spans="2:7" s="466" customFormat="1">
      <c r="B2152" s="465"/>
      <c r="C2152" s="465"/>
      <c r="D2152" s="465"/>
      <c r="E2152" s="465"/>
      <c r="F2152" s="465"/>
      <c r="G2152" s="465"/>
    </row>
    <row r="2153" spans="2:7" s="466" customFormat="1">
      <c r="B2153" s="465"/>
      <c r="C2153" s="465"/>
      <c r="D2153" s="465"/>
      <c r="E2153" s="465"/>
      <c r="F2153" s="465"/>
      <c r="G2153" s="465"/>
    </row>
    <row r="2154" spans="2:7" s="466" customFormat="1">
      <c r="B2154" s="465"/>
      <c r="C2154" s="465"/>
      <c r="D2154" s="465"/>
      <c r="E2154" s="465"/>
      <c r="F2154" s="465"/>
      <c r="G2154" s="465"/>
    </row>
    <row r="2155" spans="2:7" s="466" customFormat="1">
      <c r="B2155" s="465"/>
      <c r="C2155" s="465"/>
      <c r="D2155" s="465"/>
      <c r="E2155" s="465"/>
      <c r="F2155" s="465"/>
      <c r="G2155" s="465"/>
    </row>
    <row r="2156" spans="2:7" s="466" customFormat="1">
      <c r="B2156" s="465"/>
      <c r="C2156" s="465"/>
      <c r="D2156" s="465"/>
      <c r="E2156" s="465"/>
      <c r="F2156" s="465"/>
      <c r="G2156" s="465"/>
    </row>
    <row r="2157" spans="2:7" s="466" customFormat="1">
      <c r="B2157" s="465"/>
      <c r="C2157" s="465"/>
      <c r="D2157" s="465"/>
      <c r="E2157" s="465"/>
      <c r="F2157" s="465"/>
      <c r="G2157" s="465"/>
    </row>
    <row r="2158" spans="2:7" s="466" customFormat="1">
      <c r="B2158" s="465"/>
      <c r="C2158" s="465"/>
      <c r="D2158" s="465"/>
      <c r="E2158" s="465"/>
      <c r="F2158" s="465"/>
      <c r="G2158" s="465"/>
    </row>
    <row r="2159" spans="2:7" s="466" customFormat="1">
      <c r="B2159" s="465"/>
      <c r="C2159" s="465"/>
      <c r="D2159" s="465"/>
      <c r="E2159" s="465"/>
      <c r="F2159" s="465"/>
      <c r="G2159" s="465"/>
    </row>
    <row r="2160" spans="2:7" s="466" customFormat="1">
      <c r="B2160" s="465"/>
      <c r="C2160" s="465"/>
      <c r="D2160" s="465"/>
      <c r="E2160" s="465"/>
      <c r="F2160" s="465"/>
      <c r="G2160" s="465"/>
    </row>
    <row r="2161" spans="2:7" s="466" customFormat="1">
      <c r="B2161" s="465"/>
      <c r="C2161" s="465"/>
      <c r="D2161" s="465"/>
      <c r="E2161" s="465"/>
      <c r="F2161" s="465"/>
      <c r="G2161" s="465"/>
    </row>
    <row r="2162" spans="2:7" s="466" customFormat="1">
      <c r="B2162" s="465"/>
      <c r="C2162" s="465"/>
      <c r="D2162" s="465"/>
      <c r="E2162" s="465"/>
      <c r="F2162" s="465"/>
      <c r="G2162" s="465"/>
    </row>
    <row r="2163" spans="2:7" s="466" customFormat="1">
      <c r="B2163" s="465"/>
      <c r="C2163" s="465"/>
      <c r="D2163" s="465"/>
      <c r="E2163" s="465"/>
      <c r="F2163" s="465"/>
      <c r="G2163" s="465"/>
    </row>
    <row r="2164" spans="2:7" s="466" customFormat="1">
      <c r="B2164" s="465"/>
      <c r="C2164" s="465"/>
      <c r="D2164" s="465"/>
      <c r="E2164" s="465"/>
      <c r="F2164" s="465"/>
      <c r="G2164" s="465"/>
    </row>
    <row r="2165" spans="2:7" s="466" customFormat="1">
      <c r="B2165" s="465"/>
      <c r="C2165" s="465"/>
      <c r="D2165" s="465"/>
      <c r="E2165" s="465"/>
      <c r="F2165" s="465"/>
      <c r="G2165" s="465"/>
    </row>
    <row r="2166" spans="2:7" s="466" customFormat="1">
      <c r="B2166" s="465"/>
      <c r="C2166" s="465"/>
      <c r="D2166" s="465"/>
      <c r="E2166" s="465"/>
      <c r="F2166" s="465"/>
      <c r="G2166" s="465"/>
    </row>
    <row r="2167" spans="2:7" s="466" customFormat="1">
      <c r="B2167" s="465"/>
      <c r="C2167" s="465"/>
      <c r="D2167" s="465"/>
      <c r="E2167" s="465"/>
      <c r="F2167" s="465"/>
      <c r="G2167" s="465"/>
    </row>
    <row r="2168" spans="2:7" s="466" customFormat="1">
      <c r="B2168" s="465"/>
      <c r="C2168" s="465"/>
      <c r="D2168" s="465"/>
      <c r="E2168" s="465"/>
      <c r="F2168" s="465"/>
      <c r="G2168" s="465"/>
    </row>
    <row r="2169" spans="2:7" s="466" customFormat="1">
      <c r="B2169" s="465"/>
      <c r="C2169" s="465"/>
      <c r="D2169" s="465"/>
      <c r="E2169" s="465"/>
      <c r="F2169" s="465"/>
      <c r="G2169" s="465"/>
    </row>
    <row r="2170" spans="2:7" s="466" customFormat="1">
      <c r="B2170" s="465"/>
      <c r="C2170" s="465"/>
      <c r="D2170" s="465"/>
      <c r="E2170" s="465"/>
      <c r="F2170" s="465"/>
      <c r="G2170" s="465"/>
    </row>
    <row r="2171" spans="2:7" s="466" customFormat="1">
      <c r="B2171" s="465"/>
      <c r="C2171" s="465"/>
      <c r="D2171" s="465"/>
      <c r="E2171" s="465"/>
      <c r="F2171" s="465"/>
      <c r="G2171" s="465"/>
    </row>
    <row r="2172" spans="2:7" s="466" customFormat="1">
      <c r="B2172" s="465"/>
      <c r="C2172" s="465"/>
      <c r="D2172" s="465"/>
      <c r="E2172" s="465"/>
      <c r="F2172" s="465"/>
      <c r="G2172" s="465"/>
    </row>
    <row r="2173" spans="2:7" s="466" customFormat="1">
      <c r="B2173" s="465"/>
      <c r="C2173" s="465"/>
      <c r="D2173" s="465"/>
      <c r="E2173" s="465"/>
      <c r="F2173" s="465"/>
      <c r="G2173" s="465"/>
    </row>
    <row r="2174" spans="2:7" s="466" customFormat="1">
      <c r="B2174" s="465"/>
      <c r="C2174" s="465"/>
      <c r="D2174" s="465"/>
      <c r="E2174" s="465"/>
      <c r="F2174" s="465"/>
      <c r="G2174" s="465"/>
    </row>
    <row r="2175" spans="2:7" s="466" customFormat="1">
      <c r="B2175" s="465"/>
      <c r="C2175" s="465"/>
      <c r="D2175" s="465"/>
      <c r="E2175" s="465"/>
      <c r="F2175" s="465"/>
      <c r="G2175" s="465"/>
    </row>
    <row r="2176" spans="2:7" s="466" customFormat="1">
      <c r="B2176" s="465"/>
      <c r="C2176" s="465"/>
      <c r="D2176" s="465"/>
      <c r="E2176" s="465"/>
      <c r="F2176" s="465"/>
      <c r="G2176" s="465"/>
    </row>
    <row r="2177" spans="2:7" s="466" customFormat="1">
      <c r="B2177" s="465"/>
      <c r="C2177" s="465"/>
      <c r="D2177" s="465"/>
      <c r="E2177" s="465"/>
      <c r="F2177" s="465"/>
      <c r="G2177" s="465"/>
    </row>
    <row r="2178" spans="2:7" s="466" customFormat="1">
      <c r="B2178" s="465"/>
      <c r="C2178" s="465"/>
      <c r="D2178" s="465"/>
      <c r="E2178" s="465"/>
      <c r="F2178" s="465"/>
      <c r="G2178" s="465"/>
    </row>
    <row r="2179" spans="2:7" s="466" customFormat="1">
      <c r="B2179" s="465"/>
      <c r="C2179" s="465"/>
      <c r="D2179" s="465"/>
      <c r="E2179" s="465"/>
      <c r="F2179" s="465"/>
      <c r="G2179" s="465"/>
    </row>
    <row r="2180" spans="2:7" s="466" customFormat="1">
      <c r="B2180" s="465"/>
      <c r="C2180" s="465"/>
      <c r="D2180" s="465"/>
      <c r="E2180" s="465"/>
      <c r="F2180" s="465"/>
      <c r="G2180" s="465"/>
    </row>
    <row r="2181" spans="2:7" s="466" customFormat="1">
      <c r="B2181" s="465"/>
      <c r="C2181" s="465"/>
      <c r="D2181" s="465"/>
      <c r="E2181" s="465"/>
      <c r="F2181" s="465"/>
      <c r="G2181" s="465"/>
    </row>
    <row r="2182" spans="2:7" s="466" customFormat="1">
      <c r="B2182" s="465"/>
      <c r="C2182" s="465"/>
      <c r="D2182" s="465"/>
      <c r="E2182" s="465"/>
      <c r="F2182" s="465"/>
      <c r="G2182" s="465"/>
    </row>
    <row r="2183" spans="2:7" s="466" customFormat="1">
      <c r="B2183" s="465"/>
      <c r="C2183" s="465"/>
      <c r="D2183" s="465"/>
      <c r="E2183" s="465"/>
      <c r="F2183" s="465"/>
      <c r="G2183" s="465"/>
    </row>
    <row r="2184" spans="2:7" s="466" customFormat="1">
      <c r="B2184" s="465"/>
      <c r="C2184" s="465"/>
      <c r="D2184" s="465"/>
      <c r="E2184" s="465"/>
      <c r="F2184" s="465"/>
      <c r="G2184" s="465"/>
    </row>
    <row r="2185" spans="2:7" s="466" customFormat="1">
      <c r="B2185" s="465"/>
      <c r="C2185" s="465"/>
      <c r="D2185" s="465"/>
      <c r="E2185" s="465"/>
      <c r="F2185" s="465"/>
      <c r="G2185" s="465"/>
    </row>
    <row r="2186" spans="2:7" s="466" customFormat="1">
      <c r="B2186" s="465"/>
      <c r="C2186" s="465"/>
      <c r="D2186" s="465"/>
      <c r="E2186" s="465"/>
      <c r="F2186" s="465"/>
      <c r="G2186" s="465"/>
    </row>
    <row r="2187" spans="2:7" s="466" customFormat="1">
      <c r="B2187" s="465"/>
      <c r="C2187" s="465"/>
      <c r="D2187" s="465"/>
      <c r="E2187" s="465"/>
      <c r="F2187" s="465"/>
      <c r="G2187" s="465"/>
    </row>
    <row r="2188" spans="2:7" s="466" customFormat="1">
      <c r="B2188" s="465"/>
      <c r="C2188" s="465"/>
      <c r="D2188" s="465"/>
      <c r="E2188" s="465"/>
      <c r="F2188" s="465"/>
      <c r="G2188" s="465"/>
    </row>
    <row r="2189" spans="2:7" s="466" customFormat="1">
      <c r="B2189" s="465"/>
      <c r="C2189" s="465"/>
      <c r="D2189" s="465"/>
      <c r="E2189" s="465"/>
      <c r="F2189" s="465"/>
      <c r="G2189" s="465"/>
    </row>
    <row r="2190" spans="2:7" s="466" customFormat="1">
      <c r="B2190" s="465"/>
      <c r="C2190" s="465"/>
      <c r="D2190" s="465"/>
      <c r="E2190" s="465"/>
      <c r="F2190" s="465"/>
      <c r="G2190" s="465"/>
    </row>
    <row r="2191" spans="2:7" s="466" customFormat="1">
      <c r="B2191" s="465"/>
      <c r="C2191" s="465"/>
      <c r="D2191" s="465"/>
      <c r="E2191" s="465"/>
      <c r="F2191" s="465"/>
      <c r="G2191" s="465"/>
    </row>
    <row r="2192" spans="2:7" s="466" customFormat="1">
      <c r="B2192" s="465"/>
      <c r="C2192" s="465"/>
      <c r="D2192" s="465"/>
      <c r="E2192" s="465"/>
      <c r="F2192" s="465"/>
      <c r="G2192" s="465"/>
    </row>
    <row r="2193" spans="2:7" s="466" customFormat="1">
      <c r="B2193" s="465"/>
      <c r="C2193" s="465"/>
      <c r="D2193" s="465"/>
      <c r="E2193" s="465"/>
      <c r="F2193" s="465"/>
      <c r="G2193" s="465"/>
    </row>
    <row r="2194" spans="2:7" s="466" customFormat="1">
      <c r="B2194" s="465"/>
      <c r="C2194" s="465"/>
      <c r="D2194" s="465"/>
      <c r="E2194" s="465"/>
      <c r="F2194" s="465"/>
      <c r="G2194" s="465"/>
    </row>
    <row r="2195" spans="2:7" s="466" customFormat="1">
      <c r="B2195" s="465"/>
      <c r="C2195" s="465"/>
      <c r="D2195" s="465"/>
      <c r="E2195" s="465"/>
      <c r="F2195" s="465"/>
      <c r="G2195" s="465"/>
    </row>
    <row r="2196" spans="2:7" s="466" customFormat="1">
      <c r="B2196" s="465"/>
      <c r="C2196" s="465"/>
      <c r="D2196" s="465"/>
      <c r="E2196" s="465"/>
      <c r="F2196" s="465"/>
      <c r="G2196" s="465"/>
    </row>
    <row r="2197" spans="2:7" s="466" customFormat="1">
      <c r="B2197" s="465"/>
      <c r="C2197" s="465"/>
      <c r="D2197" s="465"/>
      <c r="E2197" s="465"/>
      <c r="F2197" s="465"/>
      <c r="G2197" s="465"/>
    </row>
    <row r="2198" spans="2:7" s="466" customFormat="1">
      <c r="B2198" s="465"/>
      <c r="C2198" s="465"/>
      <c r="D2198" s="465"/>
      <c r="E2198" s="465"/>
      <c r="F2198" s="465"/>
      <c r="G2198" s="465"/>
    </row>
    <row r="2199" spans="2:7" s="466" customFormat="1">
      <c r="B2199" s="465"/>
      <c r="C2199" s="465"/>
      <c r="D2199" s="465"/>
      <c r="E2199" s="465"/>
      <c r="F2199" s="465"/>
      <c r="G2199" s="465"/>
    </row>
    <row r="2200" spans="2:7" s="466" customFormat="1">
      <c r="B2200" s="465"/>
      <c r="C2200" s="465"/>
      <c r="D2200" s="465"/>
      <c r="E2200" s="465"/>
      <c r="F2200" s="465"/>
      <c r="G2200" s="465"/>
    </row>
    <row r="2201" spans="2:7" s="466" customFormat="1">
      <c r="B2201" s="465"/>
      <c r="C2201" s="465"/>
      <c r="D2201" s="465"/>
      <c r="E2201" s="465"/>
      <c r="F2201" s="465"/>
      <c r="G2201" s="465"/>
    </row>
    <row r="2202" spans="2:7" s="466" customFormat="1">
      <c r="B2202" s="465"/>
      <c r="C2202" s="465"/>
      <c r="D2202" s="465"/>
      <c r="E2202" s="465"/>
      <c r="F2202" s="465"/>
      <c r="G2202" s="465"/>
    </row>
    <row r="2203" spans="2:7" s="466" customFormat="1">
      <c r="B2203" s="465"/>
      <c r="C2203" s="465"/>
      <c r="D2203" s="465"/>
      <c r="E2203" s="465"/>
      <c r="F2203" s="465"/>
      <c r="G2203" s="465"/>
    </row>
    <row r="2204" spans="2:7" s="466" customFormat="1">
      <c r="B2204" s="465"/>
      <c r="C2204" s="465"/>
      <c r="D2204" s="465"/>
      <c r="E2204" s="465"/>
      <c r="F2204" s="465"/>
      <c r="G2204" s="465"/>
    </row>
    <row r="2205" spans="2:7" s="466" customFormat="1">
      <c r="B2205" s="465"/>
      <c r="C2205" s="465"/>
      <c r="D2205" s="465"/>
      <c r="E2205" s="465"/>
      <c r="F2205" s="465"/>
      <c r="G2205" s="465"/>
    </row>
    <row r="2206" spans="2:7" s="466" customFormat="1">
      <c r="B2206" s="465"/>
      <c r="C2206" s="465"/>
      <c r="D2206" s="465"/>
      <c r="E2206" s="465"/>
      <c r="F2206" s="465"/>
      <c r="G2206" s="465"/>
    </row>
    <row r="2207" spans="2:7" s="466" customFormat="1">
      <c r="B2207" s="465"/>
      <c r="C2207" s="465"/>
      <c r="D2207" s="465"/>
      <c r="E2207" s="465"/>
      <c r="F2207" s="465"/>
      <c r="G2207" s="465"/>
    </row>
    <row r="2208" spans="2:7" s="466" customFormat="1">
      <c r="B2208" s="465"/>
      <c r="C2208" s="465"/>
      <c r="D2208" s="465"/>
      <c r="E2208" s="465"/>
      <c r="F2208" s="465"/>
      <c r="G2208" s="465"/>
    </row>
    <row r="2209" spans="2:7" s="466" customFormat="1">
      <c r="B2209" s="465"/>
      <c r="C2209" s="465"/>
      <c r="D2209" s="465"/>
      <c r="E2209" s="465"/>
      <c r="F2209" s="465"/>
      <c r="G2209" s="465"/>
    </row>
    <row r="2210" spans="2:7" s="466" customFormat="1">
      <c r="B2210" s="465"/>
      <c r="C2210" s="465"/>
      <c r="D2210" s="465"/>
      <c r="E2210" s="465"/>
      <c r="F2210" s="465"/>
      <c r="G2210" s="465"/>
    </row>
    <row r="2211" spans="2:7" s="466" customFormat="1">
      <c r="B2211" s="465"/>
      <c r="C2211" s="465"/>
      <c r="D2211" s="465"/>
      <c r="E2211" s="465"/>
      <c r="F2211" s="465"/>
      <c r="G2211" s="465"/>
    </row>
    <row r="2212" spans="2:7" s="466" customFormat="1">
      <c r="B2212" s="465"/>
      <c r="C2212" s="465"/>
      <c r="D2212" s="465"/>
      <c r="E2212" s="465"/>
      <c r="F2212" s="465"/>
      <c r="G2212" s="465"/>
    </row>
    <row r="2213" spans="2:7" s="466" customFormat="1">
      <c r="B2213" s="465"/>
      <c r="C2213" s="465"/>
      <c r="D2213" s="465"/>
      <c r="E2213" s="465"/>
      <c r="F2213" s="465"/>
      <c r="G2213" s="465"/>
    </row>
    <row r="2214" spans="2:7" s="466" customFormat="1">
      <c r="B2214" s="465"/>
      <c r="C2214" s="465"/>
      <c r="D2214" s="465"/>
      <c r="E2214" s="465"/>
      <c r="F2214" s="465"/>
      <c r="G2214" s="465"/>
    </row>
    <row r="2215" spans="2:7" s="466" customFormat="1">
      <c r="B2215" s="465"/>
      <c r="C2215" s="465"/>
      <c r="D2215" s="465"/>
      <c r="E2215" s="465"/>
      <c r="F2215" s="465"/>
      <c r="G2215" s="465"/>
    </row>
    <row r="2216" spans="2:7" s="466" customFormat="1">
      <c r="B2216" s="465"/>
      <c r="C2216" s="465"/>
      <c r="D2216" s="465"/>
      <c r="E2216" s="465"/>
      <c r="F2216" s="465"/>
      <c r="G2216" s="465"/>
    </row>
    <row r="2217" spans="2:7" s="466" customFormat="1">
      <c r="B2217" s="465"/>
      <c r="C2217" s="465"/>
      <c r="D2217" s="465"/>
      <c r="E2217" s="465"/>
      <c r="F2217" s="465"/>
      <c r="G2217" s="465"/>
    </row>
    <row r="2218" spans="2:7" s="466" customFormat="1">
      <c r="B2218" s="465"/>
      <c r="C2218" s="465"/>
      <c r="D2218" s="465"/>
      <c r="E2218" s="465"/>
      <c r="F2218" s="465"/>
      <c r="G2218" s="465"/>
    </row>
    <row r="2219" spans="2:7" s="466" customFormat="1">
      <c r="B2219" s="465"/>
      <c r="C2219" s="465"/>
      <c r="D2219" s="465"/>
      <c r="E2219" s="465"/>
      <c r="F2219" s="465"/>
      <c r="G2219" s="465"/>
    </row>
    <row r="2220" spans="2:7" s="466" customFormat="1">
      <c r="B2220" s="465"/>
      <c r="C2220" s="465"/>
      <c r="D2220" s="465"/>
      <c r="E2220" s="465"/>
      <c r="F2220" s="465"/>
      <c r="G2220" s="465"/>
    </row>
    <row r="2221" spans="2:7" s="466" customFormat="1">
      <c r="B2221" s="465"/>
      <c r="C2221" s="465"/>
      <c r="D2221" s="465"/>
      <c r="E2221" s="465"/>
      <c r="F2221" s="465"/>
      <c r="G2221" s="465"/>
    </row>
    <row r="2222" spans="2:7" s="466" customFormat="1">
      <c r="B2222" s="465"/>
      <c r="C2222" s="465"/>
      <c r="D2222" s="465"/>
      <c r="E2222" s="465"/>
      <c r="F2222" s="465"/>
      <c r="G2222" s="465"/>
    </row>
    <row r="2223" spans="2:7" s="466" customFormat="1">
      <c r="B2223" s="465"/>
      <c r="C2223" s="465"/>
      <c r="D2223" s="465"/>
      <c r="E2223" s="465"/>
      <c r="F2223" s="465"/>
      <c r="G2223" s="465"/>
    </row>
    <row r="2224" spans="2:7" s="466" customFormat="1">
      <c r="B2224" s="465"/>
      <c r="C2224" s="465"/>
      <c r="D2224" s="465"/>
      <c r="E2224" s="465"/>
      <c r="F2224" s="465"/>
      <c r="G2224" s="465"/>
    </row>
    <row r="2225" spans="2:7" s="466" customFormat="1">
      <c r="B2225" s="465"/>
      <c r="C2225" s="465"/>
      <c r="D2225" s="465"/>
      <c r="E2225" s="465"/>
      <c r="F2225" s="465"/>
      <c r="G2225" s="465"/>
    </row>
    <row r="2226" spans="2:7" s="466" customFormat="1">
      <c r="B2226" s="465"/>
      <c r="C2226" s="465"/>
      <c r="D2226" s="465"/>
      <c r="E2226" s="465"/>
      <c r="F2226" s="465"/>
      <c r="G2226" s="465"/>
    </row>
    <row r="2227" spans="2:7" s="466" customFormat="1">
      <c r="B2227" s="465"/>
      <c r="C2227" s="465"/>
      <c r="D2227" s="465"/>
      <c r="E2227" s="465"/>
      <c r="F2227" s="465"/>
      <c r="G2227" s="465"/>
    </row>
    <row r="2228" spans="2:7" s="466" customFormat="1">
      <c r="B2228" s="465"/>
      <c r="C2228" s="465"/>
      <c r="D2228" s="465"/>
      <c r="E2228" s="465"/>
      <c r="F2228" s="465"/>
      <c r="G2228" s="465"/>
    </row>
    <row r="2229" spans="2:7" s="466" customFormat="1">
      <c r="B2229" s="465"/>
      <c r="C2229" s="465"/>
      <c r="D2229" s="465"/>
      <c r="E2229" s="465"/>
      <c r="F2229" s="465"/>
      <c r="G2229" s="465"/>
    </row>
    <row r="2230" spans="2:7" s="466" customFormat="1">
      <c r="B2230" s="465"/>
      <c r="C2230" s="465"/>
      <c r="D2230" s="465"/>
      <c r="E2230" s="465"/>
      <c r="F2230" s="465"/>
      <c r="G2230" s="465"/>
    </row>
    <row r="2231" spans="2:7" s="466" customFormat="1">
      <c r="B2231" s="465"/>
      <c r="C2231" s="465"/>
      <c r="D2231" s="465"/>
      <c r="E2231" s="465"/>
      <c r="F2231" s="465"/>
      <c r="G2231" s="465"/>
    </row>
    <row r="2232" spans="2:7" s="466" customFormat="1">
      <c r="B2232" s="465"/>
      <c r="C2232" s="465"/>
      <c r="D2232" s="465"/>
      <c r="E2232" s="465"/>
      <c r="F2232" s="465"/>
      <c r="G2232" s="465"/>
    </row>
    <row r="2233" spans="2:7" s="466" customFormat="1">
      <c r="B2233" s="465"/>
      <c r="C2233" s="465"/>
      <c r="D2233" s="465"/>
      <c r="E2233" s="465"/>
      <c r="F2233" s="465"/>
      <c r="G2233" s="465"/>
    </row>
    <row r="2234" spans="2:7" s="466" customFormat="1">
      <c r="B2234" s="465"/>
      <c r="C2234" s="465"/>
      <c r="D2234" s="465"/>
      <c r="E2234" s="465"/>
      <c r="F2234" s="465"/>
      <c r="G2234" s="465"/>
    </row>
    <row r="2235" spans="2:7" s="466" customFormat="1">
      <c r="B2235" s="465"/>
      <c r="C2235" s="465"/>
      <c r="D2235" s="465"/>
      <c r="E2235" s="465"/>
      <c r="F2235" s="465"/>
      <c r="G2235" s="465"/>
    </row>
    <row r="2236" spans="2:7" s="466" customFormat="1">
      <c r="B2236" s="465"/>
      <c r="C2236" s="465"/>
      <c r="D2236" s="465"/>
      <c r="E2236" s="465"/>
      <c r="F2236" s="465"/>
      <c r="G2236" s="465"/>
    </row>
    <row r="2237" spans="2:7" s="466" customFormat="1">
      <c r="B2237" s="465"/>
      <c r="C2237" s="465"/>
      <c r="D2237" s="465"/>
      <c r="E2237" s="465"/>
      <c r="F2237" s="465"/>
      <c r="G2237" s="465"/>
    </row>
    <row r="2238" spans="2:7" s="466" customFormat="1">
      <c r="B2238" s="465"/>
      <c r="C2238" s="465"/>
      <c r="D2238" s="465"/>
      <c r="E2238" s="465"/>
      <c r="F2238" s="465"/>
      <c r="G2238" s="465"/>
    </row>
    <row r="2239" spans="2:7" s="466" customFormat="1">
      <c r="B2239" s="465"/>
      <c r="C2239" s="465"/>
      <c r="D2239" s="465"/>
      <c r="E2239" s="465"/>
      <c r="F2239" s="465"/>
      <c r="G2239" s="465"/>
    </row>
    <row r="2240" spans="2:7" s="466" customFormat="1">
      <c r="B2240" s="465"/>
      <c r="C2240" s="465"/>
      <c r="D2240" s="465"/>
      <c r="E2240" s="465"/>
      <c r="F2240" s="465"/>
      <c r="G2240" s="465"/>
    </row>
    <row r="2241" spans="2:7" s="466" customFormat="1">
      <c r="B2241" s="465"/>
      <c r="C2241" s="465"/>
      <c r="D2241" s="465"/>
      <c r="E2241" s="465"/>
      <c r="F2241" s="465"/>
      <c r="G2241" s="465"/>
    </row>
    <row r="2242" spans="2:7" s="466" customFormat="1">
      <c r="B2242" s="465"/>
      <c r="C2242" s="465"/>
      <c r="D2242" s="465"/>
      <c r="E2242" s="465"/>
      <c r="F2242" s="465"/>
      <c r="G2242" s="465"/>
    </row>
    <row r="2243" spans="2:7" s="466" customFormat="1">
      <c r="B2243" s="465"/>
      <c r="C2243" s="465"/>
      <c r="D2243" s="465"/>
      <c r="E2243" s="465"/>
      <c r="F2243" s="465"/>
      <c r="G2243" s="465"/>
    </row>
    <row r="2244" spans="2:7" s="466" customFormat="1">
      <c r="B2244" s="465"/>
      <c r="C2244" s="465"/>
      <c r="D2244" s="465"/>
      <c r="E2244" s="465"/>
      <c r="F2244" s="465"/>
      <c r="G2244" s="465"/>
    </row>
    <row r="2245" spans="2:7" s="466" customFormat="1">
      <c r="B2245" s="465"/>
      <c r="C2245" s="465"/>
      <c r="D2245" s="465"/>
      <c r="E2245" s="465"/>
      <c r="F2245" s="465"/>
      <c r="G2245" s="465"/>
    </row>
    <row r="2246" spans="2:7" s="466" customFormat="1">
      <c r="B2246" s="465"/>
      <c r="C2246" s="465"/>
      <c r="D2246" s="465"/>
      <c r="E2246" s="465"/>
      <c r="F2246" s="465"/>
      <c r="G2246" s="465"/>
    </row>
    <row r="2247" spans="2:7" s="466" customFormat="1">
      <c r="B2247" s="465"/>
      <c r="C2247" s="465"/>
      <c r="D2247" s="465"/>
      <c r="E2247" s="465"/>
      <c r="F2247" s="465"/>
      <c r="G2247" s="465"/>
    </row>
    <row r="2248" spans="2:7" s="466" customFormat="1">
      <c r="B2248" s="465"/>
      <c r="C2248" s="465"/>
      <c r="D2248" s="465"/>
      <c r="E2248" s="465"/>
      <c r="F2248" s="465"/>
      <c r="G2248" s="465"/>
    </row>
    <row r="2249" spans="2:7" s="466" customFormat="1">
      <c r="B2249" s="465"/>
      <c r="C2249" s="465"/>
      <c r="D2249" s="465"/>
      <c r="E2249" s="465"/>
      <c r="F2249" s="465"/>
      <c r="G2249" s="465"/>
    </row>
    <row r="2250" spans="2:7" s="466" customFormat="1">
      <c r="B2250" s="465"/>
      <c r="C2250" s="465"/>
      <c r="D2250" s="465"/>
      <c r="E2250" s="465"/>
      <c r="F2250" s="465"/>
      <c r="G2250" s="465"/>
    </row>
    <row r="2251" spans="2:7" s="466" customFormat="1">
      <c r="B2251" s="465"/>
      <c r="C2251" s="465"/>
      <c r="D2251" s="465"/>
      <c r="E2251" s="465"/>
      <c r="F2251" s="465"/>
      <c r="G2251" s="465"/>
    </row>
    <row r="2252" spans="2:7" s="466" customFormat="1">
      <c r="B2252" s="465"/>
      <c r="C2252" s="465"/>
      <c r="D2252" s="465"/>
      <c r="E2252" s="465"/>
      <c r="F2252" s="465"/>
      <c r="G2252" s="465"/>
    </row>
    <row r="2253" spans="2:7" s="466" customFormat="1">
      <c r="B2253" s="465"/>
      <c r="C2253" s="465"/>
      <c r="D2253" s="465"/>
      <c r="E2253" s="465"/>
      <c r="F2253" s="465"/>
      <c r="G2253" s="465"/>
    </row>
    <row r="2254" spans="2:7" s="466" customFormat="1">
      <c r="B2254" s="465"/>
      <c r="C2254" s="465"/>
      <c r="D2254" s="465"/>
      <c r="E2254" s="465"/>
      <c r="F2254" s="465"/>
      <c r="G2254" s="465"/>
    </row>
    <row r="2255" spans="2:7" s="466" customFormat="1">
      <c r="B2255" s="465"/>
      <c r="C2255" s="465"/>
      <c r="D2255" s="465"/>
      <c r="E2255" s="465"/>
      <c r="F2255" s="465"/>
      <c r="G2255" s="465"/>
    </row>
    <row r="2256" spans="2:7" s="466" customFormat="1">
      <c r="B2256" s="465"/>
      <c r="C2256" s="465"/>
      <c r="D2256" s="465"/>
      <c r="E2256" s="465"/>
      <c r="F2256" s="465"/>
      <c r="G2256" s="465"/>
    </row>
    <row r="2257" spans="2:7" s="466" customFormat="1">
      <c r="B2257" s="465"/>
      <c r="C2257" s="465"/>
      <c r="D2257" s="465"/>
      <c r="E2257" s="465"/>
      <c r="F2257" s="465"/>
      <c r="G2257" s="465"/>
    </row>
    <row r="2258" spans="2:7" s="466" customFormat="1">
      <c r="B2258" s="465"/>
      <c r="C2258" s="465"/>
      <c r="D2258" s="465"/>
      <c r="E2258" s="465"/>
      <c r="F2258" s="465"/>
      <c r="G2258" s="465"/>
    </row>
    <row r="2259" spans="2:7" s="466" customFormat="1">
      <c r="B2259" s="465"/>
      <c r="C2259" s="465"/>
      <c r="D2259" s="465"/>
      <c r="E2259" s="465"/>
      <c r="F2259" s="465"/>
      <c r="G2259" s="465"/>
    </row>
    <row r="2260" spans="2:7" s="466" customFormat="1">
      <c r="B2260" s="465"/>
      <c r="C2260" s="465"/>
      <c r="D2260" s="465"/>
      <c r="E2260" s="465"/>
      <c r="F2260" s="465"/>
      <c r="G2260" s="465"/>
    </row>
    <row r="2261" spans="2:7" s="466" customFormat="1">
      <c r="B2261" s="465"/>
      <c r="C2261" s="465"/>
      <c r="D2261" s="465"/>
      <c r="E2261" s="465"/>
      <c r="F2261" s="465"/>
      <c r="G2261" s="465"/>
    </row>
    <row r="2262" spans="2:7" s="466" customFormat="1">
      <c r="B2262" s="465"/>
      <c r="C2262" s="465"/>
      <c r="D2262" s="465"/>
      <c r="E2262" s="465"/>
      <c r="F2262" s="465"/>
      <c r="G2262" s="465"/>
    </row>
    <row r="2263" spans="2:7" s="466" customFormat="1">
      <c r="B2263" s="465"/>
      <c r="C2263" s="465"/>
      <c r="D2263" s="465"/>
      <c r="E2263" s="465"/>
      <c r="F2263" s="465"/>
      <c r="G2263" s="465"/>
    </row>
    <row r="2264" spans="2:7" s="466" customFormat="1">
      <c r="B2264" s="465"/>
      <c r="C2264" s="465"/>
      <c r="D2264" s="465"/>
      <c r="E2264" s="465"/>
      <c r="F2264" s="465"/>
      <c r="G2264" s="465"/>
    </row>
    <row r="2265" spans="2:7" s="466" customFormat="1">
      <c r="B2265" s="465"/>
      <c r="C2265" s="465"/>
      <c r="D2265" s="465"/>
      <c r="E2265" s="465"/>
      <c r="F2265" s="465"/>
      <c r="G2265" s="465"/>
    </row>
    <row r="2266" spans="2:7" s="466" customFormat="1">
      <c r="B2266" s="465"/>
      <c r="C2266" s="465"/>
      <c r="D2266" s="465"/>
      <c r="E2266" s="465"/>
      <c r="F2266" s="465"/>
      <c r="G2266" s="465"/>
    </row>
    <row r="2267" spans="2:7" s="466" customFormat="1">
      <c r="B2267" s="465"/>
      <c r="C2267" s="465"/>
      <c r="D2267" s="465"/>
      <c r="E2267" s="465"/>
      <c r="F2267" s="465"/>
      <c r="G2267" s="465"/>
    </row>
    <row r="2268" spans="2:7" s="466" customFormat="1">
      <c r="B2268" s="465"/>
      <c r="C2268" s="465"/>
      <c r="D2268" s="465"/>
      <c r="E2268" s="465"/>
      <c r="F2268" s="465"/>
      <c r="G2268" s="465"/>
    </row>
    <row r="2269" spans="2:7" s="466" customFormat="1">
      <c r="B2269" s="465"/>
      <c r="C2269" s="465"/>
      <c r="D2269" s="465"/>
      <c r="E2269" s="465"/>
      <c r="F2269" s="465"/>
      <c r="G2269" s="465"/>
    </row>
    <row r="2270" spans="2:7" s="466" customFormat="1">
      <c r="B2270" s="465"/>
      <c r="C2270" s="465"/>
      <c r="D2270" s="465"/>
      <c r="E2270" s="465"/>
      <c r="F2270" s="465"/>
      <c r="G2270" s="465"/>
    </row>
    <row r="2271" spans="2:7" s="466" customFormat="1">
      <c r="B2271" s="465"/>
      <c r="C2271" s="465"/>
      <c r="D2271" s="465"/>
      <c r="E2271" s="465"/>
      <c r="F2271" s="465"/>
      <c r="G2271" s="465"/>
    </row>
    <row r="2272" spans="2:7" s="466" customFormat="1">
      <c r="B2272" s="465"/>
      <c r="C2272" s="465"/>
      <c r="D2272" s="465"/>
      <c r="E2272" s="465"/>
      <c r="F2272" s="465"/>
      <c r="G2272" s="465"/>
    </row>
    <row r="2273" spans="2:7" s="466" customFormat="1">
      <c r="B2273" s="465"/>
      <c r="C2273" s="465"/>
      <c r="D2273" s="465"/>
      <c r="E2273" s="465"/>
      <c r="F2273" s="465"/>
      <c r="G2273" s="465"/>
    </row>
    <row r="2274" spans="2:7" s="466" customFormat="1">
      <c r="B2274" s="465"/>
      <c r="C2274" s="465"/>
      <c r="D2274" s="465"/>
      <c r="E2274" s="465"/>
      <c r="F2274" s="465"/>
      <c r="G2274" s="465"/>
    </row>
    <row r="2275" spans="2:7" s="466" customFormat="1">
      <c r="B2275" s="465"/>
      <c r="C2275" s="465"/>
      <c r="D2275" s="465"/>
      <c r="E2275" s="465"/>
      <c r="F2275" s="465"/>
      <c r="G2275" s="465"/>
    </row>
    <row r="2276" spans="2:7" s="466" customFormat="1">
      <c r="B2276" s="465"/>
      <c r="C2276" s="465"/>
      <c r="D2276" s="465"/>
      <c r="E2276" s="465"/>
      <c r="F2276" s="465"/>
      <c r="G2276" s="465"/>
    </row>
    <row r="2277" spans="2:7" s="466" customFormat="1">
      <c r="B2277" s="465"/>
      <c r="C2277" s="465"/>
      <c r="D2277" s="465"/>
      <c r="E2277" s="465"/>
      <c r="F2277" s="465"/>
      <c r="G2277" s="465"/>
    </row>
    <row r="2278" spans="2:7" s="466" customFormat="1">
      <c r="B2278" s="465"/>
      <c r="C2278" s="465"/>
      <c r="D2278" s="465"/>
      <c r="E2278" s="465"/>
      <c r="F2278" s="465"/>
      <c r="G2278" s="465"/>
    </row>
    <row r="2279" spans="2:7" s="466" customFormat="1">
      <c r="B2279" s="465"/>
      <c r="C2279" s="465"/>
      <c r="D2279" s="465"/>
      <c r="E2279" s="465"/>
      <c r="F2279" s="465"/>
      <c r="G2279" s="465"/>
    </row>
    <row r="2280" spans="2:7" s="466" customFormat="1">
      <c r="B2280" s="465"/>
      <c r="C2280" s="465"/>
      <c r="D2280" s="465"/>
      <c r="E2280" s="465"/>
      <c r="F2280" s="465"/>
      <c r="G2280" s="465"/>
    </row>
    <row r="2281" spans="2:7" s="466" customFormat="1">
      <c r="B2281" s="465"/>
      <c r="C2281" s="465"/>
      <c r="D2281" s="465"/>
      <c r="E2281" s="465"/>
      <c r="F2281" s="465"/>
      <c r="G2281" s="465"/>
    </row>
    <row r="2282" spans="2:7" s="466" customFormat="1">
      <c r="B2282" s="465"/>
      <c r="C2282" s="465"/>
      <c r="D2282" s="465"/>
      <c r="E2282" s="465"/>
      <c r="F2282" s="465"/>
      <c r="G2282" s="465"/>
    </row>
    <row r="2283" spans="2:7" s="466" customFormat="1">
      <c r="B2283" s="465"/>
      <c r="C2283" s="465"/>
      <c r="D2283" s="465"/>
      <c r="E2283" s="465"/>
      <c r="F2283" s="465"/>
      <c r="G2283" s="465"/>
    </row>
    <row r="2284" spans="2:7" s="466" customFormat="1">
      <c r="B2284" s="465"/>
      <c r="C2284" s="465"/>
      <c r="D2284" s="465"/>
      <c r="E2284" s="465"/>
      <c r="F2284" s="465"/>
      <c r="G2284" s="465"/>
    </row>
    <row r="2285" spans="2:7" s="466" customFormat="1">
      <c r="B2285" s="465"/>
      <c r="C2285" s="465"/>
      <c r="D2285" s="465"/>
      <c r="E2285" s="465"/>
      <c r="F2285" s="465"/>
      <c r="G2285" s="465"/>
    </row>
    <row r="2286" spans="2:7" s="466" customFormat="1">
      <c r="B2286" s="465"/>
      <c r="C2286" s="465"/>
      <c r="D2286" s="465"/>
      <c r="E2286" s="465"/>
      <c r="F2286" s="465"/>
      <c r="G2286" s="465"/>
    </row>
    <row r="2287" spans="2:7" s="466" customFormat="1">
      <c r="B2287" s="465"/>
      <c r="C2287" s="465"/>
      <c r="D2287" s="465"/>
      <c r="E2287" s="465"/>
      <c r="F2287" s="465"/>
      <c r="G2287" s="465"/>
    </row>
    <row r="2288" spans="2:7" s="466" customFormat="1">
      <c r="B2288" s="465"/>
      <c r="C2288" s="465"/>
      <c r="D2288" s="465"/>
      <c r="E2288" s="465"/>
      <c r="F2288" s="465"/>
      <c r="G2288" s="465"/>
    </row>
    <row r="2289" spans="2:7" s="466" customFormat="1">
      <c r="B2289" s="465"/>
      <c r="C2289" s="465"/>
      <c r="D2289" s="465"/>
      <c r="E2289" s="465"/>
      <c r="F2289" s="465"/>
      <c r="G2289" s="465"/>
    </row>
    <row r="2290" spans="2:7" s="466" customFormat="1">
      <c r="B2290" s="465"/>
      <c r="C2290" s="465"/>
      <c r="D2290" s="465"/>
      <c r="E2290" s="465"/>
      <c r="F2290" s="465"/>
      <c r="G2290" s="465"/>
    </row>
    <row r="2291" spans="2:7" s="466" customFormat="1">
      <c r="B2291" s="465"/>
      <c r="C2291" s="465"/>
      <c r="D2291" s="465"/>
      <c r="E2291" s="465"/>
      <c r="F2291" s="465"/>
      <c r="G2291" s="465"/>
    </row>
    <row r="2292" spans="2:7" s="466" customFormat="1">
      <c r="B2292" s="465"/>
      <c r="C2292" s="465"/>
      <c r="D2292" s="465"/>
      <c r="E2292" s="465"/>
      <c r="F2292" s="465"/>
      <c r="G2292" s="465"/>
    </row>
    <row r="2293" spans="2:7" s="466" customFormat="1">
      <c r="B2293" s="465"/>
      <c r="C2293" s="465"/>
      <c r="D2293" s="465"/>
      <c r="E2293" s="465"/>
      <c r="F2293" s="465"/>
      <c r="G2293" s="465"/>
    </row>
    <row r="2294" spans="2:7" s="466" customFormat="1">
      <c r="B2294" s="465"/>
      <c r="C2294" s="465"/>
      <c r="D2294" s="465"/>
      <c r="E2294" s="465"/>
      <c r="F2294" s="465"/>
      <c r="G2294" s="465"/>
    </row>
    <row r="2295" spans="2:7" s="466" customFormat="1">
      <c r="B2295" s="465"/>
      <c r="C2295" s="465"/>
      <c r="D2295" s="465"/>
      <c r="E2295" s="465"/>
      <c r="F2295" s="465"/>
      <c r="G2295" s="465"/>
    </row>
    <row r="2296" spans="2:7" s="466" customFormat="1">
      <c r="B2296" s="465"/>
      <c r="C2296" s="465"/>
      <c r="D2296" s="465"/>
      <c r="E2296" s="465"/>
      <c r="F2296" s="465"/>
      <c r="G2296" s="465"/>
    </row>
    <row r="2297" spans="2:7" s="466" customFormat="1">
      <c r="B2297" s="465"/>
      <c r="C2297" s="465"/>
      <c r="D2297" s="465"/>
      <c r="E2297" s="465"/>
      <c r="F2297" s="465"/>
      <c r="G2297" s="465"/>
    </row>
    <row r="2298" spans="2:7" s="466" customFormat="1">
      <c r="B2298" s="465"/>
      <c r="C2298" s="465"/>
      <c r="D2298" s="465"/>
      <c r="E2298" s="465"/>
      <c r="F2298" s="465"/>
      <c r="G2298" s="465"/>
    </row>
    <row r="2299" spans="2:7" s="466" customFormat="1">
      <c r="B2299" s="465"/>
      <c r="C2299" s="465"/>
      <c r="D2299" s="465"/>
      <c r="E2299" s="465"/>
      <c r="F2299" s="465"/>
      <c r="G2299" s="465"/>
    </row>
    <row r="2300" spans="2:7" s="466" customFormat="1">
      <c r="B2300" s="465"/>
      <c r="C2300" s="465"/>
      <c r="D2300" s="465"/>
      <c r="E2300" s="465"/>
      <c r="F2300" s="465"/>
      <c r="G2300" s="465"/>
    </row>
    <row r="2301" spans="2:7" s="466" customFormat="1">
      <c r="B2301" s="465"/>
      <c r="C2301" s="465"/>
      <c r="D2301" s="465"/>
      <c r="E2301" s="465"/>
      <c r="F2301" s="465"/>
      <c r="G2301" s="465"/>
    </row>
    <row r="2302" spans="2:7" s="466" customFormat="1">
      <c r="B2302" s="465"/>
      <c r="C2302" s="465"/>
      <c r="D2302" s="465"/>
      <c r="E2302" s="465"/>
      <c r="F2302" s="465"/>
      <c r="G2302" s="465"/>
    </row>
    <row r="2303" spans="2:7" s="466" customFormat="1">
      <c r="B2303" s="465"/>
      <c r="C2303" s="465"/>
      <c r="D2303" s="465"/>
      <c r="E2303" s="465"/>
      <c r="F2303" s="465"/>
      <c r="G2303" s="465"/>
    </row>
    <row r="2304" spans="2:7" s="466" customFormat="1">
      <c r="B2304" s="465"/>
      <c r="C2304" s="465"/>
      <c r="D2304" s="465"/>
      <c r="E2304" s="465"/>
      <c r="F2304" s="465"/>
      <c r="G2304" s="465"/>
    </row>
    <row r="2305" spans="2:7" s="466" customFormat="1">
      <c r="B2305" s="465"/>
      <c r="C2305" s="465"/>
      <c r="D2305" s="465"/>
      <c r="E2305" s="465"/>
      <c r="F2305" s="465"/>
      <c r="G2305" s="465"/>
    </row>
    <row r="2306" spans="2:7" s="466" customFormat="1">
      <c r="B2306" s="465"/>
      <c r="C2306" s="465"/>
      <c r="D2306" s="465"/>
      <c r="E2306" s="465"/>
      <c r="F2306" s="465"/>
      <c r="G2306" s="465"/>
    </row>
    <row r="2307" spans="2:7" s="466" customFormat="1">
      <c r="B2307" s="465"/>
      <c r="C2307" s="465"/>
      <c r="D2307" s="465"/>
      <c r="E2307" s="465"/>
      <c r="F2307" s="465"/>
      <c r="G2307" s="465"/>
    </row>
    <row r="2308" spans="2:7" s="466" customFormat="1">
      <c r="B2308" s="465"/>
      <c r="C2308" s="465"/>
      <c r="D2308" s="465"/>
      <c r="E2308" s="465"/>
      <c r="F2308" s="465"/>
      <c r="G2308" s="465"/>
    </row>
    <row r="2309" spans="2:7" s="466" customFormat="1">
      <c r="B2309" s="465"/>
      <c r="C2309" s="465"/>
      <c r="D2309" s="465"/>
      <c r="E2309" s="465"/>
      <c r="F2309" s="465"/>
      <c r="G2309" s="465"/>
    </row>
    <row r="2310" spans="2:7" s="466" customFormat="1">
      <c r="B2310" s="465"/>
      <c r="C2310" s="465"/>
      <c r="D2310" s="465"/>
      <c r="E2310" s="465"/>
      <c r="F2310" s="465"/>
      <c r="G2310" s="465"/>
    </row>
    <row r="2311" spans="2:7" s="466" customFormat="1">
      <c r="B2311" s="465"/>
      <c r="C2311" s="465"/>
      <c r="D2311" s="465"/>
      <c r="E2311" s="465"/>
      <c r="F2311" s="465"/>
      <c r="G2311" s="465"/>
    </row>
    <row r="2312" spans="2:7" s="466" customFormat="1">
      <c r="B2312" s="465"/>
      <c r="C2312" s="465"/>
      <c r="D2312" s="465"/>
      <c r="E2312" s="465"/>
      <c r="F2312" s="465"/>
      <c r="G2312" s="465"/>
    </row>
    <row r="2313" spans="2:7" s="466" customFormat="1">
      <c r="B2313" s="465"/>
      <c r="C2313" s="465"/>
      <c r="D2313" s="465"/>
      <c r="E2313" s="465"/>
      <c r="F2313" s="465"/>
      <c r="G2313" s="465"/>
    </row>
    <row r="2314" spans="2:7" s="466" customFormat="1">
      <c r="B2314" s="465"/>
      <c r="C2314" s="465"/>
      <c r="D2314" s="465"/>
      <c r="E2314" s="465"/>
      <c r="F2314" s="465"/>
      <c r="G2314" s="465"/>
    </row>
    <row r="2315" spans="2:7" s="466" customFormat="1">
      <c r="B2315" s="465"/>
      <c r="C2315" s="465"/>
      <c r="D2315" s="465"/>
      <c r="E2315" s="465"/>
      <c r="F2315" s="465"/>
      <c r="G2315" s="465"/>
    </row>
    <row r="2316" spans="2:7" s="466" customFormat="1">
      <c r="B2316" s="465"/>
      <c r="C2316" s="465"/>
      <c r="D2316" s="465"/>
      <c r="E2316" s="465"/>
      <c r="F2316" s="465"/>
      <c r="G2316" s="465"/>
    </row>
    <row r="2317" spans="2:7" s="466" customFormat="1">
      <c r="B2317" s="465"/>
      <c r="C2317" s="465"/>
      <c r="D2317" s="465"/>
      <c r="E2317" s="465"/>
      <c r="F2317" s="465"/>
      <c r="G2317" s="465"/>
    </row>
    <row r="2318" spans="2:7" s="466" customFormat="1">
      <c r="B2318" s="465"/>
      <c r="C2318" s="465"/>
      <c r="D2318" s="465"/>
      <c r="E2318" s="465"/>
      <c r="F2318" s="465"/>
      <c r="G2318" s="465"/>
    </row>
    <row r="2319" spans="2:7" s="466" customFormat="1">
      <c r="B2319" s="465"/>
      <c r="C2319" s="465"/>
      <c r="D2319" s="465"/>
      <c r="E2319" s="465"/>
      <c r="F2319" s="465"/>
      <c r="G2319" s="465"/>
    </row>
    <row r="2320" spans="2:7" s="466" customFormat="1">
      <c r="B2320" s="465"/>
      <c r="C2320" s="465"/>
      <c r="D2320" s="465"/>
      <c r="E2320" s="465"/>
      <c r="F2320" s="465"/>
      <c r="G2320" s="465"/>
    </row>
    <row r="2321" spans="2:7" s="466" customFormat="1">
      <c r="B2321" s="465"/>
      <c r="C2321" s="465"/>
      <c r="D2321" s="465"/>
      <c r="E2321" s="465"/>
      <c r="F2321" s="465"/>
      <c r="G2321" s="465"/>
    </row>
    <row r="2322" spans="2:7" s="466" customFormat="1">
      <c r="B2322" s="465"/>
      <c r="C2322" s="465"/>
      <c r="D2322" s="465"/>
      <c r="E2322" s="465"/>
      <c r="F2322" s="465"/>
      <c r="G2322" s="465"/>
    </row>
    <row r="2323" spans="2:7" s="466" customFormat="1">
      <c r="B2323" s="465"/>
      <c r="C2323" s="465"/>
      <c r="D2323" s="465"/>
      <c r="E2323" s="465"/>
      <c r="F2323" s="465"/>
      <c r="G2323" s="465"/>
    </row>
    <row r="2324" spans="2:7" s="466" customFormat="1">
      <c r="B2324" s="465"/>
      <c r="C2324" s="465"/>
      <c r="D2324" s="465"/>
      <c r="E2324" s="465"/>
      <c r="F2324" s="465"/>
      <c r="G2324" s="465"/>
    </row>
    <row r="2325" spans="2:7" s="466" customFormat="1">
      <c r="B2325" s="465"/>
      <c r="C2325" s="465"/>
      <c r="D2325" s="465"/>
      <c r="E2325" s="465"/>
      <c r="F2325" s="465"/>
      <c r="G2325" s="465"/>
    </row>
    <row r="2326" spans="2:7" s="466" customFormat="1">
      <c r="B2326" s="465"/>
      <c r="C2326" s="465"/>
      <c r="D2326" s="465"/>
      <c r="E2326" s="465"/>
      <c r="F2326" s="465"/>
      <c r="G2326" s="465"/>
    </row>
    <row r="2327" spans="2:7" s="466" customFormat="1">
      <c r="B2327" s="465"/>
      <c r="C2327" s="465"/>
      <c r="D2327" s="465"/>
      <c r="E2327" s="465"/>
      <c r="F2327" s="465"/>
      <c r="G2327" s="465"/>
    </row>
    <row r="2328" spans="2:7" s="466" customFormat="1">
      <c r="B2328" s="465"/>
      <c r="C2328" s="465"/>
      <c r="D2328" s="465"/>
      <c r="E2328" s="465"/>
      <c r="F2328" s="465"/>
      <c r="G2328" s="465"/>
    </row>
    <row r="2329" spans="2:7" s="466" customFormat="1">
      <c r="B2329" s="465"/>
      <c r="C2329" s="465"/>
      <c r="D2329" s="465"/>
      <c r="E2329" s="465"/>
      <c r="F2329" s="465"/>
      <c r="G2329" s="465"/>
    </row>
    <row r="2330" spans="2:7" s="466" customFormat="1">
      <c r="B2330" s="465"/>
      <c r="C2330" s="465"/>
      <c r="D2330" s="465"/>
      <c r="E2330" s="465"/>
      <c r="F2330" s="465"/>
      <c r="G2330" s="465"/>
    </row>
    <row r="2331" spans="2:7" s="466" customFormat="1">
      <c r="B2331" s="465"/>
      <c r="C2331" s="465"/>
      <c r="D2331" s="465"/>
      <c r="E2331" s="465"/>
      <c r="F2331" s="465"/>
      <c r="G2331" s="465"/>
    </row>
    <row r="2332" spans="2:7" s="466" customFormat="1">
      <c r="B2332" s="465"/>
      <c r="C2332" s="465"/>
      <c r="D2332" s="465"/>
      <c r="E2332" s="465"/>
      <c r="F2332" s="465"/>
      <c r="G2332" s="465"/>
    </row>
    <row r="2333" spans="2:7" s="466" customFormat="1">
      <c r="B2333" s="465"/>
      <c r="C2333" s="465"/>
      <c r="D2333" s="465"/>
      <c r="E2333" s="465"/>
      <c r="F2333" s="465"/>
      <c r="G2333" s="465"/>
    </row>
    <row r="2334" spans="2:7" s="466" customFormat="1">
      <c r="B2334" s="465"/>
      <c r="C2334" s="465"/>
      <c r="D2334" s="465"/>
      <c r="E2334" s="465"/>
      <c r="F2334" s="465"/>
      <c r="G2334" s="465"/>
    </row>
    <row r="2335" spans="2:7" s="466" customFormat="1">
      <c r="B2335" s="465"/>
      <c r="C2335" s="465"/>
      <c r="D2335" s="465"/>
      <c r="E2335" s="465"/>
      <c r="F2335" s="465"/>
      <c r="G2335" s="465"/>
    </row>
    <row r="2336" spans="2:7" s="466" customFormat="1">
      <c r="B2336" s="465"/>
      <c r="C2336" s="465"/>
      <c r="D2336" s="465"/>
      <c r="E2336" s="465"/>
      <c r="F2336" s="465"/>
      <c r="G2336" s="465"/>
    </row>
    <row r="2337" spans="2:7" s="466" customFormat="1">
      <c r="B2337" s="465"/>
      <c r="C2337" s="465"/>
      <c r="D2337" s="465"/>
      <c r="E2337" s="465"/>
      <c r="F2337" s="465"/>
      <c r="G2337" s="465"/>
    </row>
    <row r="2338" spans="2:7" s="466" customFormat="1">
      <c r="B2338" s="465"/>
      <c r="C2338" s="465"/>
      <c r="D2338" s="465"/>
      <c r="E2338" s="465"/>
      <c r="F2338" s="465"/>
      <c r="G2338" s="465"/>
    </row>
    <row r="2339" spans="2:7" s="466" customFormat="1">
      <c r="B2339" s="465"/>
      <c r="C2339" s="465"/>
      <c r="D2339" s="465"/>
      <c r="E2339" s="465"/>
      <c r="F2339" s="465"/>
      <c r="G2339" s="465"/>
    </row>
    <row r="2340" spans="2:7" s="466" customFormat="1">
      <c r="B2340" s="465"/>
      <c r="C2340" s="465"/>
      <c r="D2340" s="465"/>
      <c r="E2340" s="465"/>
      <c r="F2340" s="465"/>
      <c r="G2340" s="465"/>
    </row>
    <row r="2341" spans="2:7" s="466" customFormat="1">
      <c r="B2341" s="465"/>
      <c r="C2341" s="465"/>
      <c r="D2341" s="465"/>
      <c r="E2341" s="465"/>
      <c r="F2341" s="465"/>
      <c r="G2341" s="465"/>
    </row>
    <row r="2342" spans="2:7" s="466" customFormat="1">
      <c r="B2342" s="465"/>
      <c r="C2342" s="465"/>
      <c r="D2342" s="465"/>
      <c r="E2342" s="465"/>
      <c r="F2342" s="465"/>
      <c r="G2342" s="465"/>
    </row>
    <row r="2343" spans="2:7" s="466" customFormat="1">
      <c r="B2343" s="465"/>
      <c r="C2343" s="465"/>
      <c r="D2343" s="465"/>
      <c r="E2343" s="465"/>
      <c r="F2343" s="465"/>
      <c r="G2343" s="465"/>
    </row>
    <row r="2344" spans="2:7" s="466" customFormat="1">
      <c r="B2344" s="465"/>
      <c r="C2344" s="465"/>
      <c r="D2344" s="465"/>
      <c r="E2344" s="465"/>
      <c r="F2344" s="465"/>
      <c r="G2344" s="465"/>
    </row>
    <row r="2345" spans="2:7" s="466" customFormat="1">
      <c r="B2345" s="465"/>
      <c r="C2345" s="465"/>
      <c r="D2345" s="465"/>
      <c r="E2345" s="465"/>
      <c r="F2345" s="465"/>
      <c r="G2345" s="465"/>
    </row>
    <row r="2346" spans="2:7" s="466" customFormat="1">
      <c r="B2346" s="465"/>
      <c r="C2346" s="465"/>
      <c r="D2346" s="465"/>
      <c r="E2346" s="465"/>
      <c r="F2346" s="465"/>
      <c r="G2346" s="465"/>
    </row>
    <row r="2347" spans="2:7" s="466" customFormat="1">
      <c r="B2347" s="465"/>
      <c r="C2347" s="465"/>
      <c r="D2347" s="465"/>
      <c r="E2347" s="465"/>
      <c r="F2347" s="465"/>
      <c r="G2347" s="465"/>
    </row>
    <row r="2348" spans="2:7" s="466" customFormat="1">
      <c r="B2348" s="465"/>
      <c r="C2348" s="465"/>
      <c r="D2348" s="465"/>
      <c r="E2348" s="465"/>
      <c r="F2348" s="465"/>
      <c r="G2348" s="465"/>
    </row>
    <row r="2349" spans="2:7" s="466" customFormat="1">
      <c r="B2349" s="465"/>
      <c r="C2349" s="465"/>
      <c r="D2349" s="465"/>
      <c r="E2349" s="465"/>
      <c r="F2349" s="465"/>
      <c r="G2349" s="465"/>
    </row>
    <row r="2350" spans="2:7" s="466" customFormat="1">
      <c r="B2350" s="465"/>
      <c r="C2350" s="465"/>
      <c r="D2350" s="465"/>
      <c r="E2350" s="465"/>
      <c r="F2350" s="465"/>
      <c r="G2350" s="465"/>
    </row>
    <row r="2351" spans="2:7" s="466" customFormat="1">
      <c r="B2351" s="465"/>
      <c r="C2351" s="465"/>
      <c r="D2351" s="465"/>
      <c r="E2351" s="465"/>
      <c r="F2351" s="465"/>
      <c r="G2351" s="465"/>
    </row>
    <row r="2352" spans="2:7" s="466" customFormat="1">
      <c r="B2352" s="465"/>
      <c r="C2352" s="465"/>
      <c r="D2352" s="465"/>
      <c r="E2352" s="465"/>
      <c r="F2352" s="465"/>
      <c r="G2352" s="465"/>
    </row>
    <row r="2353" spans="2:7" s="466" customFormat="1">
      <c r="B2353" s="465"/>
      <c r="C2353" s="465"/>
      <c r="D2353" s="465"/>
      <c r="E2353" s="465"/>
      <c r="F2353" s="465"/>
      <c r="G2353" s="465"/>
    </row>
    <row r="2354" spans="2:7" s="466" customFormat="1">
      <c r="B2354" s="465"/>
      <c r="C2354" s="465"/>
      <c r="D2354" s="465"/>
      <c r="E2354" s="465"/>
      <c r="F2354" s="465"/>
      <c r="G2354" s="465"/>
    </row>
    <row r="2355" spans="2:7" s="466" customFormat="1">
      <c r="B2355" s="465"/>
      <c r="C2355" s="465"/>
      <c r="D2355" s="465"/>
      <c r="E2355" s="465"/>
      <c r="F2355" s="465"/>
      <c r="G2355" s="465"/>
    </row>
    <row r="2356" spans="2:7" s="466" customFormat="1">
      <c r="B2356" s="465"/>
      <c r="C2356" s="465"/>
      <c r="D2356" s="465"/>
      <c r="E2356" s="465"/>
      <c r="F2356" s="465"/>
      <c r="G2356" s="465"/>
    </row>
    <row r="2357" spans="2:7" s="466" customFormat="1">
      <c r="B2357" s="465"/>
      <c r="C2357" s="465"/>
      <c r="D2357" s="465"/>
      <c r="E2357" s="465"/>
      <c r="F2357" s="465"/>
      <c r="G2357" s="465"/>
    </row>
    <row r="2358" spans="2:7" s="466" customFormat="1">
      <c r="B2358" s="465"/>
      <c r="C2358" s="465"/>
      <c r="D2358" s="465"/>
      <c r="E2358" s="465"/>
      <c r="F2358" s="465"/>
      <c r="G2358" s="465"/>
    </row>
    <row r="2359" spans="2:7" s="466" customFormat="1">
      <c r="B2359" s="465"/>
      <c r="C2359" s="465"/>
      <c r="D2359" s="465"/>
      <c r="E2359" s="465"/>
      <c r="F2359" s="465"/>
      <c r="G2359" s="465"/>
    </row>
    <row r="2360" spans="2:7" s="466" customFormat="1">
      <c r="B2360" s="465"/>
      <c r="C2360" s="465"/>
      <c r="D2360" s="465"/>
      <c r="E2360" s="465"/>
      <c r="F2360" s="465"/>
      <c r="G2360" s="465"/>
    </row>
    <row r="2361" spans="2:7" s="466" customFormat="1">
      <c r="B2361" s="465"/>
      <c r="C2361" s="465"/>
      <c r="D2361" s="465"/>
      <c r="E2361" s="465"/>
      <c r="F2361" s="465"/>
      <c r="G2361" s="465"/>
    </row>
    <row r="2362" spans="2:7" s="466" customFormat="1">
      <c r="B2362" s="465"/>
      <c r="C2362" s="465"/>
      <c r="D2362" s="465"/>
      <c r="E2362" s="465"/>
      <c r="F2362" s="465"/>
      <c r="G2362" s="465"/>
    </row>
    <row r="2363" spans="2:7" s="466" customFormat="1">
      <c r="B2363" s="465"/>
      <c r="C2363" s="465"/>
      <c r="D2363" s="465"/>
      <c r="E2363" s="465"/>
      <c r="F2363" s="465"/>
      <c r="G2363" s="465"/>
    </row>
    <row r="2364" spans="2:7" s="466" customFormat="1">
      <c r="B2364" s="465"/>
      <c r="C2364" s="465"/>
      <c r="D2364" s="465"/>
      <c r="E2364" s="465"/>
      <c r="F2364" s="465"/>
      <c r="G2364" s="465"/>
    </row>
    <row r="2365" spans="2:7" s="466" customFormat="1">
      <c r="B2365" s="465"/>
      <c r="C2365" s="465"/>
      <c r="D2365" s="465"/>
      <c r="E2365" s="465"/>
      <c r="F2365" s="465"/>
      <c r="G2365" s="465"/>
    </row>
    <row r="2366" spans="2:7" s="466" customFormat="1">
      <c r="B2366" s="465"/>
      <c r="C2366" s="465"/>
      <c r="D2366" s="465"/>
      <c r="E2366" s="465"/>
      <c r="F2366" s="465"/>
      <c r="G2366" s="465"/>
    </row>
    <row r="2367" spans="2:7" s="466" customFormat="1">
      <c r="B2367" s="465"/>
      <c r="C2367" s="465"/>
      <c r="D2367" s="465"/>
      <c r="E2367" s="465"/>
      <c r="F2367" s="465"/>
      <c r="G2367" s="465"/>
    </row>
    <row r="2368" spans="2:7" s="466" customFormat="1">
      <c r="B2368" s="465"/>
      <c r="C2368" s="465"/>
      <c r="D2368" s="465"/>
      <c r="E2368" s="465"/>
      <c r="F2368" s="465"/>
      <c r="G2368" s="465"/>
    </row>
    <row r="2369" spans="2:7" s="466" customFormat="1">
      <c r="B2369" s="465"/>
      <c r="C2369" s="465"/>
      <c r="D2369" s="465"/>
      <c r="E2369" s="465"/>
      <c r="F2369" s="465"/>
      <c r="G2369" s="465"/>
    </row>
    <row r="2370" spans="2:7" s="466" customFormat="1">
      <c r="B2370" s="465"/>
      <c r="C2370" s="465"/>
      <c r="D2370" s="465"/>
      <c r="E2370" s="465"/>
      <c r="F2370" s="465"/>
      <c r="G2370" s="465"/>
    </row>
    <row r="2371" spans="2:7" s="466" customFormat="1">
      <c r="B2371" s="465"/>
      <c r="C2371" s="465"/>
      <c r="D2371" s="465"/>
      <c r="E2371" s="465"/>
      <c r="F2371" s="465"/>
      <c r="G2371" s="465"/>
    </row>
    <row r="2372" spans="2:7" s="466" customFormat="1">
      <c r="B2372" s="465"/>
      <c r="C2372" s="465"/>
      <c r="D2372" s="465"/>
      <c r="E2372" s="465"/>
      <c r="F2372" s="465"/>
      <c r="G2372" s="465"/>
    </row>
    <row r="2373" spans="2:7" s="466" customFormat="1">
      <c r="B2373" s="465"/>
      <c r="C2373" s="465"/>
      <c r="D2373" s="465"/>
      <c r="E2373" s="465"/>
      <c r="F2373" s="465"/>
      <c r="G2373" s="465"/>
    </row>
    <row r="2374" spans="2:7" s="466" customFormat="1">
      <c r="B2374" s="465"/>
      <c r="C2374" s="465"/>
      <c r="D2374" s="465"/>
      <c r="E2374" s="465"/>
      <c r="F2374" s="465"/>
      <c r="G2374" s="465"/>
    </row>
    <row r="2375" spans="2:7" s="466" customFormat="1">
      <c r="B2375" s="465"/>
      <c r="C2375" s="465"/>
      <c r="D2375" s="465"/>
      <c r="E2375" s="465"/>
      <c r="F2375" s="465"/>
      <c r="G2375" s="465"/>
    </row>
    <row r="2376" spans="2:7" s="466" customFormat="1">
      <c r="B2376" s="465"/>
      <c r="C2376" s="465"/>
      <c r="D2376" s="465"/>
      <c r="E2376" s="465"/>
      <c r="F2376" s="465"/>
      <c r="G2376" s="465"/>
    </row>
    <row r="2377" spans="2:7" s="466" customFormat="1">
      <c r="B2377" s="465"/>
      <c r="C2377" s="465"/>
      <c r="D2377" s="465"/>
      <c r="E2377" s="465"/>
      <c r="F2377" s="465"/>
      <c r="G2377" s="465"/>
    </row>
    <row r="2378" spans="2:7" s="466" customFormat="1">
      <c r="B2378" s="465"/>
      <c r="C2378" s="465"/>
      <c r="D2378" s="465"/>
      <c r="E2378" s="465"/>
      <c r="F2378" s="465"/>
      <c r="G2378" s="465"/>
    </row>
    <row r="2379" spans="2:7" s="466" customFormat="1">
      <c r="B2379" s="465"/>
      <c r="C2379" s="465"/>
      <c r="D2379" s="465"/>
      <c r="E2379" s="465"/>
      <c r="F2379" s="465"/>
      <c r="G2379" s="465"/>
    </row>
    <row r="2380" spans="2:7" s="466" customFormat="1">
      <c r="B2380" s="465"/>
      <c r="C2380" s="465"/>
      <c r="D2380" s="465"/>
      <c r="E2380" s="465"/>
      <c r="F2380" s="465"/>
      <c r="G2380" s="465"/>
    </row>
    <row r="2381" spans="2:7" s="466" customFormat="1">
      <c r="B2381" s="465"/>
      <c r="C2381" s="465"/>
      <c r="D2381" s="465"/>
      <c r="E2381" s="465"/>
      <c r="F2381" s="465"/>
      <c r="G2381" s="465"/>
    </row>
    <row r="2382" spans="2:7" s="466" customFormat="1">
      <c r="B2382" s="465"/>
      <c r="C2382" s="465"/>
      <c r="D2382" s="465"/>
      <c r="E2382" s="465"/>
      <c r="F2382" s="465"/>
      <c r="G2382" s="465"/>
    </row>
    <row r="2383" spans="2:7" s="466" customFormat="1">
      <c r="B2383" s="465"/>
      <c r="C2383" s="465"/>
      <c r="D2383" s="465"/>
      <c r="E2383" s="465"/>
      <c r="F2383" s="465"/>
      <c r="G2383" s="465"/>
    </row>
    <row r="2384" spans="2:7" s="466" customFormat="1">
      <c r="B2384" s="465"/>
      <c r="C2384" s="465"/>
      <c r="D2384" s="465"/>
      <c r="E2384" s="465"/>
      <c r="F2384" s="465"/>
      <c r="G2384" s="465"/>
    </row>
    <row r="2385" spans="2:7" s="466" customFormat="1">
      <c r="B2385" s="465"/>
      <c r="C2385" s="465"/>
      <c r="D2385" s="465"/>
      <c r="E2385" s="465"/>
      <c r="F2385" s="465"/>
      <c r="G2385" s="465"/>
    </row>
    <row r="2386" spans="2:7" s="466" customFormat="1">
      <c r="B2386" s="465"/>
      <c r="C2386" s="465"/>
      <c r="D2386" s="465"/>
      <c r="E2386" s="465"/>
      <c r="F2386" s="465"/>
      <c r="G2386" s="465"/>
    </row>
    <row r="2387" spans="2:7" s="466" customFormat="1">
      <c r="B2387" s="465"/>
      <c r="C2387" s="465"/>
      <c r="D2387" s="465"/>
      <c r="E2387" s="465"/>
      <c r="F2387" s="465"/>
      <c r="G2387" s="465"/>
    </row>
    <row r="2388" spans="2:7" s="466" customFormat="1">
      <c r="B2388" s="465"/>
      <c r="C2388" s="465"/>
      <c r="D2388" s="465"/>
      <c r="E2388" s="465"/>
      <c r="F2388" s="465"/>
      <c r="G2388" s="465"/>
    </row>
    <row r="2389" spans="2:7" s="466" customFormat="1">
      <c r="B2389" s="465"/>
      <c r="C2389" s="465"/>
      <c r="D2389" s="465"/>
      <c r="E2389" s="465"/>
      <c r="F2389" s="465"/>
      <c r="G2389" s="465"/>
    </row>
    <row r="2390" spans="2:7" s="466" customFormat="1">
      <c r="B2390" s="465"/>
      <c r="C2390" s="465"/>
      <c r="D2390" s="465"/>
      <c r="E2390" s="465"/>
      <c r="F2390" s="465"/>
      <c r="G2390" s="465"/>
    </row>
    <row r="2391" spans="2:7" s="466" customFormat="1">
      <c r="B2391" s="465"/>
      <c r="C2391" s="465"/>
      <c r="D2391" s="465"/>
      <c r="E2391" s="465"/>
      <c r="F2391" s="465"/>
      <c r="G2391" s="465"/>
    </row>
    <row r="2392" spans="2:7" s="466" customFormat="1">
      <c r="B2392" s="465"/>
      <c r="C2392" s="465"/>
      <c r="D2392" s="465"/>
      <c r="E2392" s="465"/>
      <c r="F2392" s="465"/>
      <c r="G2392" s="465"/>
    </row>
    <row r="2393" spans="2:7" s="466" customFormat="1">
      <c r="B2393" s="465"/>
      <c r="C2393" s="465"/>
      <c r="D2393" s="465"/>
      <c r="E2393" s="465"/>
      <c r="F2393" s="465"/>
      <c r="G2393" s="465"/>
    </row>
    <row r="2394" spans="2:7" s="466" customFormat="1">
      <c r="B2394" s="465"/>
      <c r="C2394" s="465"/>
      <c r="D2394" s="465"/>
      <c r="E2394" s="465"/>
      <c r="F2394" s="465"/>
      <c r="G2394" s="465"/>
    </row>
    <row r="2395" spans="2:7" s="466" customFormat="1">
      <c r="B2395" s="465"/>
      <c r="C2395" s="465"/>
      <c r="D2395" s="465"/>
      <c r="E2395" s="465"/>
      <c r="F2395" s="465"/>
      <c r="G2395" s="465"/>
    </row>
    <row r="2396" spans="2:7" s="466" customFormat="1">
      <c r="B2396" s="465"/>
      <c r="C2396" s="465"/>
      <c r="D2396" s="465"/>
      <c r="E2396" s="465"/>
      <c r="F2396" s="465"/>
      <c r="G2396" s="465"/>
    </row>
    <row r="2397" spans="2:7" s="466" customFormat="1">
      <c r="B2397" s="465"/>
      <c r="C2397" s="465"/>
      <c r="D2397" s="465"/>
      <c r="E2397" s="465"/>
      <c r="F2397" s="465"/>
      <c r="G2397" s="465"/>
    </row>
    <row r="2398" spans="2:7" s="466" customFormat="1">
      <c r="B2398" s="465"/>
      <c r="C2398" s="465"/>
      <c r="D2398" s="465"/>
      <c r="E2398" s="465"/>
      <c r="F2398" s="465"/>
      <c r="G2398" s="465"/>
    </row>
    <row r="2399" spans="2:7" s="466" customFormat="1">
      <c r="B2399" s="465"/>
      <c r="C2399" s="465"/>
      <c r="D2399" s="465"/>
      <c r="E2399" s="465"/>
      <c r="F2399" s="465"/>
      <c r="G2399" s="465"/>
    </row>
    <row r="2400" spans="2:7" s="466" customFormat="1">
      <c r="B2400" s="465"/>
      <c r="C2400" s="465"/>
      <c r="D2400" s="465"/>
      <c r="E2400" s="465"/>
      <c r="F2400" s="465"/>
      <c r="G2400" s="465"/>
    </row>
    <row r="2401" spans="2:7" s="466" customFormat="1">
      <c r="B2401" s="465"/>
      <c r="C2401" s="465"/>
      <c r="D2401" s="465"/>
      <c r="E2401" s="465"/>
      <c r="F2401" s="465"/>
      <c r="G2401" s="465"/>
    </row>
    <row r="2402" spans="2:7" s="466" customFormat="1">
      <c r="B2402" s="465"/>
      <c r="C2402" s="465"/>
      <c r="D2402" s="465"/>
      <c r="E2402" s="465"/>
      <c r="F2402" s="465"/>
      <c r="G2402" s="465"/>
    </row>
    <row r="2403" spans="2:7" s="466" customFormat="1">
      <c r="B2403" s="465"/>
      <c r="C2403" s="465"/>
      <c r="D2403" s="465"/>
      <c r="E2403" s="465"/>
      <c r="F2403" s="465"/>
      <c r="G2403" s="465"/>
    </row>
    <row r="2404" spans="2:7" s="466" customFormat="1">
      <c r="B2404" s="465"/>
      <c r="C2404" s="465"/>
      <c r="D2404" s="465"/>
      <c r="E2404" s="465"/>
      <c r="F2404" s="465"/>
      <c r="G2404" s="465"/>
    </row>
    <row r="2405" spans="2:7" s="466" customFormat="1">
      <c r="B2405" s="465"/>
      <c r="C2405" s="465"/>
      <c r="D2405" s="465"/>
      <c r="E2405" s="465"/>
      <c r="F2405" s="465"/>
      <c r="G2405" s="465"/>
    </row>
    <row r="2406" spans="2:7" s="466" customFormat="1">
      <c r="B2406" s="465"/>
      <c r="C2406" s="465"/>
      <c r="D2406" s="465"/>
      <c r="E2406" s="465"/>
      <c r="F2406" s="465"/>
      <c r="G2406" s="465"/>
    </row>
    <row r="2407" spans="2:7" s="466" customFormat="1">
      <c r="B2407" s="465"/>
      <c r="C2407" s="465"/>
      <c r="D2407" s="465"/>
      <c r="E2407" s="465"/>
      <c r="F2407" s="465"/>
      <c r="G2407" s="465"/>
    </row>
    <row r="2408" spans="2:7" s="466" customFormat="1">
      <c r="B2408" s="465"/>
      <c r="C2408" s="465"/>
      <c r="D2408" s="465"/>
      <c r="E2408" s="465"/>
      <c r="F2408" s="465"/>
      <c r="G2408" s="465"/>
    </row>
    <row r="2409" spans="2:7" s="466" customFormat="1">
      <c r="B2409" s="465"/>
      <c r="C2409" s="465"/>
      <c r="D2409" s="465"/>
      <c r="E2409" s="465"/>
      <c r="F2409" s="465"/>
      <c r="G2409" s="465"/>
    </row>
    <row r="2410" spans="2:7" s="466" customFormat="1">
      <c r="B2410" s="465"/>
      <c r="C2410" s="465"/>
      <c r="D2410" s="465"/>
      <c r="E2410" s="465"/>
      <c r="F2410" s="465"/>
      <c r="G2410" s="465"/>
    </row>
    <row r="2411" spans="2:7" s="466" customFormat="1">
      <c r="B2411" s="465"/>
      <c r="C2411" s="465"/>
      <c r="D2411" s="465"/>
      <c r="E2411" s="465"/>
      <c r="F2411" s="465"/>
      <c r="G2411" s="465"/>
    </row>
    <row r="2412" spans="2:7" s="466" customFormat="1">
      <c r="B2412" s="465"/>
      <c r="C2412" s="465"/>
      <c r="D2412" s="465"/>
      <c r="E2412" s="465"/>
      <c r="F2412" s="465"/>
      <c r="G2412" s="465"/>
    </row>
    <row r="2413" spans="2:7" s="466" customFormat="1">
      <c r="B2413" s="465"/>
      <c r="C2413" s="465"/>
      <c r="D2413" s="465"/>
      <c r="E2413" s="465"/>
      <c r="F2413" s="465"/>
      <c r="G2413" s="465"/>
    </row>
    <row r="2414" spans="2:7" s="466" customFormat="1">
      <c r="B2414" s="465"/>
      <c r="C2414" s="465"/>
      <c r="D2414" s="465"/>
      <c r="E2414" s="465"/>
      <c r="F2414" s="465"/>
      <c r="G2414" s="465"/>
    </row>
    <row r="2415" spans="2:7" s="466" customFormat="1">
      <c r="B2415" s="465"/>
      <c r="C2415" s="465"/>
      <c r="D2415" s="465"/>
      <c r="E2415" s="465"/>
      <c r="F2415" s="465"/>
      <c r="G2415" s="465"/>
    </row>
    <row r="2416" spans="2:7" s="466" customFormat="1">
      <c r="B2416" s="465"/>
      <c r="C2416" s="465"/>
      <c r="D2416" s="465"/>
      <c r="E2416" s="465"/>
      <c r="F2416" s="465"/>
      <c r="G2416" s="465"/>
    </row>
    <row r="2417" spans="2:7" s="466" customFormat="1">
      <c r="B2417" s="465"/>
      <c r="C2417" s="465"/>
      <c r="D2417" s="465"/>
      <c r="E2417" s="465"/>
      <c r="F2417" s="465"/>
      <c r="G2417" s="465"/>
    </row>
    <row r="2418" spans="2:7" s="466" customFormat="1">
      <c r="B2418" s="465"/>
      <c r="C2418" s="465"/>
      <c r="D2418" s="465"/>
      <c r="E2418" s="465"/>
      <c r="F2418" s="465"/>
      <c r="G2418" s="465"/>
    </row>
    <row r="2419" spans="2:7" s="466" customFormat="1">
      <c r="B2419" s="465"/>
      <c r="C2419" s="465"/>
      <c r="D2419" s="465"/>
      <c r="E2419" s="465"/>
      <c r="F2419" s="465"/>
      <c r="G2419" s="465"/>
    </row>
    <row r="2420" spans="2:7" s="466" customFormat="1">
      <c r="B2420" s="465"/>
      <c r="C2420" s="465"/>
      <c r="D2420" s="465"/>
      <c r="E2420" s="465"/>
      <c r="F2420" s="465"/>
      <c r="G2420" s="465"/>
    </row>
    <row r="2421" spans="2:7" s="466" customFormat="1">
      <c r="B2421" s="465"/>
      <c r="C2421" s="465"/>
      <c r="D2421" s="465"/>
      <c r="E2421" s="465"/>
      <c r="F2421" s="465"/>
      <c r="G2421" s="465"/>
    </row>
    <row r="2422" spans="2:7" s="466" customFormat="1">
      <c r="B2422" s="465"/>
      <c r="C2422" s="465"/>
      <c r="D2422" s="465"/>
      <c r="E2422" s="465"/>
      <c r="F2422" s="465"/>
      <c r="G2422" s="465"/>
    </row>
    <row r="2423" spans="2:7" s="466" customFormat="1">
      <c r="B2423" s="465"/>
      <c r="C2423" s="465"/>
      <c r="D2423" s="465"/>
      <c r="E2423" s="465"/>
      <c r="F2423" s="465"/>
      <c r="G2423" s="465"/>
    </row>
    <row r="2424" spans="2:7" s="466" customFormat="1">
      <c r="B2424" s="465"/>
      <c r="C2424" s="465"/>
      <c r="D2424" s="465"/>
      <c r="E2424" s="465"/>
      <c r="F2424" s="465"/>
      <c r="G2424" s="465"/>
    </row>
    <row r="2425" spans="2:7" s="466" customFormat="1">
      <c r="B2425" s="465"/>
      <c r="C2425" s="465"/>
      <c r="D2425" s="465"/>
      <c r="E2425" s="465"/>
      <c r="F2425" s="465"/>
      <c r="G2425" s="465"/>
    </row>
    <row r="2426" spans="2:7" s="466" customFormat="1">
      <c r="B2426" s="465"/>
      <c r="C2426" s="465"/>
      <c r="D2426" s="465"/>
      <c r="E2426" s="465"/>
      <c r="F2426" s="465"/>
      <c r="G2426" s="465"/>
    </row>
    <row r="2427" spans="2:7" s="466" customFormat="1">
      <c r="B2427" s="465"/>
      <c r="C2427" s="465"/>
      <c r="D2427" s="465"/>
      <c r="E2427" s="465"/>
      <c r="F2427" s="465"/>
      <c r="G2427" s="465"/>
    </row>
    <row r="2428" spans="2:7" s="466" customFormat="1">
      <c r="B2428" s="465"/>
      <c r="C2428" s="465"/>
      <c r="D2428" s="465"/>
      <c r="E2428" s="465"/>
      <c r="F2428" s="465"/>
      <c r="G2428" s="465"/>
    </row>
    <row r="2429" spans="2:7" s="466" customFormat="1">
      <c r="B2429" s="465"/>
      <c r="C2429" s="465"/>
      <c r="D2429" s="465"/>
      <c r="E2429" s="465"/>
      <c r="F2429" s="465"/>
      <c r="G2429" s="465"/>
    </row>
    <row r="2430" spans="2:7" s="466" customFormat="1">
      <c r="B2430" s="465"/>
      <c r="C2430" s="465"/>
      <c r="D2430" s="465"/>
      <c r="E2430" s="465"/>
      <c r="F2430" s="465"/>
      <c r="G2430" s="465"/>
    </row>
    <row r="2431" spans="2:7" s="466" customFormat="1">
      <c r="B2431" s="465"/>
      <c r="C2431" s="465"/>
      <c r="D2431" s="465"/>
      <c r="E2431" s="465"/>
      <c r="F2431" s="465"/>
      <c r="G2431" s="465"/>
    </row>
    <row r="2432" spans="2:7" s="466" customFormat="1">
      <c r="B2432" s="465"/>
      <c r="C2432" s="465"/>
      <c r="D2432" s="465"/>
      <c r="E2432" s="465"/>
      <c r="F2432" s="465"/>
      <c r="G2432" s="465"/>
    </row>
    <row r="2433" spans="2:7" s="466" customFormat="1">
      <c r="B2433" s="465"/>
      <c r="C2433" s="465"/>
      <c r="D2433" s="465"/>
      <c r="E2433" s="465"/>
      <c r="F2433" s="465"/>
      <c r="G2433" s="465"/>
    </row>
    <row r="2434" spans="2:7" s="466" customFormat="1">
      <c r="B2434" s="465"/>
      <c r="C2434" s="465"/>
      <c r="D2434" s="465"/>
      <c r="E2434" s="465"/>
      <c r="F2434" s="465"/>
      <c r="G2434" s="465"/>
    </row>
    <row r="2435" spans="2:7" s="466" customFormat="1">
      <c r="B2435" s="465"/>
      <c r="C2435" s="465"/>
      <c r="D2435" s="465"/>
      <c r="E2435" s="465"/>
      <c r="F2435" s="465"/>
      <c r="G2435" s="465"/>
    </row>
    <row r="2436" spans="2:7" s="466" customFormat="1">
      <c r="B2436" s="465"/>
      <c r="C2436" s="465"/>
      <c r="D2436" s="465"/>
      <c r="E2436" s="465"/>
      <c r="F2436" s="465"/>
      <c r="G2436" s="465"/>
    </row>
    <row r="2437" spans="2:7" s="466" customFormat="1">
      <c r="B2437" s="465"/>
      <c r="C2437" s="465"/>
      <c r="D2437" s="465"/>
      <c r="E2437" s="465"/>
      <c r="F2437" s="465"/>
      <c r="G2437" s="465"/>
    </row>
    <row r="2438" spans="2:7" s="466" customFormat="1">
      <c r="B2438" s="465"/>
      <c r="C2438" s="465"/>
      <c r="D2438" s="465"/>
      <c r="E2438" s="465"/>
      <c r="F2438" s="465"/>
      <c r="G2438" s="465"/>
    </row>
    <row r="2439" spans="2:7" s="466" customFormat="1">
      <c r="B2439" s="465"/>
      <c r="C2439" s="465"/>
      <c r="D2439" s="465"/>
      <c r="E2439" s="465"/>
      <c r="F2439" s="465"/>
      <c r="G2439" s="465"/>
    </row>
    <row r="2440" spans="2:7" s="466" customFormat="1">
      <c r="B2440" s="465"/>
      <c r="C2440" s="465"/>
      <c r="D2440" s="465"/>
      <c r="E2440" s="465"/>
      <c r="F2440" s="465"/>
      <c r="G2440" s="465"/>
    </row>
    <row r="2441" spans="2:7" s="466" customFormat="1">
      <c r="B2441" s="465"/>
      <c r="C2441" s="465"/>
      <c r="D2441" s="465"/>
      <c r="E2441" s="465"/>
      <c r="F2441" s="465"/>
      <c r="G2441" s="465"/>
    </row>
    <row r="2442" spans="2:7" s="466" customFormat="1">
      <c r="B2442" s="465"/>
      <c r="C2442" s="465"/>
      <c r="D2442" s="465"/>
      <c r="E2442" s="465"/>
      <c r="F2442" s="465"/>
      <c r="G2442" s="465"/>
    </row>
    <row r="2443" spans="2:7" s="466" customFormat="1">
      <c r="B2443" s="465"/>
      <c r="C2443" s="465"/>
      <c r="D2443" s="465"/>
      <c r="E2443" s="465"/>
      <c r="F2443" s="465"/>
      <c r="G2443" s="465"/>
    </row>
    <row r="2444" spans="2:7" s="466" customFormat="1">
      <c r="B2444" s="465"/>
      <c r="C2444" s="465"/>
      <c r="D2444" s="465"/>
      <c r="E2444" s="465"/>
      <c r="F2444" s="465"/>
      <c r="G2444" s="465"/>
    </row>
    <row r="2445" spans="2:7" s="466" customFormat="1">
      <c r="B2445" s="465"/>
      <c r="C2445" s="465"/>
      <c r="D2445" s="465"/>
      <c r="E2445" s="465"/>
      <c r="F2445" s="465"/>
      <c r="G2445" s="465"/>
    </row>
    <row r="2446" spans="2:7" s="466" customFormat="1">
      <c r="B2446" s="465"/>
      <c r="C2446" s="465"/>
      <c r="D2446" s="465"/>
      <c r="E2446" s="465"/>
      <c r="F2446" s="465"/>
      <c r="G2446" s="465"/>
    </row>
    <row r="2447" spans="2:7" s="466" customFormat="1">
      <c r="B2447" s="465"/>
      <c r="C2447" s="465"/>
      <c r="D2447" s="465"/>
      <c r="E2447" s="465"/>
      <c r="F2447" s="465"/>
      <c r="G2447" s="465"/>
    </row>
    <row r="2448" spans="2:7" s="466" customFormat="1">
      <c r="B2448" s="465"/>
      <c r="C2448" s="465"/>
      <c r="D2448" s="465"/>
      <c r="E2448" s="465"/>
      <c r="F2448" s="465"/>
      <c r="G2448" s="465"/>
    </row>
    <row r="2449" spans="2:7" s="466" customFormat="1">
      <c r="B2449" s="465"/>
      <c r="C2449" s="465"/>
      <c r="D2449" s="465"/>
      <c r="E2449" s="465"/>
      <c r="F2449" s="465"/>
      <c r="G2449" s="465"/>
    </row>
    <row r="2450" spans="2:7" s="466" customFormat="1">
      <c r="B2450" s="465"/>
      <c r="C2450" s="465"/>
      <c r="D2450" s="465"/>
      <c r="E2450" s="465"/>
      <c r="F2450" s="465"/>
      <c r="G2450" s="465"/>
    </row>
    <row r="2451" spans="2:7" s="466" customFormat="1">
      <c r="B2451" s="465"/>
      <c r="C2451" s="465"/>
      <c r="D2451" s="465"/>
      <c r="E2451" s="465"/>
      <c r="F2451" s="465"/>
      <c r="G2451" s="465"/>
    </row>
    <row r="2452" spans="2:7" s="466" customFormat="1">
      <c r="B2452" s="465"/>
      <c r="C2452" s="465"/>
      <c r="D2452" s="465"/>
      <c r="E2452" s="465"/>
      <c r="F2452" s="465"/>
      <c r="G2452" s="465"/>
    </row>
    <row r="2453" spans="2:7" s="466" customFormat="1">
      <c r="B2453" s="465"/>
      <c r="C2453" s="465"/>
      <c r="D2453" s="465"/>
      <c r="E2453" s="465"/>
      <c r="F2453" s="465"/>
      <c r="G2453" s="465"/>
    </row>
    <row r="2454" spans="2:7" s="466" customFormat="1">
      <c r="B2454" s="465"/>
      <c r="C2454" s="465"/>
      <c r="D2454" s="465"/>
      <c r="E2454" s="465"/>
      <c r="F2454" s="465"/>
      <c r="G2454" s="465"/>
    </row>
    <row r="2455" spans="2:7" s="466" customFormat="1">
      <c r="B2455" s="465"/>
      <c r="C2455" s="465"/>
      <c r="D2455" s="465"/>
      <c r="E2455" s="465"/>
      <c r="F2455" s="465"/>
      <c r="G2455" s="465"/>
    </row>
    <row r="2456" spans="2:7" s="466" customFormat="1">
      <c r="B2456" s="465"/>
      <c r="C2456" s="465"/>
      <c r="D2456" s="465"/>
      <c r="E2456" s="465"/>
      <c r="F2456" s="465"/>
      <c r="G2456" s="465"/>
    </row>
    <row r="2457" spans="2:7" s="466" customFormat="1">
      <c r="B2457" s="465"/>
      <c r="C2457" s="465"/>
      <c r="D2457" s="465"/>
      <c r="E2457" s="465"/>
      <c r="F2457" s="465"/>
      <c r="G2457" s="465"/>
    </row>
    <row r="2458" spans="2:7" s="466" customFormat="1">
      <c r="B2458" s="465"/>
      <c r="C2458" s="465"/>
      <c r="D2458" s="465"/>
      <c r="E2458" s="465"/>
      <c r="F2458" s="465"/>
      <c r="G2458" s="465"/>
    </row>
    <row r="2459" spans="2:7" s="466" customFormat="1">
      <c r="B2459" s="465"/>
      <c r="C2459" s="465"/>
      <c r="D2459" s="465"/>
      <c r="E2459" s="465"/>
      <c r="F2459" s="465"/>
      <c r="G2459" s="465"/>
    </row>
    <row r="2460" spans="2:7" s="466" customFormat="1">
      <c r="B2460" s="465"/>
      <c r="C2460" s="465"/>
      <c r="D2460" s="465"/>
      <c r="E2460" s="465"/>
      <c r="F2460" s="465"/>
      <c r="G2460" s="465"/>
    </row>
    <row r="2461" spans="2:7" s="466" customFormat="1">
      <c r="B2461" s="465"/>
      <c r="C2461" s="465"/>
      <c r="D2461" s="465"/>
      <c r="E2461" s="465"/>
      <c r="F2461" s="465"/>
      <c r="G2461" s="465"/>
    </row>
    <row r="2462" spans="2:7" s="466" customFormat="1">
      <c r="B2462" s="465"/>
      <c r="C2462" s="465"/>
      <c r="D2462" s="465"/>
      <c r="E2462" s="465"/>
      <c r="F2462" s="465"/>
      <c r="G2462" s="465"/>
    </row>
    <row r="2463" spans="2:7" s="466" customFormat="1">
      <c r="B2463" s="465"/>
      <c r="C2463" s="465"/>
      <c r="D2463" s="465"/>
      <c r="E2463" s="465"/>
      <c r="F2463" s="465"/>
      <c r="G2463" s="465"/>
    </row>
    <row r="2464" spans="2:7" s="466" customFormat="1">
      <c r="B2464" s="465"/>
      <c r="C2464" s="465"/>
      <c r="D2464" s="465"/>
      <c r="E2464" s="465"/>
      <c r="F2464" s="465"/>
      <c r="G2464" s="465"/>
    </row>
    <row r="2465" spans="2:7" s="466" customFormat="1">
      <c r="B2465" s="465"/>
      <c r="C2465" s="465"/>
      <c r="D2465" s="465"/>
      <c r="E2465" s="465"/>
      <c r="F2465" s="465"/>
      <c r="G2465" s="465"/>
    </row>
    <row r="2466" spans="2:7" s="466" customFormat="1">
      <c r="B2466" s="465"/>
      <c r="C2466" s="465"/>
      <c r="D2466" s="465"/>
      <c r="E2466" s="465"/>
      <c r="F2466" s="465"/>
      <c r="G2466" s="465"/>
    </row>
    <row r="2467" spans="2:7" s="466" customFormat="1">
      <c r="B2467" s="465"/>
      <c r="C2467" s="465"/>
      <c r="D2467" s="465"/>
      <c r="E2467" s="465"/>
      <c r="F2467" s="465"/>
      <c r="G2467" s="465"/>
    </row>
    <row r="2468" spans="2:7" s="466" customFormat="1">
      <c r="B2468" s="465"/>
      <c r="C2468" s="465"/>
      <c r="D2468" s="465"/>
      <c r="E2468" s="465"/>
      <c r="F2468" s="465"/>
      <c r="G2468" s="465"/>
    </row>
    <row r="2469" spans="2:7" s="466" customFormat="1">
      <c r="B2469" s="465"/>
      <c r="C2469" s="465"/>
      <c r="D2469" s="465"/>
      <c r="E2469" s="465"/>
      <c r="F2469" s="465"/>
      <c r="G2469" s="465"/>
    </row>
    <row r="2470" spans="2:7" s="466" customFormat="1">
      <c r="B2470" s="465"/>
      <c r="C2470" s="465"/>
      <c r="D2470" s="465"/>
      <c r="E2470" s="465"/>
      <c r="F2470" s="465"/>
      <c r="G2470" s="465"/>
    </row>
    <row r="2471" spans="2:7" s="466" customFormat="1">
      <c r="B2471" s="465"/>
      <c r="C2471" s="465"/>
      <c r="D2471" s="465"/>
      <c r="E2471" s="465"/>
      <c r="F2471" s="465"/>
      <c r="G2471" s="465"/>
    </row>
    <row r="2472" spans="2:7" s="466" customFormat="1">
      <c r="B2472" s="465"/>
      <c r="C2472" s="465"/>
      <c r="D2472" s="465"/>
      <c r="E2472" s="465"/>
      <c r="F2472" s="465"/>
      <c r="G2472" s="465"/>
    </row>
    <row r="2473" spans="2:7" s="466" customFormat="1">
      <c r="B2473" s="465"/>
      <c r="C2473" s="465"/>
      <c r="D2473" s="465"/>
      <c r="E2473" s="465"/>
      <c r="F2473" s="465"/>
      <c r="G2473" s="465"/>
    </row>
    <row r="2474" spans="2:7" s="466" customFormat="1">
      <c r="B2474" s="465"/>
      <c r="C2474" s="465"/>
      <c r="D2474" s="465"/>
      <c r="E2474" s="465"/>
      <c r="F2474" s="465"/>
      <c r="G2474" s="465"/>
    </row>
    <row r="2475" spans="2:7" s="466" customFormat="1">
      <c r="B2475" s="465"/>
      <c r="C2475" s="465"/>
      <c r="D2475" s="465"/>
      <c r="E2475" s="465"/>
      <c r="F2475" s="465"/>
      <c r="G2475" s="465"/>
    </row>
    <row r="2476" spans="2:7" s="466" customFormat="1">
      <c r="B2476" s="465"/>
      <c r="C2476" s="465"/>
      <c r="D2476" s="465"/>
      <c r="E2476" s="465"/>
      <c r="F2476" s="465"/>
      <c r="G2476" s="465"/>
    </row>
    <row r="2477" spans="2:7" s="466" customFormat="1">
      <c r="B2477" s="465"/>
      <c r="C2477" s="465"/>
      <c r="D2477" s="465"/>
      <c r="E2477" s="465"/>
      <c r="F2477" s="465"/>
      <c r="G2477" s="465"/>
    </row>
    <row r="2478" spans="2:7" s="466" customFormat="1">
      <c r="B2478" s="465"/>
      <c r="C2478" s="465"/>
      <c r="D2478" s="465"/>
      <c r="E2478" s="465"/>
      <c r="F2478" s="465"/>
      <c r="G2478" s="465"/>
    </row>
    <row r="2479" spans="2:7" s="466" customFormat="1">
      <c r="B2479" s="465"/>
      <c r="C2479" s="465"/>
      <c r="D2479" s="465"/>
      <c r="E2479" s="465"/>
      <c r="F2479" s="465"/>
      <c r="G2479" s="465"/>
    </row>
    <row r="2480" spans="2:7" s="466" customFormat="1">
      <c r="B2480" s="465"/>
      <c r="C2480" s="465"/>
      <c r="D2480" s="465"/>
      <c r="E2480" s="465"/>
      <c r="F2480" s="465"/>
      <c r="G2480" s="465"/>
    </row>
    <row r="2481" spans="2:7" s="466" customFormat="1">
      <c r="B2481" s="465"/>
      <c r="C2481" s="465"/>
      <c r="D2481" s="465"/>
      <c r="E2481" s="465"/>
      <c r="F2481" s="465"/>
      <c r="G2481" s="465"/>
    </row>
    <row r="2482" spans="2:7" s="466" customFormat="1">
      <c r="B2482" s="465"/>
      <c r="C2482" s="465"/>
      <c r="D2482" s="465"/>
      <c r="E2482" s="465"/>
      <c r="F2482" s="465"/>
      <c r="G2482" s="465"/>
    </row>
    <row r="2483" spans="2:7" s="466" customFormat="1">
      <c r="B2483" s="465"/>
      <c r="C2483" s="465"/>
      <c r="D2483" s="465"/>
      <c r="E2483" s="465"/>
      <c r="F2483" s="465"/>
      <c r="G2483" s="465"/>
    </row>
    <row r="2484" spans="2:7" s="466" customFormat="1">
      <c r="B2484" s="465"/>
      <c r="C2484" s="465"/>
      <c r="D2484" s="465"/>
      <c r="E2484" s="465"/>
      <c r="F2484" s="465"/>
      <c r="G2484" s="465"/>
    </row>
    <row r="2485" spans="2:7" s="466" customFormat="1">
      <c r="B2485" s="465"/>
      <c r="C2485" s="465"/>
      <c r="D2485" s="465"/>
      <c r="E2485" s="465"/>
      <c r="F2485" s="465"/>
      <c r="G2485" s="465"/>
    </row>
    <row r="2486" spans="2:7" s="466" customFormat="1">
      <c r="B2486" s="465"/>
      <c r="C2486" s="465"/>
      <c r="D2486" s="465"/>
      <c r="E2486" s="465"/>
      <c r="F2486" s="465"/>
      <c r="G2486" s="465"/>
    </row>
    <row r="2487" spans="2:7" s="466" customFormat="1">
      <c r="B2487" s="465"/>
      <c r="C2487" s="465"/>
      <c r="D2487" s="465"/>
      <c r="E2487" s="465"/>
      <c r="F2487" s="465"/>
      <c r="G2487" s="465"/>
    </row>
    <row r="2488" spans="2:7" s="466" customFormat="1">
      <c r="B2488" s="465"/>
      <c r="C2488" s="465"/>
      <c r="D2488" s="465"/>
      <c r="E2488" s="465"/>
      <c r="F2488" s="465"/>
      <c r="G2488" s="465"/>
    </row>
    <row r="2489" spans="2:7" s="466" customFormat="1">
      <c r="B2489" s="465"/>
      <c r="C2489" s="465"/>
      <c r="D2489" s="465"/>
      <c r="E2489" s="465"/>
      <c r="F2489" s="465"/>
      <c r="G2489" s="465"/>
    </row>
    <row r="2490" spans="2:7" s="466" customFormat="1">
      <c r="B2490" s="465"/>
      <c r="C2490" s="465"/>
      <c r="D2490" s="465"/>
      <c r="E2490" s="465"/>
      <c r="F2490" s="465"/>
      <c r="G2490" s="465"/>
    </row>
    <row r="2491" spans="2:7" s="466" customFormat="1">
      <c r="B2491" s="465"/>
      <c r="C2491" s="465"/>
      <c r="D2491" s="465"/>
      <c r="E2491" s="465"/>
      <c r="F2491" s="465"/>
      <c r="G2491" s="465"/>
    </row>
    <row r="2492" spans="2:7" s="466" customFormat="1">
      <c r="B2492" s="465"/>
      <c r="C2492" s="465"/>
      <c r="D2492" s="465"/>
      <c r="E2492" s="465"/>
      <c r="F2492" s="465"/>
      <c r="G2492" s="465"/>
    </row>
    <row r="2493" spans="2:7" s="466" customFormat="1">
      <c r="B2493" s="465"/>
      <c r="C2493" s="465"/>
      <c r="D2493" s="465"/>
      <c r="E2493" s="465"/>
      <c r="F2493" s="465"/>
      <c r="G2493" s="465"/>
    </row>
    <row r="2494" spans="2:7" s="466" customFormat="1">
      <c r="B2494" s="465"/>
      <c r="C2494" s="465"/>
      <c r="D2494" s="465"/>
      <c r="E2494" s="465"/>
      <c r="F2494" s="465"/>
      <c r="G2494" s="465"/>
    </row>
    <row r="2495" spans="2:7" s="466" customFormat="1">
      <c r="B2495" s="465"/>
      <c r="C2495" s="465"/>
      <c r="D2495" s="465"/>
      <c r="E2495" s="465"/>
      <c r="F2495" s="465"/>
      <c r="G2495" s="465"/>
    </row>
    <row r="2496" spans="2:7" s="466" customFormat="1">
      <c r="B2496" s="465"/>
      <c r="C2496" s="465"/>
      <c r="D2496" s="465"/>
      <c r="E2496" s="465"/>
      <c r="F2496" s="465"/>
      <c r="G2496" s="465"/>
    </row>
    <row r="2497" spans="2:7" s="466" customFormat="1">
      <c r="B2497" s="465"/>
      <c r="C2497" s="465"/>
      <c r="D2497" s="465"/>
      <c r="E2497" s="465"/>
      <c r="F2497" s="465"/>
      <c r="G2497" s="465"/>
    </row>
    <row r="2498" spans="2:7" s="466" customFormat="1">
      <c r="B2498" s="465"/>
      <c r="C2498" s="465"/>
      <c r="D2498" s="465"/>
      <c r="E2498" s="465"/>
      <c r="F2498" s="465"/>
      <c r="G2498" s="465"/>
    </row>
    <row r="2499" spans="2:7" s="466" customFormat="1">
      <c r="B2499" s="465"/>
      <c r="C2499" s="465"/>
      <c r="D2499" s="465"/>
      <c r="E2499" s="465"/>
      <c r="F2499" s="465"/>
      <c r="G2499" s="465"/>
    </row>
    <row r="2500" spans="2:7" s="466" customFormat="1">
      <c r="B2500" s="465"/>
      <c r="C2500" s="465"/>
      <c r="D2500" s="465"/>
      <c r="E2500" s="465"/>
      <c r="F2500" s="465"/>
      <c r="G2500" s="465"/>
    </row>
    <row r="2501" spans="2:7" s="466" customFormat="1">
      <c r="B2501" s="465"/>
      <c r="C2501" s="465"/>
      <c r="D2501" s="465"/>
      <c r="E2501" s="465"/>
      <c r="F2501" s="465"/>
      <c r="G2501" s="465"/>
    </row>
    <row r="2502" spans="2:7" s="466" customFormat="1">
      <c r="B2502" s="465"/>
      <c r="C2502" s="465"/>
      <c r="D2502" s="465"/>
      <c r="E2502" s="465"/>
      <c r="F2502" s="465"/>
      <c r="G2502" s="465"/>
    </row>
    <row r="2503" spans="2:7" s="466" customFormat="1">
      <c r="B2503" s="465"/>
      <c r="C2503" s="465"/>
      <c r="D2503" s="465"/>
      <c r="E2503" s="465"/>
      <c r="F2503" s="465"/>
      <c r="G2503" s="465"/>
    </row>
    <row r="2504" spans="2:7" s="466" customFormat="1">
      <c r="B2504" s="465"/>
      <c r="C2504" s="465"/>
      <c r="D2504" s="465"/>
      <c r="E2504" s="465"/>
      <c r="F2504" s="465"/>
      <c r="G2504" s="465"/>
    </row>
    <row r="2505" spans="2:7" s="466" customFormat="1">
      <c r="B2505" s="465"/>
      <c r="C2505" s="465"/>
      <c r="D2505" s="465"/>
      <c r="E2505" s="465"/>
      <c r="F2505" s="465"/>
      <c r="G2505" s="465"/>
    </row>
    <row r="2506" spans="2:7" s="466" customFormat="1">
      <c r="B2506" s="465"/>
      <c r="C2506" s="465"/>
      <c r="D2506" s="465"/>
      <c r="E2506" s="465"/>
      <c r="F2506" s="465"/>
      <c r="G2506" s="465"/>
    </row>
    <row r="2507" spans="2:7" s="466" customFormat="1">
      <c r="B2507" s="465"/>
      <c r="C2507" s="465"/>
      <c r="D2507" s="465"/>
      <c r="E2507" s="465"/>
      <c r="F2507" s="465"/>
      <c r="G2507" s="465"/>
    </row>
    <row r="2508" spans="2:7" s="466" customFormat="1">
      <c r="B2508" s="465"/>
      <c r="C2508" s="465"/>
      <c r="D2508" s="465"/>
      <c r="E2508" s="465"/>
      <c r="F2508" s="465"/>
      <c r="G2508" s="465"/>
    </row>
    <row r="2509" spans="2:7" s="466" customFormat="1">
      <c r="B2509" s="465"/>
      <c r="C2509" s="465"/>
      <c r="D2509" s="465"/>
      <c r="E2509" s="465"/>
      <c r="F2509" s="465"/>
      <c r="G2509" s="465"/>
    </row>
    <row r="2510" spans="2:7" s="466" customFormat="1">
      <c r="B2510" s="465"/>
      <c r="C2510" s="465"/>
      <c r="D2510" s="465"/>
      <c r="E2510" s="465"/>
      <c r="F2510" s="465"/>
      <c r="G2510" s="465"/>
    </row>
    <row r="2511" spans="2:7" s="466" customFormat="1">
      <c r="B2511" s="465"/>
      <c r="C2511" s="465"/>
      <c r="D2511" s="465"/>
      <c r="E2511" s="465"/>
      <c r="F2511" s="465"/>
      <c r="G2511" s="465"/>
    </row>
    <row r="2512" spans="2:7" s="466" customFormat="1">
      <c r="B2512" s="465"/>
      <c r="C2512" s="465"/>
      <c r="D2512" s="465"/>
      <c r="E2512" s="465"/>
      <c r="F2512" s="465"/>
      <c r="G2512" s="465"/>
    </row>
    <row r="2513" spans="2:7" s="466" customFormat="1">
      <c r="B2513" s="465"/>
      <c r="C2513" s="465"/>
      <c r="D2513" s="465"/>
      <c r="E2513" s="465"/>
      <c r="F2513" s="465"/>
      <c r="G2513" s="465"/>
    </row>
    <row r="2514" spans="2:7" s="466" customFormat="1">
      <c r="B2514" s="465"/>
      <c r="C2514" s="465"/>
      <c r="D2514" s="465"/>
      <c r="E2514" s="465"/>
      <c r="F2514" s="465"/>
      <c r="G2514" s="465"/>
    </row>
    <row r="2515" spans="2:7" s="466" customFormat="1">
      <c r="B2515" s="465"/>
      <c r="C2515" s="465"/>
      <c r="D2515" s="465"/>
      <c r="E2515" s="465"/>
      <c r="F2515" s="465"/>
      <c r="G2515" s="465"/>
    </row>
    <row r="2516" spans="2:7" s="466" customFormat="1">
      <c r="B2516" s="465"/>
      <c r="C2516" s="465"/>
      <c r="D2516" s="465"/>
      <c r="E2516" s="465"/>
      <c r="F2516" s="465"/>
      <c r="G2516" s="465"/>
    </row>
    <row r="2517" spans="2:7" s="466" customFormat="1">
      <c r="B2517" s="465"/>
      <c r="C2517" s="465"/>
      <c r="D2517" s="465"/>
      <c r="E2517" s="465"/>
      <c r="F2517" s="465"/>
      <c r="G2517" s="465"/>
    </row>
    <row r="2518" spans="2:7" s="466" customFormat="1">
      <c r="B2518" s="465"/>
      <c r="C2518" s="465"/>
      <c r="D2518" s="465"/>
      <c r="E2518" s="465"/>
      <c r="F2518" s="465"/>
      <c r="G2518" s="465"/>
    </row>
    <row r="2519" spans="2:7" s="466" customFormat="1">
      <c r="B2519" s="465"/>
      <c r="C2519" s="465"/>
      <c r="D2519" s="465"/>
      <c r="E2519" s="465"/>
      <c r="F2519" s="465"/>
      <c r="G2519" s="465"/>
    </row>
    <row r="2520" spans="2:7" s="466" customFormat="1">
      <c r="B2520" s="465"/>
      <c r="C2520" s="465"/>
      <c r="D2520" s="465"/>
      <c r="E2520" s="465"/>
      <c r="F2520" s="465"/>
      <c r="G2520" s="465"/>
    </row>
    <row r="2521" spans="2:7" s="466" customFormat="1">
      <c r="B2521" s="465"/>
      <c r="C2521" s="465"/>
      <c r="D2521" s="465"/>
      <c r="E2521" s="465"/>
      <c r="F2521" s="465"/>
      <c r="G2521" s="465"/>
    </row>
    <row r="2522" spans="2:7" s="466" customFormat="1">
      <c r="B2522" s="465"/>
      <c r="C2522" s="465"/>
      <c r="D2522" s="465"/>
      <c r="E2522" s="465"/>
      <c r="F2522" s="465"/>
      <c r="G2522" s="465"/>
    </row>
    <row r="2523" spans="2:7" s="466" customFormat="1">
      <c r="B2523" s="465"/>
      <c r="C2523" s="465"/>
      <c r="D2523" s="465"/>
      <c r="E2523" s="465"/>
      <c r="F2523" s="465"/>
      <c r="G2523" s="465"/>
    </row>
    <row r="2524" spans="2:7" s="466" customFormat="1">
      <c r="B2524" s="465"/>
      <c r="C2524" s="465"/>
      <c r="D2524" s="465"/>
      <c r="E2524" s="465"/>
      <c r="F2524" s="465"/>
      <c r="G2524" s="465"/>
    </row>
    <row r="2525" spans="2:7" s="466" customFormat="1">
      <c r="B2525" s="465"/>
      <c r="C2525" s="465"/>
      <c r="D2525" s="465"/>
      <c r="E2525" s="465"/>
      <c r="F2525" s="465"/>
      <c r="G2525" s="465"/>
    </row>
    <row r="2526" spans="2:7" s="466" customFormat="1">
      <c r="B2526" s="465"/>
      <c r="C2526" s="465"/>
      <c r="D2526" s="465"/>
      <c r="E2526" s="465"/>
      <c r="F2526" s="465"/>
      <c r="G2526" s="465"/>
    </row>
    <row r="2527" spans="2:7" s="466" customFormat="1">
      <c r="B2527" s="465"/>
      <c r="C2527" s="465"/>
      <c r="D2527" s="465"/>
      <c r="E2527" s="465"/>
      <c r="F2527" s="465"/>
      <c r="G2527" s="465"/>
    </row>
    <row r="2528" spans="2:7" s="466" customFormat="1">
      <c r="B2528" s="465"/>
      <c r="C2528" s="465"/>
      <c r="D2528" s="465"/>
      <c r="E2528" s="465"/>
      <c r="F2528" s="465"/>
      <c r="G2528" s="465"/>
    </row>
    <row r="2529" spans="2:7" s="466" customFormat="1">
      <c r="B2529" s="465"/>
      <c r="C2529" s="465"/>
      <c r="D2529" s="465"/>
      <c r="E2529" s="465"/>
      <c r="F2529" s="465"/>
      <c r="G2529" s="465"/>
    </row>
    <row r="2530" spans="2:7" s="466" customFormat="1">
      <c r="B2530" s="465"/>
      <c r="C2530" s="465"/>
      <c r="D2530" s="465"/>
      <c r="E2530" s="465"/>
      <c r="F2530" s="465"/>
      <c r="G2530" s="465"/>
    </row>
    <row r="2531" spans="2:7" s="466" customFormat="1">
      <c r="B2531" s="465"/>
      <c r="C2531" s="465"/>
      <c r="D2531" s="465"/>
      <c r="E2531" s="465"/>
      <c r="F2531" s="465"/>
      <c r="G2531" s="465"/>
    </row>
    <row r="2532" spans="2:7" s="466" customFormat="1">
      <c r="B2532" s="465"/>
      <c r="C2532" s="465"/>
      <c r="D2532" s="465"/>
      <c r="E2532" s="465"/>
      <c r="F2532" s="465"/>
      <c r="G2532" s="465"/>
    </row>
    <row r="2533" spans="2:7" s="466" customFormat="1">
      <c r="B2533" s="465"/>
      <c r="C2533" s="465"/>
      <c r="D2533" s="465"/>
      <c r="E2533" s="465"/>
      <c r="F2533" s="465"/>
      <c r="G2533" s="465"/>
    </row>
    <row r="2534" spans="2:7" s="466" customFormat="1">
      <c r="B2534" s="465"/>
      <c r="C2534" s="465"/>
      <c r="D2534" s="465"/>
      <c r="E2534" s="465"/>
      <c r="F2534" s="465"/>
      <c r="G2534" s="465"/>
    </row>
    <row r="2535" spans="2:7" s="466" customFormat="1">
      <c r="B2535" s="465"/>
      <c r="C2535" s="465"/>
      <c r="D2535" s="465"/>
      <c r="E2535" s="465"/>
      <c r="F2535" s="465"/>
      <c r="G2535" s="465"/>
    </row>
    <row r="2536" spans="2:7" s="466" customFormat="1">
      <c r="B2536" s="465"/>
      <c r="C2536" s="465"/>
      <c r="D2536" s="465"/>
      <c r="E2536" s="465"/>
      <c r="F2536" s="465"/>
      <c r="G2536" s="465"/>
    </row>
    <row r="2537" spans="2:7" s="466" customFormat="1">
      <c r="B2537" s="465"/>
      <c r="C2537" s="465"/>
      <c r="D2537" s="465"/>
      <c r="E2537" s="465"/>
      <c r="F2537" s="465"/>
      <c r="G2537" s="465"/>
    </row>
    <row r="2538" spans="2:7" s="466" customFormat="1">
      <c r="B2538" s="465"/>
      <c r="C2538" s="465"/>
      <c r="D2538" s="465"/>
      <c r="E2538" s="465"/>
      <c r="F2538" s="465"/>
      <c r="G2538" s="465"/>
    </row>
    <row r="2539" spans="2:7" s="466" customFormat="1">
      <c r="B2539" s="465"/>
      <c r="C2539" s="465"/>
      <c r="D2539" s="465"/>
      <c r="E2539" s="465"/>
      <c r="F2539" s="465"/>
      <c r="G2539" s="465"/>
    </row>
    <row r="2540" spans="2:7" s="466" customFormat="1">
      <c r="B2540" s="465"/>
      <c r="C2540" s="465"/>
      <c r="D2540" s="465"/>
      <c r="E2540" s="465"/>
      <c r="F2540" s="465"/>
      <c r="G2540" s="465"/>
    </row>
    <row r="2541" spans="2:7" s="466" customFormat="1">
      <c r="B2541" s="465"/>
      <c r="C2541" s="465"/>
      <c r="D2541" s="465"/>
      <c r="E2541" s="465"/>
      <c r="F2541" s="465"/>
      <c r="G2541" s="465"/>
    </row>
    <row r="2542" spans="2:7" s="466" customFormat="1">
      <c r="B2542" s="465"/>
      <c r="C2542" s="465"/>
      <c r="D2542" s="465"/>
      <c r="E2542" s="465"/>
      <c r="F2542" s="465"/>
      <c r="G2542" s="465"/>
    </row>
    <row r="2543" spans="2:7" s="466" customFormat="1">
      <c r="B2543" s="465"/>
      <c r="C2543" s="465"/>
      <c r="D2543" s="465"/>
      <c r="E2543" s="465"/>
      <c r="F2543" s="465"/>
      <c r="G2543" s="465"/>
    </row>
    <row r="2544" spans="2:7" s="466" customFormat="1">
      <c r="B2544" s="465"/>
      <c r="C2544" s="465"/>
      <c r="D2544" s="465"/>
      <c r="E2544" s="465"/>
      <c r="F2544" s="465"/>
      <c r="G2544" s="465"/>
    </row>
    <row r="2545" spans="2:7" s="466" customFormat="1">
      <c r="B2545" s="465"/>
      <c r="C2545" s="465"/>
      <c r="D2545" s="465"/>
      <c r="E2545" s="465"/>
      <c r="F2545" s="465"/>
      <c r="G2545" s="465"/>
    </row>
    <row r="2546" spans="2:7" s="466" customFormat="1">
      <c r="B2546" s="465"/>
      <c r="C2546" s="465"/>
      <c r="D2546" s="465"/>
      <c r="E2546" s="465"/>
      <c r="F2546" s="465"/>
      <c r="G2546" s="465"/>
    </row>
    <row r="2547" spans="2:7" s="466" customFormat="1">
      <c r="B2547" s="465"/>
      <c r="C2547" s="465"/>
      <c r="D2547" s="465"/>
      <c r="E2547" s="465"/>
      <c r="F2547" s="465"/>
      <c r="G2547" s="465"/>
    </row>
    <row r="2548" spans="2:7" s="466" customFormat="1">
      <c r="B2548" s="465"/>
      <c r="C2548" s="465"/>
      <c r="D2548" s="465"/>
      <c r="E2548" s="465"/>
      <c r="F2548" s="465"/>
      <c r="G2548" s="465"/>
    </row>
    <row r="2549" spans="2:7" s="466" customFormat="1">
      <c r="B2549" s="465"/>
      <c r="C2549" s="465"/>
      <c r="D2549" s="465"/>
      <c r="E2549" s="465"/>
      <c r="F2549" s="465"/>
      <c r="G2549" s="465"/>
    </row>
    <row r="2550" spans="2:7" s="466" customFormat="1">
      <c r="B2550" s="465"/>
      <c r="C2550" s="465"/>
      <c r="D2550" s="465"/>
      <c r="E2550" s="465"/>
      <c r="F2550" s="465"/>
      <c r="G2550" s="465"/>
    </row>
    <row r="2551" spans="2:7" s="466" customFormat="1">
      <c r="B2551" s="465"/>
      <c r="C2551" s="465"/>
      <c r="D2551" s="465"/>
      <c r="E2551" s="465"/>
      <c r="F2551" s="465"/>
      <c r="G2551" s="465"/>
    </row>
    <row r="2552" spans="2:7" s="466" customFormat="1">
      <c r="B2552" s="465"/>
      <c r="C2552" s="465"/>
      <c r="D2552" s="465"/>
      <c r="E2552" s="465"/>
      <c r="F2552" s="465"/>
      <c r="G2552" s="465"/>
    </row>
    <row r="2553" spans="2:7" s="466" customFormat="1">
      <c r="B2553" s="465"/>
      <c r="C2553" s="465"/>
      <c r="D2553" s="465"/>
      <c r="E2553" s="465"/>
      <c r="F2553" s="465"/>
      <c r="G2553" s="465"/>
    </row>
    <row r="2554" spans="2:7" s="466" customFormat="1">
      <c r="B2554" s="465"/>
      <c r="C2554" s="465"/>
      <c r="D2554" s="465"/>
      <c r="E2554" s="465"/>
      <c r="F2554" s="465"/>
      <c r="G2554" s="465"/>
    </row>
    <row r="2555" spans="2:7" s="466" customFormat="1">
      <c r="B2555" s="465"/>
      <c r="C2555" s="465"/>
      <c r="D2555" s="465"/>
      <c r="E2555" s="465"/>
      <c r="F2555" s="465"/>
      <c r="G2555" s="465"/>
    </row>
    <row r="2556" spans="2:7" s="466" customFormat="1">
      <c r="B2556" s="465"/>
      <c r="C2556" s="465"/>
      <c r="D2556" s="465"/>
      <c r="E2556" s="465"/>
      <c r="F2556" s="465"/>
      <c r="G2556" s="465"/>
    </row>
    <row r="2557" spans="2:7" s="466" customFormat="1">
      <c r="B2557" s="465"/>
      <c r="C2557" s="465"/>
      <c r="D2557" s="465"/>
      <c r="E2557" s="465"/>
      <c r="F2557" s="465"/>
      <c r="G2557" s="465"/>
    </row>
    <row r="2558" spans="2:7" s="466" customFormat="1">
      <c r="B2558" s="465"/>
      <c r="C2558" s="465"/>
      <c r="D2558" s="465"/>
      <c r="E2558" s="465"/>
      <c r="F2558" s="465"/>
      <c r="G2558" s="465"/>
    </row>
    <row r="2559" spans="2:7" s="466" customFormat="1">
      <c r="B2559" s="465"/>
      <c r="C2559" s="465"/>
      <c r="D2559" s="465"/>
      <c r="E2559" s="465"/>
      <c r="F2559" s="465"/>
      <c r="G2559" s="465"/>
    </row>
    <row r="2560" spans="2:7" s="466" customFormat="1">
      <c r="B2560" s="465"/>
      <c r="C2560" s="465"/>
      <c r="D2560" s="465"/>
      <c r="E2560" s="465"/>
      <c r="F2560" s="465"/>
      <c r="G2560" s="465"/>
    </row>
    <row r="2561" spans="2:7" s="466" customFormat="1">
      <c r="B2561" s="465"/>
      <c r="C2561" s="465"/>
      <c r="D2561" s="465"/>
      <c r="E2561" s="465"/>
      <c r="F2561" s="465"/>
      <c r="G2561" s="465"/>
    </row>
    <row r="2562" spans="2:7" s="466" customFormat="1">
      <c r="B2562" s="465"/>
      <c r="C2562" s="465"/>
      <c r="D2562" s="465"/>
      <c r="E2562" s="465"/>
      <c r="F2562" s="465"/>
      <c r="G2562" s="465"/>
    </row>
    <row r="2563" spans="2:7" s="466" customFormat="1">
      <c r="B2563" s="465"/>
      <c r="C2563" s="465"/>
      <c r="D2563" s="465"/>
      <c r="E2563" s="465"/>
      <c r="F2563" s="465"/>
      <c r="G2563" s="465"/>
    </row>
    <row r="2564" spans="2:7" s="466" customFormat="1">
      <c r="B2564" s="465"/>
      <c r="C2564" s="465"/>
      <c r="D2564" s="465"/>
      <c r="E2564" s="465"/>
      <c r="F2564" s="465"/>
      <c r="G2564" s="465"/>
    </row>
    <row r="2565" spans="2:7" s="466" customFormat="1">
      <c r="B2565" s="465"/>
      <c r="C2565" s="465"/>
      <c r="D2565" s="465"/>
      <c r="E2565" s="465"/>
      <c r="F2565" s="465"/>
      <c r="G2565" s="465"/>
    </row>
    <row r="2566" spans="2:7" s="466" customFormat="1">
      <c r="B2566" s="465"/>
      <c r="C2566" s="465"/>
      <c r="D2566" s="465"/>
      <c r="E2566" s="465"/>
      <c r="F2566" s="465"/>
      <c r="G2566" s="465"/>
    </row>
    <row r="2567" spans="2:7" s="466" customFormat="1">
      <c r="B2567" s="465"/>
      <c r="C2567" s="465"/>
      <c r="D2567" s="465"/>
      <c r="E2567" s="465"/>
      <c r="F2567" s="465"/>
      <c r="G2567" s="465"/>
    </row>
    <row r="2568" spans="2:7" s="466" customFormat="1">
      <c r="B2568" s="465"/>
      <c r="C2568" s="465"/>
      <c r="D2568" s="465"/>
      <c r="E2568" s="465"/>
      <c r="F2568" s="465"/>
      <c r="G2568" s="465"/>
    </row>
    <row r="2569" spans="2:7" s="466" customFormat="1">
      <c r="B2569" s="465"/>
      <c r="C2569" s="465"/>
      <c r="D2569" s="465"/>
      <c r="E2569" s="465"/>
      <c r="F2569" s="465"/>
      <c r="G2569" s="465"/>
    </row>
    <row r="2570" spans="2:7" s="466" customFormat="1">
      <c r="B2570" s="465"/>
      <c r="C2570" s="465"/>
      <c r="D2570" s="465"/>
      <c r="E2570" s="465"/>
      <c r="F2570" s="465"/>
      <c r="G2570" s="465"/>
    </row>
    <row r="2571" spans="2:7" s="466" customFormat="1">
      <c r="B2571" s="465"/>
      <c r="C2571" s="465"/>
      <c r="D2571" s="465"/>
      <c r="E2571" s="465"/>
      <c r="F2571" s="465"/>
      <c r="G2571" s="465"/>
    </row>
    <row r="2572" spans="2:7" s="466" customFormat="1">
      <c r="B2572" s="465"/>
      <c r="C2572" s="465"/>
      <c r="D2572" s="465"/>
      <c r="E2572" s="465"/>
      <c r="F2572" s="465"/>
      <c r="G2572" s="465"/>
    </row>
    <row r="2573" spans="2:7" s="466" customFormat="1">
      <c r="B2573" s="465"/>
      <c r="C2573" s="465"/>
      <c r="D2573" s="465"/>
      <c r="E2573" s="465"/>
      <c r="F2573" s="465"/>
      <c r="G2573" s="465"/>
    </row>
    <row r="2574" spans="2:7" s="466" customFormat="1">
      <c r="B2574" s="465"/>
      <c r="C2574" s="465"/>
      <c r="D2574" s="465"/>
      <c r="E2574" s="465"/>
      <c r="F2574" s="465"/>
      <c r="G2574" s="465"/>
    </row>
    <row r="2575" spans="2:7" s="466" customFormat="1">
      <c r="B2575" s="465"/>
      <c r="C2575" s="465"/>
      <c r="D2575" s="465"/>
      <c r="E2575" s="465"/>
      <c r="F2575" s="465"/>
      <c r="G2575" s="465"/>
    </row>
    <row r="2576" spans="2:7" s="466" customFormat="1">
      <c r="B2576" s="465"/>
      <c r="C2576" s="465"/>
      <c r="D2576" s="465"/>
      <c r="E2576" s="465"/>
      <c r="F2576" s="465"/>
      <c r="G2576" s="465"/>
    </row>
    <row r="2577" spans="2:7" s="466" customFormat="1">
      <c r="B2577" s="465"/>
      <c r="C2577" s="465"/>
      <c r="D2577" s="465"/>
      <c r="E2577" s="465"/>
      <c r="F2577" s="465"/>
      <c r="G2577" s="465"/>
    </row>
    <row r="2578" spans="2:7" s="466" customFormat="1">
      <c r="B2578" s="465"/>
      <c r="C2578" s="465"/>
      <c r="D2578" s="465"/>
      <c r="E2578" s="465"/>
      <c r="F2578" s="465"/>
      <c r="G2578" s="465"/>
    </row>
    <row r="2579" spans="2:7" s="466" customFormat="1">
      <c r="B2579" s="465"/>
      <c r="C2579" s="465"/>
      <c r="D2579" s="465"/>
      <c r="E2579" s="465"/>
      <c r="F2579" s="465"/>
      <c r="G2579" s="465"/>
    </row>
    <row r="2580" spans="2:7" s="466" customFormat="1">
      <c r="B2580" s="465"/>
      <c r="C2580" s="465"/>
      <c r="D2580" s="465"/>
      <c r="E2580" s="465"/>
      <c r="F2580" s="465"/>
      <c r="G2580" s="465"/>
    </row>
    <row r="2581" spans="2:7" s="466" customFormat="1">
      <c r="B2581" s="465"/>
      <c r="C2581" s="465"/>
      <c r="D2581" s="465"/>
      <c r="E2581" s="465"/>
      <c r="F2581" s="465"/>
      <c r="G2581" s="465"/>
    </row>
    <row r="2582" spans="2:7" s="466" customFormat="1">
      <c r="B2582" s="465"/>
      <c r="C2582" s="465"/>
      <c r="D2582" s="465"/>
      <c r="E2582" s="465"/>
      <c r="F2582" s="465"/>
      <c r="G2582" s="465"/>
    </row>
    <row r="2583" spans="2:7" s="466" customFormat="1">
      <c r="B2583" s="465"/>
      <c r="C2583" s="465"/>
      <c r="D2583" s="465"/>
      <c r="E2583" s="465"/>
      <c r="F2583" s="465"/>
      <c r="G2583" s="465"/>
    </row>
    <row r="2584" spans="2:7" s="466" customFormat="1">
      <c r="B2584" s="465"/>
      <c r="C2584" s="465"/>
      <c r="D2584" s="465"/>
      <c r="E2584" s="465"/>
      <c r="F2584" s="465"/>
      <c r="G2584" s="465"/>
    </row>
    <row r="2585" spans="2:7" s="466" customFormat="1">
      <c r="B2585" s="465"/>
      <c r="C2585" s="465"/>
      <c r="D2585" s="465"/>
      <c r="E2585" s="465"/>
      <c r="F2585" s="465"/>
      <c r="G2585" s="465"/>
    </row>
    <row r="2586" spans="2:7" s="466" customFormat="1">
      <c r="B2586" s="465"/>
      <c r="C2586" s="465"/>
      <c r="D2586" s="465"/>
      <c r="E2586" s="465"/>
      <c r="F2586" s="465"/>
      <c r="G2586" s="465"/>
    </row>
    <row r="2587" spans="2:7" s="466" customFormat="1">
      <c r="B2587" s="465"/>
      <c r="C2587" s="465"/>
      <c r="D2587" s="465"/>
      <c r="E2587" s="465"/>
      <c r="F2587" s="465"/>
      <c r="G2587" s="465"/>
    </row>
    <row r="2588" spans="2:7" s="466" customFormat="1">
      <c r="B2588" s="465"/>
      <c r="C2588" s="465"/>
      <c r="D2588" s="465"/>
      <c r="E2588" s="465"/>
      <c r="F2588" s="465"/>
      <c r="G2588" s="465"/>
    </row>
    <row r="2589" spans="2:7" s="466" customFormat="1">
      <c r="B2589" s="465"/>
      <c r="C2589" s="465"/>
      <c r="D2589" s="465"/>
      <c r="E2589" s="465"/>
      <c r="F2589" s="465"/>
      <c r="G2589" s="465"/>
    </row>
    <row r="2590" spans="2:7" s="466" customFormat="1">
      <c r="B2590" s="465"/>
      <c r="C2590" s="465"/>
      <c r="D2590" s="465"/>
      <c r="E2590" s="465"/>
      <c r="F2590" s="465"/>
      <c r="G2590" s="465"/>
    </row>
    <row r="2591" spans="2:7" s="466" customFormat="1">
      <c r="B2591" s="465"/>
      <c r="C2591" s="465"/>
      <c r="D2591" s="465"/>
      <c r="E2591" s="465"/>
      <c r="F2591" s="465"/>
      <c r="G2591" s="465"/>
    </row>
    <row r="2592" spans="2:7" s="466" customFormat="1">
      <c r="B2592" s="465"/>
      <c r="C2592" s="465"/>
      <c r="D2592" s="465"/>
      <c r="E2592" s="465"/>
      <c r="F2592" s="465"/>
      <c r="G2592" s="465"/>
    </row>
    <row r="2593" spans="2:7" s="466" customFormat="1">
      <c r="B2593" s="465"/>
      <c r="C2593" s="465"/>
      <c r="D2593" s="465"/>
      <c r="E2593" s="465"/>
      <c r="F2593" s="465"/>
      <c r="G2593" s="465"/>
    </row>
    <row r="2594" spans="2:7" s="466" customFormat="1">
      <c r="B2594" s="465"/>
      <c r="C2594" s="465"/>
      <c r="D2594" s="465"/>
      <c r="E2594" s="465"/>
      <c r="F2594" s="465"/>
      <c r="G2594" s="465"/>
    </row>
    <row r="2595" spans="2:7" s="466" customFormat="1">
      <c r="B2595" s="465"/>
      <c r="C2595" s="465"/>
      <c r="D2595" s="465"/>
      <c r="E2595" s="465"/>
      <c r="F2595" s="465"/>
      <c r="G2595" s="465"/>
    </row>
    <row r="2596" spans="2:7" s="466" customFormat="1">
      <c r="B2596" s="465"/>
      <c r="C2596" s="465"/>
      <c r="D2596" s="465"/>
      <c r="E2596" s="465"/>
      <c r="F2596" s="465"/>
      <c r="G2596" s="465"/>
    </row>
    <row r="2597" spans="2:7" s="466" customFormat="1">
      <c r="B2597" s="465"/>
      <c r="C2597" s="465"/>
      <c r="D2597" s="465"/>
      <c r="E2597" s="465"/>
      <c r="F2597" s="465"/>
      <c r="G2597" s="465"/>
    </row>
    <row r="2598" spans="2:7" s="466" customFormat="1">
      <c r="B2598" s="465"/>
      <c r="C2598" s="465"/>
      <c r="D2598" s="465"/>
      <c r="E2598" s="465"/>
      <c r="F2598" s="465"/>
      <c r="G2598" s="465"/>
    </row>
    <row r="2599" spans="2:7" s="466" customFormat="1">
      <c r="B2599" s="465"/>
      <c r="C2599" s="465"/>
      <c r="D2599" s="465"/>
      <c r="E2599" s="465"/>
      <c r="F2599" s="465"/>
      <c r="G2599" s="465"/>
    </row>
    <row r="2600" spans="2:7" s="466" customFormat="1">
      <c r="B2600" s="465"/>
      <c r="C2600" s="465"/>
      <c r="D2600" s="465"/>
      <c r="E2600" s="465"/>
      <c r="F2600" s="465"/>
      <c r="G2600" s="465"/>
    </row>
    <row r="2601" spans="2:7" s="466" customFormat="1">
      <c r="B2601" s="465"/>
      <c r="C2601" s="465"/>
      <c r="D2601" s="465"/>
      <c r="E2601" s="465"/>
      <c r="F2601" s="465"/>
      <c r="G2601" s="465"/>
    </row>
    <row r="2602" spans="2:7" s="466" customFormat="1">
      <c r="B2602" s="465"/>
      <c r="C2602" s="465"/>
      <c r="D2602" s="465"/>
      <c r="E2602" s="465"/>
      <c r="F2602" s="465"/>
      <c r="G2602" s="465"/>
    </row>
    <row r="2603" spans="2:7" s="466" customFormat="1">
      <c r="B2603" s="465"/>
      <c r="C2603" s="465"/>
      <c r="D2603" s="465"/>
      <c r="E2603" s="465"/>
      <c r="F2603" s="465"/>
      <c r="G2603" s="465"/>
    </row>
    <row r="2604" spans="2:7" s="466" customFormat="1">
      <c r="B2604" s="465"/>
      <c r="C2604" s="465"/>
      <c r="D2604" s="465"/>
      <c r="E2604" s="465"/>
      <c r="F2604" s="465"/>
      <c r="G2604" s="465"/>
    </row>
    <row r="2605" spans="2:7" s="466" customFormat="1">
      <c r="B2605" s="465"/>
      <c r="C2605" s="465"/>
      <c r="D2605" s="465"/>
      <c r="E2605" s="465"/>
      <c r="F2605" s="465"/>
      <c r="G2605" s="465"/>
    </row>
    <row r="2606" spans="2:7" s="466" customFormat="1">
      <c r="B2606" s="465"/>
      <c r="C2606" s="465"/>
      <c r="D2606" s="465"/>
      <c r="E2606" s="465"/>
      <c r="F2606" s="465"/>
      <c r="G2606" s="465"/>
    </row>
    <row r="2607" spans="2:7" s="466" customFormat="1">
      <c r="B2607" s="465"/>
      <c r="C2607" s="465"/>
      <c r="D2607" s="465"/>
      <c r="E2607" s="465"/>
      <c r="F2607" s="465"/>
      <c r="G2607" s="465"/>
    </row>
    <row r="2608" spans="2:7" s="466" customFormat="1">
      <c r="B2608" s="465"/>
      <c r="C2608" s="465"/>
      <c r="D2608" s="465"/>
      <c r="E2608" s="465"/>
      <c r="F2608" s="465"/>
      <c r="G2608" s="465"/>
    </row>
    <row r="2609" spans="2:7" s="466" customFormat="1">
      <c r="B2609" s="465"/>
      <c r="C2609" s="465"/>
      <c r="D2609" s="465"/>
      <c r="E2609" s="465"/>
      <c r="F2609" s="465"/>
      <c r="G2609" s="465"/>
    </row>
    <row r="2610" spans="2:7" s="466" customFormat="1">
      <c r="B2610" s="465"/>
      <c r="C2610" s="465"/>
      <c r="D2610" s="465"/>
      <c r="E2610" s="465"/>
      <c r="F2610" s="465"/>
      <c r="G2610" s="465"/>
    </row>
    <row r="2611" spans="2:7" s="466" customFormat="1">
      <c r="B2611" s="465"/>
      <c r="C2611" s="465"/>
      <c r="D2611" s="465"/>
      <c r="E2611" s="465"/>
      <c r="F2611" s="465"/>
      <c r="G2611" s="465"/>
    </row>
    <row r="2612" spans="2:7" s="466" customFormat="1">
      <c r="B2612" s="465"/>
      <c r="C2612" s="465"/>
      <c r="D2612" s="465"/>
      <c r="E2612" s="465"/>
      <c r="F2612" s="465"/>
      <c r="G2612" s="465"/>
    </row>
    <row r="2613" spans="2:7" s="466" customFormat="1">
      <c r="B2613" s="465"/>
      <c r="C2613" s="465"/>
      <c r="D2613" s="465"/>
      <c r="E2613" s="465"/>
      <c r="F2613" s="465"/>
      <c r="G2613" s="465"/>
    </row>
    <row r="2614" spans="2:7" s="466" customFormat="1">
      <c r="B2614" s="465"/>
      <c r="C2614" s="465"/>
      <c r="D2614" s="465"/>
      <c r="E2614" s="465"/>
      <c r="F2614" s="465"/>
      <c r="G2614" s="465"/>
    </row>
    <row r="2615" spans="2:7" s="466" customFormat="1">
      <c r="B2615" s="465"/>
      <c r="C2615" s="465"/>
      <c r="D2615" s="465"/>
      <c r="E2615" s="465"/>
      <c r="F2615" s="465"/>
      <c r="G2615" s="465"/>
    </row>
    <row r="2616" spans="2:7" s="466" customFormat="1">
      <c r="B2616" s="465"/>
      <c r="C2616" s="465"/>
      <c r="D2616" s="465"/>
      <c r="E2616" s="465"/>
      <c r="F2616" s="465"/>
      <c r="G2616" s="465"/>
    </row>
    <row r="2617" spans="2:7" s="466" customFormat="1">
      <c r="B2617" s="465"/>
      <c r="C2617" s="465"/>
      <c r="D2617" s="465"/>
      <c r="E2617" s="465"/>
      <c r="F2617" s="465"/>
      <c r="G2617" s="465"/>
    </row>
    <row r="2618" spans="2:7" s="466" customFormat="1">
      <c r="B2618" s="465"/>
      <c r="C2618" s="465"/>
      <c r="D2618" s="465"/>
      <c r="E2618" s="465"/>
      <c r="F2618" s="465"/>
      <c r="G2618" s="465"/>
    </row>
    <row r="2619" spans="2:7" s="466" customFormat="1">
      <c r="B2619" s="465"/>
      <c r="C2619" s="465"/>
      <c r="D2619" s="465"/>
      <c r="E2619" s="465"/>
      <c r="F2619" s="465"/>
      <c r="G2619" s="465"/>
    </row>
    <row r="2620" spans="2:7" s="466" customFormat="1">
      <c r="B2620" s="465"/>
      <c r="C2620" s="465"/>
      <c r="D2620" s="465"/>
      <c r="E2620" s="465"/>
      <c r="F2620" s="465"/>
      <c r="G2620" s="465"/>
    </row>
    <row r="2621" spans="2:7" s="466" customFormat="1">
      <c r="B2621" s="465"/>
      <c r="C2621" s="465"/>
      <c r="D2621" s="465"/>
      <c r="E2621" s="465"/>
      <c r="F2621" s="465"/>
      <c r="G2621" s="465"/>
    </row>
    <row r="2622" spans="2:7" s="466" customFormat="1">
      <c r="B2622" s="465"/>
      <c r="C2622" s="465"/>
      <c r="D2622" s="465"/>
      <c r="E2622" s="465"/>
      <c r="F2622" s="465"/>
      <c r="G2622" s="465"/>
    </row>
    <row r="2623" spans="2:7" s="466" customFormat="1">
      <c r="B2623" s="465"/>
      <c r="C2623" s="465"/>
      <c r="D2623" s="465"/>
      <c r="E2623" s="465"/>
      <c r="F2623" s="465"/>
      <c r="G2623" s="465"/>
    </row>
    <row r="2624" spans="2:7" s="466" customFormat="1">
      <c r="B2624" s="465"/>
      <c r="C2624" s="465"/>
      <c r="D2624" s="465"/>
      <c r="E2624" s="465"/>
      <c r="F2624" s="465"/>
      <c r="G2624" s="465"/>
    </row>
    <row r="2625" spans="2:7" s="466" customFormat="1">
      <c r="B2625" s="465"/>
      <c r="C2625" s="465"/>
      <c r="D2625" s="465"/>
      <c r="E2625" s="465"/>
      <c r="F2625" s="465"/>
      <c r="G2625" s="465"/>
    </row>
    <row r="2626" spans="2:7" s="466" customFormat="1">
      <c r="B2626" s="465"/>
      <c r="C2626" s="465"/>
      <c r="D2626" s="465"/>
      <c r="E2626" s="465"/>
      <c r="F2626" s="465"/>
      <c r="G2626" s="465"/>
    </row>
    <row r="2627" spans="2:7" s="466" customFormat="1">
      <c r="B2627" s="465"/>
      <c r="C2627" s="465"/>
      <c r="D2627" s="465"/>
      <c r="E2627" s="465"/>
      <c r="F2627" s="465"/>
      <c r="G2627" s="465"/>
    </row>
    <row r="2628" spans="2:7" s="466" customFormat="1">
      <c r="B2628" s="465"/>
      <c r="C2628" s="465"/>
      <c r="D2628" s="465"/>
      <c r="E2628" s="465"/>
      <c r="F2628" s="465"/>
      <c r="G2628" s="465"/>
    </row>
    <row r="2629" spans="2:7" s="466" customFormat="1">
      <c r="B2629" s="465"/>
      <c r="C2629" s="465"/>
      <c r="D2629" s="465"/>
      <c r="E2629" s="465"/>
      <c r="F2629" s="465"/>
      <c r="G2629" s="465"/>
    </row>
    <row r="2630" spans="2:7" s="466" customFormat="1">
      <c r="B2630" s="465"/>
      <c r="C2630" s="465"/>
      <c r="D2630" s="465"/>
      <c r="E2630" s="465"/>
      <c r="F2630" s="465"/>
      <c r="G2630" s="465"/>
    </row>
    <row r="2631" spans="2:7" s="466" customFormat="1">
      <c r="B2631" s="465"/>
      <c r="C2631" s="465"/>
      <c r="D2631" s="465"/>
      <c r="E2631" s="465"/>
      <c r="F2631" s="465"/>
      <c r="G2631" s="465"/>
    </row>
    <row r="2632" spans="2:7" s="466" customFormat="1">
      <c r="B2632" s="465"/>
      <c r="C2632" s="465"/>
      <c r="D2632" s="465"/>
      <c r="E2632" s="465"/>
      <c r="F2632" s="465"/>
      <c r="G2632" s="465"/>
    </row>
    <row r="2633" spans="2:7" s="466" customFormat="1">
      <c r="B2633" s="465"/>
      <c r="C2633" s="465"/>
      <c r="D2633" s="465"/>
      <c r="E2633" s="465"/>
      <c r="F2633" s="465"/>
      <c r="G2633" s="465"/>
    </row>
    <row r="2634" spans="2:7" s="466" customFormat="1">
      <c r="B2634" s="465"/>
      <c r="C2634" s="465"/>
      <c r="D2634" s="465"/>
      <c r="E2634" s="465"/>
      <c r="F2634" s="465"/>
      <c r="G2634" s="465"/>
    </row>
    <row r="2635" spans="2:7" s="466" customFormat="1">
      <c r="B2635" s="465"/>
      <c r="C2635" s="465"/>
      <c r="D2635" s="465"/>
      <c r="E2635" s="465"/>
      <c r="F2635" s="465"/>
      <c r="G2635" s="465"/>
    </row>
    <row r="2636" spans="2:7" s="466" customFormat="1">
      <c r="B2636" s="465"/>
      <c r="C2636" s="465"/>
      <c r="D2636" s="465"/>
      <c r="E2636" s="465"/>
      <c r="F2636" s="465"/>
      <c r="G2636" s="465"/>
    </row>
    <row r="2637" spans="2:7" s="466" customFormat="1">
      <c r="B2637" s="465"/>
      <c r="C2637" s="465"/>
      <c r="D2637" s="465"/>
      <c r="E2637" s="465"/>
      <c r="F2637" s="465"/>
      <c r="G2637" s="465"/>
    </row>
    <row r="2638" spans="2:7" s="466" customFormat="1">
      <c r="B2638" s="465"/>
      <c r="C2638" s="465"/>
      <c r="D2638" s="465"/>
      <c r="E2638" s="465"/>
      <c r="F2638" s="465"/>
      <c r="G2638" s="465"/>
    </row>
    <row r="2639" spans="2:7" s="466" customFormat="1">
      <c r="B2639" s="465"/>
      <c r="C2639" s="465"/>
      <c r="D2639" s="465"/>
      <c r="E2639" s="465"/>
      <c r="F2639" s="465"/>
      <c r="G2639" s="465"/>
    </row>
    <row r="2640" spans="2:7" s="466" customFormat="1">
      <c r="B2640" s="465"/>
      <c r="C2640" s="465"/>
      <c r="D2640" s="465"/>
      <c r="E2640" s="465"/>
      <c r="F2640" s="465"/>
      <c r="G2640" s="465"/>
    </row>
    <row r="2641" spans="2:7" s="466" customFormat="1">
      <c r="B2641" s="465"/>
      <c r="C2641" s="465"/>
      <c r="D2641" s="465"/>
      <c r="E2641" s="465"/>
      <c r="F2641" s="465"/>
      <c r="G2641" s="465"/>
    </row>
    <row r="2642" spans="2:7" s="466" customFormat="1">
      <c r="B2642" s="465"/>
      <c r="C2642" s="465"/>
      <c r="D2642" s="465"/>
      <c r="E2642" s="465"/>
      <c r="F2642" s="465"/>
      <c r="G2642" s="465"/>
    </row>
    <row r="2643" spans="2:7" s="466" customFormat="1">
      <c r="B2643" s="465"/>
      <c r="C2643" s="465"/>
      <c r="D2643" s="465"/>
      <c r="E2643" s="465"/>
      <c r="F2643" s="465"/>
      <c r="G2643" s="465"/>
    </row>
    <row r="2644" spans="2:7" s="466" customFormat="1">
      <c r="B2644" s="465"/>
      <c r="C2644" s="465"/>
      <c r="D2644" s="465"/>
      <c r="E2644" s="465"/>
      <c r="F2644" s="465"/>
      <c r="G2644" s="465"/>
    </row>
    <row r="2645" spans="2:7" s="466" customFormat="1">
      <c r="B2645" s="465"/>
      <c r="C2645" s="465"/>
      <c r="D2645" s="465"/>
      <c r="E2645" s="465"/>
      <c r="F2645" s="465"/>
      <c r="G2645" s="465"/>
    </row>
    <row r="2646" spans="2:7" s="466" customFormat="1">
      <c r="B2646" s="465"/>
      <c r="C2646" s="465"/>
      <c r="D2646" s="465"/>
      <c r="E2646" s="465"/>
      <c r="F2646" s="465"/>
      <c r="G2646" s="465"/>
    </row>
    <row r="2647" spans="2:7" s="466" customFormat="1">
      <c r="B2647" s="465"/>
      <c r="C2647" s="465"/>
      <c r="D2647" s="465"/>
      <c r="E2647" s="465"/>
      <c r="F2647" s="465"/>
      <c r="G2647" s="465"/>
    </row>
    <row r="2648" spans="2:7" s="466" customFormat="1">
      <c r="B2648" s="465"/>
      <c r="C2648" s="465"/>
      <c r="D2648" s="465"/>
      <c r="E2648" s="465"/>
      <c r="F2648" s="465"/>
      <c r="G2648" s="465"/>
    </row>
    <row r="2649" spans="2:7" s="466" customFormat="1">
      <c r="B2649" s="465"/>
      <c r="C2649" s="465"/>
      <c r="D2649" s="465"/>
      <c r="E2649" s="465"/>
      <c r="F2649" s="465"/>
      <c r="G2649" s="465"/>
    </row>
    <row r="2650" spans="2:7" s="466" customFormat="1">
      <c r="B2650" s="465"/>
      <c r="C2650" s="465"/>
      <c r="D2650" s="465"/>
      <c r="E2650" s="465"/>
      <c r="F2650" s="465"/>
      <c r="G2650" s="465"/>
    </row>
    <row r="2651" spans="2:7" s="466" customFormat="1">
      <c r="B2651" s="465"/>
      <c r="C2651" s="465"/>
      <c r="D2651" s="465"/>
      <c r="E2651" s="465"/>
      <c r="F2651" s="465"/>
      <c r="G2651" s="465"/>
    </row>
    <row r="2652" spans="2:7" s="466" customFormat="1">
      <c r="B2652" s="465"/>
      <c r="C2652" s="465"/>
      <c r="D2652" s="465"/>
      <c r="E2652" s="465"/>
      <c r="F2652" s="465"/>
      <c r="G2652" s="465"/>
    </row>
    <row r="2653" spans="2:7" s="466" customFormat="1">
      <c r="B2653" s="465"/>
      <c r="C2653" s="465"/>
      <c r="D2653" s="465"/>
      <c r="E2653" s="465"/>
      <c r="F2653" s="465"/>
      <c r="G2653" s="465"/>
    </row>
    <row r="2654" spans="2:7" s="466" customFormat="1">
      <c r="B2654" s="465"/>
      <c r="C2654" s="465"/>
      <c r="D2654" s="465"/>
      <c r="E2654" s="465"/>
      <c r="F2654" s="465"/>
      <c r="G2654" s="465"/>
    </row>
    <row r="2655" spans="2:7" s="466" customFormat="1">
      <c r="B2655" s="465"/>
      <c r="C2655" s="465"/>
      <c r="D2655" s="465"/>
      <c r="E2655" s="465"/>
      <c r="F2655" s="465"/>
      <c r="G2655" s="465"/>
    </row>
    <row r="2656" spans="2:7" s="466" customFormat="1">
      <c r="B2656" s="465"/>
      <c r="C2656" s="465"/>
      <c r="D2656" s="465"/>
      <c r="E2656" s="465"/>
      <c r="F2656" s="465"/>
      <c r="G2656" s="465"/>
    </row>
    <row r="2657" spans="2:7" s="466" customFormat="1">
      <c r="B2657" s="465"/>
      <c r="C2657" s="465"/>
      <c r="D2657" s="465"/>
      <c r="E2657" s="465"/>
      <c r="F2657" s="465"/>
      <c r="G2657" s="465"/>
    </row>
    <row r="2658" spans="2:7" s="466" customFormat="1">
      <c r="B2658" s="465"/>
      <c r="C2658" s="465"/>
      <c r="D2658" s="465"/>
      <c r="E2658" s="465"/>
      <c r="F2658" s="465"/>
      <c r="G2658" s="465"/>
    </row>
    <row r="2659" spans="2:7" s="466" customFormat="1">
      <c r="B2659" s="465"/>
      <c r="C2659" s="465"/>
      <c r="D2659" s="465"/>
      <c r="E2659" s="465"/>
      <c r="F2659" s="465"/>
      <c r="G2659" s="465"/>
    </row>
    <row r="2660" spans="2:7" s="466" customFormat="1">
      <c r="B2660" s="465"/>
      <c r="C2660" s="465"/>
      <c r="D2660" s="465"/>
      <c r="E2660" s="465"/>
      <c r="F2660" s="465"/>
      <c r="G2660" s="465"/>
    </row>
    <row r="2661" spans="2:7" s="466" customFormat="1">
      <c r="B2661" s="465"/>
      <c r="C2661" s="465"/>
      <c r="D2661" s="465"/>
      <c r="E2661" s="465"/>
      <c r="F2661" s="465"/>
      <c r="G2661" s="465"/>
    </row>
    <row r="2662" spans="2:7" s="466" customFormat="1">
      <c r="B2662" s="465"/>
      <c r="C2662" s="465"/>
      <c r="D2662" s="465"/>
      <c r="E2662" s="465"/>
      <c r="F2662" s="465"/>
      <c r="G2662" s="465"/>
    </row>
    <row r="2663" spans="2:7" s="466" customFormat="1">
      <c r="B2663" s="465"/>
      <c r="C2663" s="465"/>
      <c r="D2663" s="465"/>
      <c r="E2663" s="465"/>
      <c r="F2663" s="465"/>
      <c r="G2663" s="465"/>
    </row>
    <row r="2664" spans="2:7" s="466" customFormat="1">
      <c r="B2664" s="465"/>
      <c r="C2664" s="465"/>
      <c r="D2664" s="465"/>
      <c r="E2664" s="465"/>
      <c r="F2664" s="465"/>
      <c r="G2664" s="465"/>
    </row>
    <row r="2665" spans="2:7" s="466" customFormat="1">
      <c r="B2665" s="465"/>
      <c r="C2665" s="465"/>
      <c r="D2665" s="465"/>
      <c r="E2665" s="465"/>
      <c r="F2665" s="465"/>
      <c r="G2665" s="465"/>
    </row>
    <row r="2666" spans="2:7" s="466" customFormat="1">
      <c r="B2666" s="465"/>
      <c r="C2666" s="465"/>
      <c r="D2666" s="465"/>
      <c r="E2666" s="465"/>
      <c r="F2666" s="465"/>
      <c r="G2666" s="465"/>
    </row>
    <row r="2667" spans="2:7" s="466" customFormat="1">
      <c r="B2667" s="465"/>
      <c r="C2667" s="465"/>
      <c r="D2667" s="465"/>
      <c r="E2667" s="465"/>
      <c r="F2667" s="465"/>
      <c r="G2667" s="465"/>
    </row>
    <row r="2668" spans="2:7" s="466" customFormat="1">
      <c r="B2668" s="465"/>
      <c r="C2668" s="465"/>
      <c r="D2668" s="465"/>
      <c r="E2668" s="465"/>
      <c r="F2668" s="465"/>
      <c r="G2668" s="465"/>
    </row>
    <row r="2669" spans="2:7" s="466" customFormat="1">
      <c r="B2669" s="465"/>
      <c r="C2669" s="465"/>
      <c r="D2669" s="465"/>
      <c r="E2669" s="465"/>
      <c r="F2669" s="465"/>
      <c r="G2669" s="465"/>
    </row>
    <row r="2670" spans="2:7" s="466" customFormat="1">
      <c r="B2670" s="465"/>
      <c r="C2670" s="465"/>
      <c r="D2670" s="465"/>
      <c r="E2670" s="465"/>
      <c r="F2670" s="465"/>
      <c r="G2670" s="465"/>
    </row>
    <row r="2671" spans="2:7" s="466" customFormat="1">
      <c r="B2671" s="465"/>
      <c r="C2671" s="465"/>
      <c r="D2671" s="465"/>
      <c r="E2671" s="465"/>
      <c r="F2671" s="465"/>
      <c r="G2671" s="465"/>
    </row>
    <row r="2672" spans="2:7" s="466" customFormat="1">
      <c r="B2672" s="465"/>
      <c r="C2672" s="465"/>
      <c r="D2672" s="465"/>
      <c r="E2672" s="465"/>
      <c r="F2672" s="465"/>
      <c r="G2672" s="465"/>
    </row>
    <row r="2673" spans="2:7" s="466" customFormat="1">
      <c r="B2673" s="465"/>
      <c r="C2673" s="465"/>
      <c r="D2673" s="465"/>
      <c r="E2673" s="465"/>
      <c r="F2673" s="465"/>
      <c r="G2673" s="465"/>
    </row>
    <row r="2674" spans="2:7" s="466" customFormat="1">
      <c r="B2674" s="465"/>
      <c r="C2674" s="465"/>
      <c r="D2674" s="465"/>
      <c r="E2674" s="465"/>
      <c r="F2674" s="465"/>
      <c r="G2674" s="465"/>
    </row>
    <row r="2675" spans="2:7" s="466" customFormat="1">
      <c r="B2675" s="465"/>
      <c r="C2675" s="465"/>
      <c r="D2675" s="465"/>
      <c r="E2675" s="465"/>
      <c r="F2675" s="465"/>
      <c r="G2675" s="465"/>
    </row>
    <row r="2676" spans="2:7" s="466" customFormat="1">
      <c r="B2676" s="465"/>
      <c r="C2676" s="465"/>
      <c r="D2676" s="465"/>
      <c r="E2676" s="465"/>
      <c r="F2676" s="465"/>
      <c r="G2676" s="465"/>
    </row>
    <row r="2677" spans="2:7" s="466" customFormat="1">
      <c r="B2677" s="465"/>
      <c r="C2677" s="465"/>
      <c r="D2677" s="465"/>
      <c r="E2677" s="465"/>
      <c r="F2677" s="465"/>
      <c r="G2677" s="465"/>
    </row>
    <row r="2678" spans="2:7" s="466" customFormat="1">
      <c r="B2678" s="465"/>
      <c r="C2678" s="465"/>
      <c r="D2678" s="465"/>
      <c r="E2678" s="465"/>
      <c r="F2678" s="465"/>
      <c r="G2678" s="465"/>
    </row>
    <row r="2679" spans="2:7" s="466" customFormat="1">
      <c r="B2679" s="465"/>
      <c r="C2679" s="465"/>
      <c r="D2679" s="465"/>
      <c r="E2679" s="465"/>
      <c r="F2679" s="465"/>
      <c r="G2679" s="465"/>
    </row>
    <row r="2680" spans="2:7" s="466" customFormat="1">
      <c r="B2680" s="465"/>
      <c r="C2680" s="465"/>
      <c r="D2680" s="465"/>
      <c r="E2680" s="465"/>
      <c r="F2680" s="465"/>
      <c r="G2680" s="465"/>
    </row>
    <row r="2681" spans="2:7" s="466" customFormat="1">
      <c r="B2681" s="465"/>
      <c r="C2681" s="465"/>
      <c r="D2681" s="465"/>
      <c r="E2681" s="465"/>
      <c r="F2681" s="465"/>
      <c r="G2681" s="465"/>
    </row>
    <row r="2682" spans="2:7" s="466" customFormat="1">
      <c r="B2682" s="465"/>
      <c r="C2682" s="465"/>
      <c r="D2682" s="465"/>
      <c r="E2682" s="465"/>
      <c r="F2682" s="465"/>
      <c r="G2682" s="465"/>
    </row>
    <row r="2683" spans="2:7" s="466" customFormat="1">
      <c r="B2683" s="465"/>
      <c r="C2683" s="465"/>
      <c r="D2683" s="465"/>
      <c r="E2683" s="465"/>
      <c r="F2683" s="465"/>
      <c r="G2683" s="465"/>
    </row>
    <row r="2684" spans="2:7" s="466" customFormat="1">
      <c r="B2684" s="465"/>
      <c r="C2684" s="465"/>
      <c r="D2684" s="465"/>
      <c r="E2684" s="465"/>
      <c r="F2684" s="465"/>
      <c r="G2684" s="465"/>
    </row>
    <row r="2685" spans="2:7" s="466" customFormat="1">
      <c r="B2685" s="465"/>
      <c r="C2685" s="465"/>
      <c r="D2685" s="465"/>
      <c r="E2685" s="465"/>
      <c r="F2685" s="465"/>
      <c r="G2685" s="465"/>
    </row>
    <row r="2686" spans="2:7" s="466" customFormat="1">
      <c r="B2686" s="465"/>
      <c r="C2686" s="465"/>
      <c r="D2686" s="465"/>
      <c r="E2686" s="465"/>
      <c r="F2686" s="465"/>
      <c r="G2686" s="465"/>
    </row>
    <row r="2687" spans="2:7" s="466" customFormat="1">
      <c r="B2687" s="465"/>
      <c r="C2687" s="465"/>
      <c r="D2687" s="465"/>
      <c r="E2687" s="465"/>
      <c r="F2687" s="465"/>
      <c r="G2687" s="465"/>
    </row>
    <row r="2688" spans="2:7" s="466" customFormat="1">
      <c r="B2688" s="465"/>
      <c r="C2688" s="465"/>
      <c r="D2688" s="465"/>
      <c r="E2688" s="465"/>
      <c r="F2688" s="465"/>
      <c r="G2688" s="465"/>
    </row>
    <row r="2689" spans="2:7" s="466" customFormat="1">
      <c r="B2689" s="465"/>
      <c r="C2689" s="465"/>
      <c r="D2689" s="465"/>
      <c r="E2689" s="465"/>
      <c r="F2689" s="465"/>
      <c r="G2689" s="465"/>
    </row>
    <row r="2690" spans="2:7" s="466" customFormat="1">
      <c r="B2690" s="465"/>
      <c r="C2690" s="465"/>
      <c r="D2690" s="465"/>
      <c r="E2690" s="465"/>
      <c r="F2690" s="465"/>
      <c r="G2690" s="465"/>
    </row>
    <row r="2691" spans="2:7" s="466" customFormat="1">
      <c r="B2691" s="465"/>
      <c r="C2691" s="465"/>
      <c r="D2691" s="465"/>
      <c r="E2691" s="465"/>
      <c r="F2691" s="465"/>
      <c r="G2691" s="465"/>
    </row>
    <row r="2692" spans="2:7" s="466" customFormat="1">
      <c r="B2692" s="465"/>
      <c r="C2692" s="465"/>
      <c r="D2692" s="465"/>
      <c r="E2692" s="465"/>
      <c r="F2692" s="465"/>
      <c r="G2692" s="465"/>
    </row>
    <row r="2693" spans="2:7" s="466" customFormat="1">
      <c r="B2693" s="465"/>
      <c r="C2693" s="465"/>
      <c r="D2693" s="465"/>
      <c r="E2693" s="465"/>
      <c r="F2693" s="465"/>
      <c r="G2693" s="465"/>
    </row>
    <row r="2694" spans="2:7" s="466" customFormat="1">
      <c r="B2694" s="465"/>
      <c r="C2694" s="465"/>
      <c r="D2694" s="465"/>
      <c r="E2694" s="465"/>
      <c r="F2694" s="465"/>
      <c r="G2694" s="465"/>
    </row>
    <row r="2695" spans="2:7" s="466" customFormat="1">
      <c r="B2695" s="465"/>
      <c r="C2695" s="465"/>
      <c r="D2695" s="465"/>
      <c r="E2695" s="465"/>
      <c r="F2695" s="465"/>
      <c r="G2695" s="465"/>
    </row>
    <row r="2696" spans="2:7" s="466" customFormat="1">
      <c r="B2696" s="465"/>
      <c r="C2696" s="465"/>
      <c r="D2696" s="465"/>
      <c r="E2696" s="465"/>
      <c r="F2696" s="465"/>
      <c r="G2696" s="465"/>
    </row>
    <row r="2697" spans="2:7" s="466" customFormat="1">
      <c r="B2697" s="465"/>
      <c r="C2697" s="465"/>
      <c r="D2697" s="465"/>
      <c r="E2697" s="465"/>
      <c r="F2697" s="465"/>
      <c r="G2697" s="465"/>
    </row>
    <row r="2698" spans="2:7" s="466" customFormat="1">
      <c r="B2698" s="465"/>
      <c r="C2698" s="465"/>
      <c r="D2698" s="465"/>
      <c r="E2698" s="465"/>
      <c r="F2698" s="465"/>
      <c r="G2698" s="465"/>
    </row>
    <row r="2699" spans="2:7" s="466" customFormat="1">
      <c r="B2699" s="465"/>
      <c r="C2699" s="465"/>
      <c r="D2699" s="465"/>
      <c r="E2699" s="465"/>
      <c r="F2699" s="465"/>
      <c r="G2699" s="465"/>
    </row>
    <row r="2700" spans="2:7" s="466" customFormat="1">
      <c r="B2700" s="465"/>
      <c r="C2700" s="465"/>
      <c r="D2700" s="465"/>
      <c r="E2700" s="465"/>
      <c r="F2700" s="465"/>
      <c r="G2700" s="465"/>
    </row>
    <row r="2701" spans="2:7" s="466" customFormat="1">
      <c r="B2701" s="465"/>
      <c r="C2701" s="465"/>
      <c r="D2701" s="465"/>
      <c r="E2701" s="465"/>
      <c r="F2701" s="465"/>
      <c r="G2701" s="465"/>
    </row>
    <row r="2702" spans="2:7" s="466" customFormat="1">
      <c r="B2702" s="465"/>
      <c r="C2702" s="465"/>
      <c r="D2702" s="465"/>
      <c r="E2702" s="465"/>
      <c r="F2702" s="465"/>
      <c r="G2702" s="465"/>
    </row>
    <row r="2703" spans="2:7" s="466" customFormat="1">
      <c r="B2703" s="465"/>
      <c r="C2703" s="465"/>
      <c r="D2703" s="465"/>
      <c r="E2703" s="465"/>
      <c r="F2703" s="465"/>
      <c r="G2703" s="465"/>
    </row>
    <row r="2704" spans="2:7" s="466" customFormat="1">
      <c r="B2704" s="465"/>
      <c r="C2704" s="465"/>
      <c r="D2704" s="465"/>
      <c r="E2704" s="465"/>
      <c r="F2704" s="465"/>
      <c r="G2704" s="465"/>
    </row>
    <row r="2705" spans="2:7" s="466" customFormat="1">
      <c r="B2705" s="465"/>
      <c r="C2705" s="465"/>
      <c r="D2705" s="465"/>
      <c r="E2705" s="465"/>
      <c r="F2705" s="465"/>
      <c r="G2705" s="465"/>
    </row>
    <row r="2706" spans="2:7" s="466" customFormat="1">
      <c r="B2706" s="465"/>
      <c r="C2706" s="465"/>
      <c r="D2706" s="465"/>
      <c r="E2706" s="465"/>
      <c r="F2706" s="465"/>
      <c r="G2706" s="465"/>
    </row>
    <row r="2707" spans="2:7" s="466" customFormat="1">
      <c r="B2707" s="465"/>
      <c r="C2707" s="465"/>
      <c r="D2707" s="465"/>
      <c r="E2707" s="465"/>
      <c r="F2707" s="465"/>
      <c r="G2707" s="465"/>
    </row>
    <row r="2708" spans="2:7" s="466" customFormat="1">
      <c r="B2708" s="465"/>
      <c r="C2708" s="465"/>
      <c r="D2708" s="465"/>
      <c r="E2708" s="465"/>
      <c r="F2708" s="465"/>
      <c r="G2708" s="465"/>
    </row>
    <row r="2709" spans="2:7" s="466" customFormat="1">
      <c r="B2709" s="465"/>
      <c r="C2709" s="465"/>
      <c r="D2709" s="465"/>
      <c r="E2709" s="465"/>
      <c r="F2709" s="465"/>
      <c r="G2709" s="465"/>
    </row>
    <row r="2710" spans="2:7" s="466" customFormat="1">
      <c r="B2710" s="465"/>
      <c r="C2710" s="465"/>
      <c r="D2710" s="465"/>
      <c r="E2710" s="465"/>
      <c r="F2710" s="465"/>
      <c r="G2710" s="465"/>
    </row>
    <row r="2711" spans="2:7" s="466" customFormat="1">
      <c r="B2711" s="465"/>
      <c r="C2711" s="465"/>
      <c r="D2711" s="465"/>
      <c r="E2711" s="465"/>
      <c r="F2711" s="465"/>
      <c r="G2711" s="465"/>
    </row>
    <row r="2712" spans="2:7" s="466" customFormat="1">
      <c r="B2712" s="465"/>
      <c r="C2712" s="465"/>
      <c r="D2712" s="465"/>
      <c r="E2712" s="465"/>
      <c r="F2712" s="465"/>
      <c r="G2712" s="465"/>
    </row>
    <row r="2713" spans="2:7" s="466" customFormat="1">
      <c r="B2713" s="465"/>
      <c r="C2713" s="465"/>
      <c r="D2713" s="465"/>
      <c r="E2713" s="465"/>
      <c r="F2713" s="465"/>
      <c r="G2713" s="465"/>
    </row>
    <row r="2714" spans="2:7" s="466" customFormat="1">
      <c r="B2714" s="465"/>
      <c r="C2714" s="465"/>
      <c r="D2714" s="465"/>
      <c r="E2714" s="465"/>
      <c r="F2714" s="465"/>
      <c r="G2714" s="465"/>
    </row>
    <row r="2715" spans="2:7" s="466" customFormat="1">
      <c r="B2715" s="465"/>
      <c r="C2715" s="465"/>
      <c r="D2715" s="465"/>
      <c r="E2715" s="465"/>
      <c r="F2715" s="465"/>
      <c r="G2715" s="465"/>
    </row>
    <row r="2716" spans="2:7" s="466" customFormat="1">
      <c r="B2716" s="465"/>
      <c r="C2716" s="465"/>
      <c r="D2716" s="465"/>
      <c r="E2716" s="465"/>
      <c r="F2716" s="465"/>
      <c r="G2716" s="465"/>
    </row>
    <row r="2717" spans="2:7" s="466" customFormat="1">
      <c r="B2717" s="465"/>
      <c r="C2717" s="465"/>
      <c r="D2717" s="465"/>
      <c r="E2717" s="465"/>
      <c r="F2717" s="465"/>
      <c r="G2717" s="465"/>
    </row>
    <row r="2718" spans="2:7" s="466" customFormat="1">
      <c r="B2718" s="465"/>
      <c r="C2718" s="465"/>
      <c r="D2718" s="465"/>
      <c r="E2718" s="465"/>
      <c r="F2718" s="465"/>
      <c r="G2718" s="465"/>
    </row>
    <row r="2719" spans="2:7" s="466" customFormat="1">
      <c r="B2719" s="465"/>
      <c r="C2719" s="465"/>
      <c r="D2719" s="465"/>
      <c r="E2719" s="465"/>
      <c r="F2719" s="465"/>
      <c r="G2719" s="465"/>
    </row>
    <row r="2720" spans="2:7" s="466" customFormat="1">
      <c r="B2720" s="465"/>
      <c r="C2720" s="465"/>
      <c r="D2720" s="465"/>
      <c r="E2720" s="465"/>
      <c r="F2720" s="465"/>
      <c r="G2720" s="465"/>
    </row>
    <row r="2721" spans="2:7" s="466" customFormat="1">
      <c r="B2721" s="465"/>
      <c r="C2721" s="465"/>
      <c r="D2721" s="465"/>
      <c r="E2721" s="465"/>
      <c r="F2721" s="465"/>
      <c r="G2721" s="465"/>
    </row>
    <row r="2722" spans="2:7" s="466" customFormat="1">
      <c r="B2722" s="465"/>
      <c r="C2722" s="465"/>
      <c r="D2722" s="465"/>
      <c r="E2722" s="465"/>
      <c r="F2722" s="465"/>
      <c r="G2722" s="465"/>
    </row>
    <row r="2723" spans="2:7" s="466" customFormat="1">
      <c r="B2723" s="465"/>
      <c r="C2723" s="465"/>
      <c r="D2723" s="465"/>
      <c r="E2723" s="465"/>
      <c r="F2723" s="465"/>
      <c r="G2723" s="465"/>
    </row>
    <row r="2724" spans="2:7" s="466" customFormat="1">
      <c r="B2724" s="465"/>
      <c r="C2724" s="465"/>
      <c r="D2724" s="465"/>
      <c r="E2724" s="465"/>
      <c r="F2724" s="465"/>
      <c r="G2724" s="465"/>
    </row>
    <row r="2725" spans="2:7" s="466" customFormat="1">
      <c r="B2725" s="465"/>
      <c r="C2725" s="465"/>
      <c r="D2725" s="465"/>
      <c r="E2725" s="465"/>
      <c r="F2725" s="465"/>
      <c r="G2725" s="465"/>
    </row>
    <row r="2726" spans="2:7" s="466" customFormat="1">
      <c r="B2726" s="465"/>
      <c r="C2726" s="465"/>
      <c r="D2726" s="465"/>
      <c r="E2726" s="465"/>
      <c r="F2726" s="465"/>
      <c r="G2726" s="465"/>
    </row>
    <row r="2727" spans="2:7" s="466" customFormat="1">
      <c r="B2727" s="465"/>
      <c r="C2727" s="465"/>
      <c r="D2727" s="465"/>
      <c r="E2727" s="465"/>
      <c r="F2727" s="465"/>
      <c r="G2727" s="465"/>
    </row>
    <row r="2728" spans="2:7" s="466" customFormat="1">
      <c r="B2728" s="465"/>
      <c r="C2728" s="465"/>
      <c r="D2728" s="465"/>
      <c r="E2728" s="465"/>
      <c r="F2728" s="465"/>
      <c r="G2728" s="465"/>
    </row>
    <row r="2729" spans="2:7" s="466" customFormat="1">
      <c r="B2729" s="465"/>
      <c r="C2729" s="465"/>
      <c r="D2729" s="465"/>
      <c r="E2729" s="465"/>
      <c r="F2729" s="465"/>
      <c r="G2729" s="465"/>
    </row>
    <row r="2730" spans="2:7" s="466" customFormat="1">
      <c r="B2730" s="465"/>
      <c r="C2730" s="465"/>
      <c r="D2730" s="465"/>
      <c r="E2730" s="465"/>
      <c r="F2730" s="465"/>
      <c r="G2730" s="465"/>
    </row>
    <row r="2731" spans="2:7" s="466" customFormat="1">
      <c r="B2731" s="465"/>
      <c r="C2731" s="465"/>
      <c r="D2731" s="465"/>
      <c r="E2731" s="465"/>
      <c r="F2731" s="465"/>
      <c r="G2731" s="465"/>
    </row>
    <row r="2732" spans="2:7" s="466" customFormat="1">
      <c r="B2732" s="465"/>
      <c r="C2732" s="465"/>
      <c r="D2732" s="465"/>
      <c r="E2732" s="465"/>
      <c r="F2732" s="465"/>
      <c r="G2732" s="465"/>
    </row>
    <row r="2733" spans="2:7" s="466" customFormat="1">
      <c r="B2733" s="465"/>
      <c r="C2733" s="465"/>
      <c r="D2733" s="465"/>
      <c r="E2733" s="465"/>
      <c r="F2733" s="465"/>
      <c r="G2733" s="465"/>
    </row>
    <row r="2734" spans="2:7" s="466" customFormat="1">
      <c r="B2734" s="465"/>
      <c r="C2734" s="465"/>
      <c r="D2734" s="465"/>
      <c r="E2734" s="465"/>
      <c r="F2734" s="465"/>
      <c r="G2734" s="465"/>
    </row>
    <row r="2735" spans="2:7" s="466" customFormat="1">
      <c r="B2735" s="465"/>
      <c r="C2735" s="465"/>
      <c r="D2735" s="465"/>
      <c r="E2735" s="465"/>
      <c r="F2735" s="465"/>
      <c r="G2735" s="465"/>
    </row>
    <row r="2736" spans="2:7" s="466" customFormat="1">
      <c r="B2736" s="465"/>
      <c r="C2736" s="465"/>
      <c r="D2736" s="465"/>
      <c r="E2736" s="465"/>
      <c r="F2736" s="465"/>
      <c r="G2736" s="465"/>
    </row>
    <row r="2737" spans="2:7" s="466" customFormat="1">
      <c r="B2737" s="465"/>
      <c r="C2737" s="465"/>
      <c r="D2737" s="465"/>
      <c r="E2737" s="465"/>
      <c r="F2737" s="465"/>
      <c r="G2737" s="465"/>
    </row>
    <row r="2738" spans="2:7" s="466" customFormat="1">
      <c r="B2738" s="465"/>
      <c r="C2738" s="465"/>
      <c r="D2738" s="465"/>
      <c r="E2738" s="465"/>
      <c r="F2738" s="465"/>
      <c r="G2738" s="465"/>
    </row>
    <row r="2739" spans="2:7" s="466" customFormat="1">
      <c r="B2739" s="465"/>
      <c r="C2739" s="465"/>
      <c r="D2739" s="465"/>
      <c r="E2739" s="465"/>
      <c r="F2739" s="465"/>
      <c r="G2739" s="465"/>
    </row>
    <row r="2740" spans="2:7" s="466" customFormat="1">
      <c r="B2740" s="465"/>
      <c r="C2740" s="465"/>
      <c r="D2740" s="465"/>
      <c r="E2740" s="465"/>
      <c r="F2740" s="465"/>
      <c r="G2740" s="465"/>
    </row>
    <row r="2741" spans="2:7" s="466" customFormat="1">
      <c r="B2741" s="465"/>
      <c r="C2741" s="465"/>
      <c r="D2741" s="465"/>
      <c r="E2741" s="465"/>
      <c r="F2741" s="465"/>
      <c r="G2741" s="465"/>
    </row>
    <row r="2742" spans="2:7" s="466" customFormat="1">
      <c r="B2742" s="465"/>
      <c r="C2742" s="465"/>
      <c r="D2742" s="465"/>
      <c r="E2742" s="465"/>
      <c r="F2742" s="465"/>
      <c r="G2742" s="465"/>
    </row>
    <row r="2743" spans="2:7" s="466" customFormat="1">
      <c r="B2743" s="465"/>
      <c r="C2743" s="465"/>
      <c r="D2743" s="465"/>
      <c r="E2743" s="465"/>
      <c r="F2743" s="465"/>
      <c r="G2743" s="465"/>
    </row>
    <row r="2744" spans="2:7" s="466" customFormat="1">
      <c r="B2744" s="465"/>
      <c r="C2744" s="465"/>
      <c r="D2744" s="465"/>
      <c r="E2744" s="465"/>
      <c r="F2744" s="465"/>
      <c r="G2744" s="465"/>
    </row>
    <row r="2745" spans="2:7" s="466" customFormat="1">
      <c r="B2745" s="465"/>
      <c r="C2745" s="465"/>
      <c r="D2745" s="465"/>
      <c r="E2745" s="465"/>
      <c r="F2745" s="465"/>
      <c r="G2745" s="465"/>
    </row>
    <row r="2746" spans="2:7" s="466" customFormat="1">
      <c r="B2746" s="465"/>
      <c r="C2746" s="465"/>
      <c r="D2746" s="465"/>
      <c r="E2746" s="465"/>
      <c r="F2746" s="465"/>
      <c r="G2746" s="465"/>
    </row>
    <row r="2747" spans="2:7" s="466" customFormat="1">
      <c r="B2747" s="465"/>
      <c r="C2747" s="465"/>
      <c r="D2747" s="465"/>
      <c r="E2747" s="465"/>
      <c r="F2747" s="465"/>
      <c r="G2747" s="465"/>
    </row>
    <row r="2748" spans="2:7" s="466" customFormat="1">
      <c r="B2748" s="465"/>
      <c r="C2748" s="465"/>
      <c r="D2748" s="465"/>
      <c r="E2748" s="465"/>
      <c r="F2748" s="465"/>
      <c r="G2748" s="465"/>
    </row>
    <row r="2749" spans="2:7" s="466" customFormat="1">
      <c r="B2749" s="465"/>
      <c r="C2749" s="465"/>
      <c r="D2749" s="465"/>
      <c r="E2749" s="465"/>
      <c r="F2749" s="465"/>
      <c r="G2749" s="465"/>
    </row>
    <row r="2750" spans="2:7" s="466" customFormat="1">
      <c r="B2750" s="465"/>
      <c r="C2750" s="465"/>
      <c r="D2750" s="465"/>
      <c r="E2750" s="465"/>
      <c r="F2750" s="465"/>
      <c r="G2750" s="465"/>
    </row>
    <row r="2751" spans="2:7" s="466" customFormat="1">
      <c r="B2751" s="465"/>
      <c r="C2751" s="465"/>
      <c r="D2751" s="465"/>
      <c r="E2751" s="465"/>
      <c r="F2751" s="465"/>
      <c r="G2751" s="465"/>
    </row>
    <row r="2752" spans="2:7" s="466" customFormat="1">
      <c r="B2752" s="465"/>
      <c r="C2752" s="465"/>
      <c r="D2752" s="465"/>
      <c r="E2752" s="465"/>
      <c r="F2752" s="465"/>
      <c r="G2752" s="465"/>
    </row>
    <row r="2753" spans="2:7" s="466" customFormat="1">
      <c r="B2753" s="465"/>
      <c r="C2753" s="465"/>
      <c r="D2753" s="465"/>
      <c r="E2753" s="465"/>
      <c r="F2753" s="465"/>
      <c r="G2753" s="465"/>
    </row>
    <row r="2754" spans="2:7" s="466" customFormat="1">
      <c r="B2754" s="465"/>
      <c r="C2754" s="465"/>
      <c r="D2754" s="465"/>
      <c r="E2754" s="465"/>
      <c r="F2754" s="465"/>
      <c r="G2754" s="465"/>
    </row>
    <row r="2755" spans="2:7" s="466" customFormat="1">
      <c r="B2755" s="465"/>
      <c r="C2755" s="465"/>
      <c r="D2755" s="465"/>
      <c r="E2755" s="465"/>
      <c r="F2755" s="465"/>
      <c r="G2755" s="465"/>
    </row>
    <row r="2756" spans="2:7" s="466" customFormat="1">
      <c r="B2756" s="465"/>
      <c r="C2756" s="465"/>
      <c r="D2756" s="465"/>
      <c r="E2756" s="465"/>
      <c r="F2756" s="465"/>
      <c r="G2756" s="465"/>
    </row>
    <row r="2757" spans="2:7" s="466" customFormat="1">
      <c r="B2757" s="465"/>
      <c r="C2757" s="465"/>
      <c r="D2757" s="465"/>
      <c r="E2757" s="465"/>
      <c r="F2757" s="465"/>
      <c r="G2757" s="465"/>
    </row>
    <row r="2758" spans="2:7" s="466" customFormat="1">
      <c r="B2758" s="465"/>
      <c r="C2758" s="465"/>
      <c r="D2758" s="465"/>
      <c r="E2758" s="465"/>
      <c r="F2758" s="465"/>
      <c r="G2758" s="465"/>
    </row>
    <row r="2759" spans="2:7" s="466" customFormat="1">
      <c r="B2759" s="465"/>
      <c r="C2759" s="465"/>
      <c r="D2759" s="465"/>
      <c r="E2759" s="465"/>
      <c r="F2759" s="465"/>
      <c r="G2759" s="465"/>
    </row>
    <row r="2760" spans="2:7" s="466" customFormat="1">
      <c r="B2760" s="465"/>
      <c r="C2760" s="465"/>
      <c r="D2760" s="465"/>
      <c r="E2760" s="465"/>
      <c r="F2760" s="465"/>
      <c r="G2760" s="465"/>
    </row>
    <row r="2761" spans="2:7" s="466" customFormat="1">
      <c r="B2761" s="465"/>
      <c r="C2761" s="465"/>
      <c r="D2761" s="465"/>
      <c r="E2761" s="465"/>
      <c r="F2761" s="465"/>
      <c r="G2761" s="465"/>
    </row>
    <row r="2762" spans="2:7" s="466" customFormat="1">
      <c r="B2762" s="465"/>
      <c r="C2762" s="465"/>
      <c r="D2762" s="465"/>
      <c r="E2762" s="465"/>
      <c r="F2762" s="465"/>
      <c r="G2762" s="465"/>
    </row>
    <row r="2763" spans="2:7" s="466" customFormat="1">
      <c r="B2763" s="465"/>
      <c r="C2763" s="465"/>
      <c r="D2763" s="465"/>
      <c r="E2763" s="465"/>
      <c r="F2763" s="465"/>
      <c r="G2763" s="465"/>
    </row>
    <row r="2764" spans="2:7" s="466" customFormat="1">
      <c r="B2764" s="465"/>
      <c r="C2764" s="465"/>
      <c r="D2764" s="465"/>
      <c r="E2764" s="465"/>
      <c r="F2764" s="465"/>
      <c r="G2764" s="465"/>
    </row>
    <row r="2765" spans="2:7" s="466" customFormat="1">
      <c r="B2765" s="465"/>
      <c r="C2765" s="465"/>
      <c r="D2765" s="465"/>
      <c r="E2765" s="465"/>
      <c r="F2765" s="465"/>
      <c r="G2765" s="465"/>
    </row>
    <row r="2766" spans="2:7" s="466" customFormat="1">
      <c r="B2766" s="465"/>
      <c r="C2766" s="465"/>
      <c r="D2766" s="465"/>
      <c r="E2766" s="465"/>
      <c r="F2766" s="465"/>
      <c r="G2766" s="465"/>
    </row>
    <row r="2767" spans="2:7" s="466" customFormat="1">
      <c r="B2767" s="465"/>
      <c r="C2767" s="465"/>
      <c r="D2767" s="465"/>
      <c r="E2767" s="465"/>
      <c r="F2767" s="465"/>
      <c r="G2767" s="465"/>
    </row>
    <row r="2768" spans="2:7" s="466" customFormat="1">
      <c r="B2768" s="465"/>
      <c r="C2768" s="465"/>
      <c r="D2768" s="465"/>
      <c r="E2768" s="465"/>
      <c r="F2768" s="465"/>
      <c r="G2768" s="465"/>
    </row>
    <row r="2769" spans="2:7" s="466" customFormat="1">
      <c r="B2769" s="465"/>
      <c r="C2769" s="465"/>
      <c r="D2769" s="465"/>
      <c r="E2769" s="465"/>
      <c r="F2769" s="465"/>
      <c r="G2769" s="465"/>
    </row>
    <row r="2770" spans="2:7" s="466" customFormat="1">
      <c r="B2770" s="465"/>
      <c r="C2770" s="465"/>
      <c r="D2770" s="465"/>
      <c r="E2770" s="465"/>
      <c r="F2770" s="465"/>
      <c r="G2770" s="465"/>
    </row>
    <row r="2771" spans="2:7" s="466" customFormat="1">
      <c r="B2771" s="465"/>
      <c r="C2771" s="465"/>
      <c r="D2771" s="465"/>
      <c r="E2771" s="465"/>
      <c r="F2771" s="465"/>
      <c r="G2771" s="465"/>
    </row>
    <row r="2772" spans="2:7" s="466" customFormat="1">
      <c r="B2772" s="465"/>
      <c r="C2772" s="465"/>
      <c r="D2772" s="465"/>
      <c r="E2772" s="465"/>
      <c r="F2772" s="465"/>
      <c r="G2772" s="465"/>
    </row>
    <row r="2773" spans="2:7" s="466" customFormat="1">
      <c r="B2773" s="465"/>
      <c r="C2773" s="465"/>
      <c r="D2773" s="465"/>
      <c r="E2773" s="465"/>
      <c r="F2773" s="465"/>
      <c r="G2773" s="465"/>
    </row>
    <row r="2774" spans="2:7" s="466" customFormat="1">
      <c r="B2774" s="465"/>
      <c r="C2774" s="465"/>
      <c r="D2774" s="465"/>
      <c r="E2774" s="465"/>
      <c r="F2774" s="465"/>
      <c r="G2774" s="465"/>
    </row>
    <row r="2775" spans="2:7" s="466" customFormat="1">
      <c r="B2775" s="465"/>
      <c r="C2775" s="465"/>
      <c r="D2775" s="465"/>
      <c r="E2775" s="465"/>
      <c r="F2775" s="465"/>
      <c r="G2775" s="465"/>
    </row>
    <row r="2776" spans="2:7" s="466" customFormat="1">
      <c r="B2776" s="465"/>
      <c r="C2776" s="465"/>
      <c r="D2776" s="465"/>
      <c r="E2776" s="465"/>
      <c r="F2776" s="465"/>
      <c r="G2776" s="465"/>
    </row>
    <row r="2777" spans="2:7" s="466" customFormat="1">
      <c r="B2777" s="465"/>
      <c r="C2777" s="465"/>
      <c r="D2777" s="465"/>
      <c r="E2777" s="465"/>
      <c r="F2777" s="465"/>
      <c r="G2777" s="465"/>
    </row>
    <row r="2778" spans="2:7" s="466" customFormat="1">
      <c r="B2778" s="465"/>
      <c r="C2778" s="465"/>
      <c r="D2778" s="465"/>
      <c r="E2778" s="465"/>
      <c r="F2778" s="465"/>
      <c r="G2778" s="465"/>
    </row>
    <row r="2779" spans="2:7" s="466" customFormat="1">
      <c r="B2779" s="465"/>
      <c r="C2779" s="465"/>
      <c r="D2779" s="465"/>
      <c r="E2779" s="465"/>
      <c r="F2779" s="465"/>
      <c r="G2779" s="465"/>
    </row>
    <row r="2780" spans="2:7" s="466" customFormat="1">
      <c r="B2780" s="465"/>
      <c r="C2780" s="465"/>
      <c r="D2780" s="465"/>
      <c r="E2780" s="465"/>
      <c r="F2780" s="465"/>
      <c r="G2780" s="465"/>
    </row>
    <row r="2781" spans="2:7" s="466" customFormat="1">
      <c r="B2781" s="465"/>
      <c r="C2781" s="465"/>
      <c r="D2781" s="465"/>
      <c r="E2781" s="465"/>
      <c r="F2781" s="465"/>
      <c r="G2781" s="465"/>
    </row>
    <row r="2782" spans="2:7" s="466" customFormat="1">
      <c r="B2782" s="465"/>
      <c r="C2782" s="465"/>
      <c r="D2782" s="465"/>
      <c r="E2782" s="465"/>
      <c r="F2782" s="465"/>
      <c r="G2782" s="465"/>
    </row>
    <row r="2783" spans="2:7" s="466" customFormat="1">
      <c r="B2783" s="465"/>
      <c r="C2783" s="465"/>
      <c r="D2783" s="465"/>
      <c r="E2783" s="465"/>
      <c r="F2783" s="465"/>
      <c r="G2783" s="465"/>
    </row>
    <row r="2784" spans="2:7" s="466" customFormat="1">
      <c r="B2784" s="465"/>
      <c r="C2784" s="465"/>
      <c r="D2784" s="465"/>
      <c r="E2784" s="465"/>
      <c r="F2784" s="465"/>
      <c r="G2784" s="465"/>
    </row>
    <row r="2785" spans="2:7" s="466" customFormat="1">
      <c r="B2785" s="465"/>
      <c r="C2785" s="465"/>
      <c r="D2785" s="465"/>
      <c r="E2785" s="465"/>
      <c r="F2785" s="465"/>
      <c r="G2785" s="465"/>
    </row>
    <row r="2786" spans="2:7" s="466" customFormat="1">
      <c r="B2786" s="465"/>
      <c r="C2786" s="465"/>
      <c r="D2786" s="465"/>
      <c r="E2786" s="465"/>
      <c r="F2786" s="465"/>
      <c r="G2786" s="465"/>
    </row>
    <row r="2787" spans="2:7" s="466" customFormat="1">
      <c r="B2787" s="465"/>
      <c r="C2787" s="465"/>
      <c r="D2787" s="465"/>
      <c r="E2787" s="465"/>
      <c r="F2787" s="465"/>
      <c r="G2787" s="465"/>
    </row>
    <row r="2788" spans="2:7" s="466" customFormat="1">
      <c r="B2788" s="465"/>
      <c r="C2788" s="465"/>
      <c r="D2788" s="465"/>
      <c r="E2788" s="465"/>
      <c r="F2788" s="465"/>
      <c r="G2788" s="465"/>
    </row>
    <row r="2789" spans="2:7" s="466" customFormat="1">
      <c r="B2789" s="465"/>
      <c r="C2789" s="465"/>
      <c r="D2789" s="465"/>
      <c r="E2789" s="465"/>
      <c r="F2789" s="465"/>
      <c r="G2789" s="465"/>
    </row>
    <row r="2790" spans="2:7" s="466" customFormat="1">
      <c r="B2790" s="465"/>
      <c r="C2790" s="465"/>
      <c r="D2790" s="465"/>
      <c r="E2790" s="465"/>
      <c r="F2790" s="465"/>
      <c r="G2790" s="465"/>
    </row>
    <row r="2791" spans="2:7" s="466" customFormat="1">
      <c r="B2791" s="465"/>
      <c r="C2791" s="465"/>
      <c r="D2791" s="465"/>
      <c r="E2791" s="465"/>
      <c r="F2791" s="465"/>
      <c r="G2791" s="465"/>
    </row>
    <row r="2792" spans="2:7" s="466" customFormat="1">
      <c r="B2792" s="465"/>
      <c r="C2792" s="465"/>
      <c r="D2792" s="465"/>
      <c r="E2792" s="465"/>
      <c r="F2792" s="465"/>
      <c r="G2792" s="465"/>
    </row>
    <row r="2793" spans="2:7" s="466" customFormat="1">
      <c r="B2793" s="465"/>
      <c r="C2793" s="465"/>
      <c r="D2793" s="465"/>
      <c r="E2793" s="465"/>
      <c r="F2793" s="465"/>
      <c r="G2793" s="465"/>
    </row>
    <row r="2794" spans="2:7" s="466" customFormat="1">
      <c r="B2794" s="465"/>
      <c r="C2794" s="465"/>
      <c r="D2794" s="465"/>
      <c r="E2794" s="465"/>
      <c r="F2794" s="465"/>
      <c r="G2794" s="465"/>
    </row>
    <row r="2795" spans="2:7" s="466" customFormat="1">
      <c r="B2795" s="465"/>
      <c r="C2795" s="465"/>
      <c r="D2795" s="465"/>
      <c r="E2795" s="465"/>
      <c r="F2795" s="465"/>
      <c r="G2795" s="465"/>
    </row>
    <row r="2796" spans="2:7" s="466" customFormat="1">
      <c r="B2796" s="465"/>
      <c r="C2796" s="465"/>
      <c r="D2796" s="465"/>
      <c r="E2796" s="465"/>
      <c r="F2796" s="465"/>
      <c r="G2796" s="465"/>
    </row>
    <row r="2797" spans="2:7" s="466" customFormat="1">
      <c r="B2797" s="465"/>
      <c r="C2797" s="465"/>
      <c r="D2797" s="465"/>
      <c r="E2797" s="465"/>
      <c r="F2797" s="465"/>
      <c r="G2797" s="465"/>
    </row>
    <row r="2798" spans="2:7" s="466" customFormat="1">
      <c r="B2798" s="465"/>
      <c r="C2798" s="465"/>
      <c r="D2798" s="465"/>
      <c r="E2798" s="465"/>
      <c r="F2798" s="465"/>
      <c r="G2798" s="465"/>
    </row>
    <row r="2799" spans="2:7" s="466" customFormat="1">
      <c r="B2799" s="465"/>
      <c r="C2799" s="465"/>
      <c r="D2799" s="465"/>
      <c r="E2799" s="465"/>
      <c r="F2799" s="465"/>
      <c r="G2799" s="465"/>
    </row>
    <row r="2800" spans="2:7" s="466" customFormat="1">
      <c r="B2800" s="465"/>
      <c r="C2800" s="465"/>
      <c r="D2800" s="465"/>
      <c r="E2800" s="465"/>
      <c r="F2800" s="465"/>
      <c r="G2800" s="465"/>
    </row>
    <row r="2801" spans="2:7" s="466" customFormat="1">
      <c r="B2801" s="465"/>
      <c r="C2801" s="465"/>
      <c r="D2801" s="465"/>
      <c r="E2801" s="465"/>
      <c r="F2801" s="465"/>
      <c r="G2801" s="465"/>
    </row>
    <row r="2802" spans="2:7" s="466" customFormat="1">
      <c r="B2802" s="465"/>
      <c r="C2802" s="465"/>
      <c r="D2802" s="465"/>
      <c r="E2802" s="465"/>
      <c r="F2802" s="465"/>
      <c r="G2802" s="465"/>
    </row>
    <row r="2803" spans="2:7" s="466" customFormat="1">
      <c r="B2803" s="465"/>
      <c r="C2803" s="465"/>
      <c r="D2803" s="465"/>
      <c r="E2803" s="465"/>
      <c r="F2803" s="465"/>
      <c r="G2803" s="465"/>
    </row>
    <row r="2804" spans="2:7" s="466" customFormat="1">
      <c r="B2804" s="465"/>
      <c r="C2804" s="465"/>
      <c r="D2804" s="465"/>
      <c r="E2804" s="465"/>
      <c r="F2804" s="465"/>
      <c r="G2804" s="465"/>
    </row>
    <row r="2805" spans="2:7" s="466" customFormat="1">
      <c r="B2805" s="465"/>
      <c r="C2805" s="465"/>
      <c r="D2805" s="465"/>
      <c r="E2805" s="465"/>
      <c r="F2805" s="465"/>
      <c r="G2805" s="465"/>
    </row>
    <row r="2806" spans="2:7" s="466" customFormat="1">
      <c r="B2806" s="465"/>
      <c r="C2806" s="465"/>
      <c r="D2806" s="465"/>
      <c r="E2806" s="465"/>
      <c r="F2806" s="465"/>
      <c r="G2806" s="465"/>
    </row>
    <row r="2807" spans="2:7" s="466" customFormat="1">
      <c r="B2807" s="465"/>
      <c r="C2807" s="465"/>
      <c r="D2807" s="465"/>
      <c r="E2807" s="465"/>
      <c r="F2807" s="465"/>
      <c r="G2807" s="465"/>
    </row>
    <row r="2808" spans="2:7" s="466" customFormat="1">
      <c r="B2808" s="465"/>
      <c r="C2808" s="465"/>
      <c r="D2808" s="465"/>
      <c r="E2808" s="465"/>
      <c r="F2808" s="465"/>
      <c r="G2808" s="465"/>
    </row>
    <row r="2809" spans="2:7" s="466" customFormat="1">
      <c r="B2809" s="465"/>
      <c r="C2809" s="465"/>
      <c r="D2809" s="465"/>
      <c r="E2809" s="465"/>
      <c r="F2809" s="465"/>
      <c r="G2809" s="465"/>
    </row>
    <row r="2810" spans="2:7" s="466" customFormat="1">
      <c r="B2810" s="465"/>
      <c r="C2810" s="465"/>
      <c r="D2810" s="465"/>
      <c r="E2810" s="465"/>
      <c r="F2810" s="465"/>
      <c r="G2810" s="465"/>
    </row>
    <row r="2811" spans="2:7" s="466" customFormat="1">
      <c r="B2811" s="465"/>
      <c r="C2811" s="465"/>
      <c r="D2811" s="465"/>
      <c r="E2811" s="465"/>
      <c r="F2811" s="465"/>
      <c r="G2811" s="465"/>
    </row>
    <row r="2812" spans="2:7" s="466" customFormat="1">
      <c r="B2812" s="465"/>
      <c r="C2812" s="465"/>
      <c r="D2812" s="465"/>
      <c r="E2812" s="465"/>
      <c r="F2812" s="465"/>
      <c r="G2812" s="465"/>
    </row>
    <row r="2813" spans="2:7" s="466" customFormat="1">
      <c r="B2813" s="465"/>
      <c r="C2813" s="465"/>
      <c r="D2813" s="465"/>
      <c r="E2813" s="465"/>
      <c r="F2813" s="465"/>
      <c r="G2813" s="465"/>
    </row>
    <row r="2814" spans="2:7" s="466" customFormat="1">
      <c r="B2814" s="465"/>
      <c r="C2814" s="465"/>
      <c r="D2814" s="465"/>
      <c r="E2814" s="465"/>
      <c r="F2814" s="465"/>
      <c r="G2814" s="465"/>
    </row>
    <row r="2815" spans="2:7" s="466" customFormat="1">
      <c r="B2815" s="465"/>
      <c r="C2815" s="465"/>
      <c r="D2815" s="465"/>
      <c r="E2815" s="465"/>
      <c r="F2815" s="465"/>
      <c r="G2815" s="465"/>
    </row>
    <row r="2816" spans="2:7" s="466" customFormat="1">
      <c r="B2816" s="465"/>
      <c r="C2816" s="465"/>
      <c r="D2816" s="465"/>
      <c r="E2816" s="465"/>
      <c r="F2816" s="465"/>
      <c r="G2816" s="465"/>
    </row>
    <row r="2817" spans="2:7" s="466" customFormat="1">
      <c r="B2817" s="465"/>
      <c r="C2817" s="465"/>
      <c r="D2817" s="465"/>
      <c r="E2817" s="465"/>
      <c r="F2817" s="465"/>
      <c r="G2817" s="465"/>
    </row>
    <row r="2818" spans="2:7" s="466" customFormat="1">
      <c r="B2818" s="465"/>
      <c r="C2818" s="465"/>
      <c r="D2818" s="465"/>
      <c r="E2818" s="465"/>
      <c r="F2818" s="465"/>
      <c r="G2818" s="465"/>
    </row>
    <row r="2819" spans="2:7" s="466" customFormat="1">
      <c r="B2819" s="465"/>
      <c r="C2819" s="465"/>
      <c r="D2819" s="465"/>
      <c r="E2819" s="465"/>
      <c r="F2819" s="465"/>
      <c r="G2819" s="465"/>
    </row>
    <row r="2820" spans="2:7" s="466" customFormat="1">
      <c r="B2820" s="465"/>
      <c r="C2820" s="465"/>
      <c r="D2820" s="465"/>
      <c r="E2820" s="465"/>
      <c r="F2820" s="465"/>
      <c r="G2820" s="465"/>
    </row>
    <row r="2821" spans="2:7" s="466" customFormat="1">
      <c r="B2821" s="465"/>
      <c r="C2821" s="465"/>
      <c r="D2821" s="465"/>
      <c r="E2821" s="465"/>
      <c r="F2821" s="465"/>
      <c r="G2821" s="465"/>
    </row>
    <row r="2822" spans="2:7" s="466" customFormat="1">
      <c r="B2822" s="465"/>
      <c r="C2822" s="465"/>
      <c r="D2822" s="465"/>
      <c r="E2822" s="465"/>
      <c r="F2822" s="465"/>
      <c r="G2822" s="465"/>
    </row>
    <row r="2823" spans="2:7" s="466" customFormat="1">
      <c r="B2823" s="465"/>
      <c r="C2823" s="465"/>
      <c r="D2823" s="465"/>
      <c r="E2823" s="465"/>
      <c r="F2823" s="465"/>
      <c r="G2823" s="465"/>
    </row>
    <row r="2824" spans="2:7" s="466" customFormat="1">
      <c r="B2824" s="465"/>
      <c r="C2824" s="465"/>
      <c r="D2824" s="465"/>
      <c r="E2824" s="465"/>
      <c r="F2824" s="465"/>
      <c r="G2824" s="465"/>
    </row>
    <row r="2825" spans="2:7" s="466" customFormat="1">
      <c r="B2825" s="465"/>
      <c r="C2825" s="465"/>
      <c r="D2825" s="465"/>
      <c r="E2825" s="465"/>
      <c r="F2825" s="465"/>
      <c r="G2825" s="465"/>
    </row>
    <row r="2826" spans="2:7" s="466" customFormat="1">
      <c r="B2826" s="465"/>
      <c r="C2826" s="465"/>
      <c r="D2826" s="465"/>
      <c r="E2826" s="465"/>
      <c r="F2826" s="465"/>
      <c r="G2826" s="465"/>
    </row>
    <row r="2827" spans="2:7" s="466" customFormat="1">
      <c r="B2827" s="465"/>
      <c r="C2827" s="465"/>
      <c r="D2827" s="465"/>
      <c r="E2827" s="465"/>
      <c r="F2827" s="465"/>
      <c r="G2827" s="465"/>
    </row>
    <row r="2828" spans="2:7" s="466" customFormat="1">
      <c r="B2828" s="465"/>
      <c r="C2828" s="465"/>
      <c r="D2828" s="465"/>
      <c r="E2828" s="465"/>
      <c r="F2828" s="465"/>
      <c r="G2828" s="465"/>
    </row>
    <row r="2829" spans="2:7" s="466" customFormat="1">
      <c r="B2829" s="465"/>
      <c r="C2829" s="465"/>
      <c r="D2829" s="465"/>
      <c r="E2829" s="465"/>
      <c r="F2829" s="465"/>
      <c r="G2829" s="465"/>
    </row>
    <row r="2830" spans="2:7" s="466" customFormat="1">
      <c r="B2830" s="465"/>
      <c r="C2830" s="465"/>
      <c r="D2830" s="465"/>
      <c r="E2830" s="465"/>
      <c r="F2830" s="465"/>
      <c r="G2830" s="465"/>
    </row>
    <row r="2831" spans="2:7" s="466" customFormat="1">
      <c r="B2831" s="465"/>
      <c r="C2831" s="465"/>
      <c r="D2831" s="465"/>
      <c r="E2831" s="465"/>
      <c r="F2831" s="465"/>
      <c r="G2831" s="465"/>
    </row>
    <row r="2832" spans="2:7" s="466" customFormat="1">
      <c r="B2832" s="465"/>
      <c r="C2832" s="465"/>
      <c r="D2832" s="465"/>
      <c r="E2832" s="465"/>
      <c r="F2832" s="465"/>
      <c r="G2832" s="465"/>
    </row>
    <row r="2833" spans="2:7" s="466" customFormat="1">
      <c r="B2833" s="465"/>
      <c r="C2833" s="465"/>
      <c r="D2833" s="465"/>
      <c r="E2833" s="465"/>
      <c r="F2833" s="465"/>
      <c r="G2833" s="465"/>
    </row>
    <row r="2834" spans="2:7" s="466" customFormat="1">
      <c r="B2834" s="465"/>
      <c r="C2834" s="465"/>
      <c r="D2834" s="465"/>
      <c r="E2834" s="465"/>
      <c r="F2834" s="465"/>
      <c r="G2834" s="465"/>
    </row>
    <row r="2835" spans="2:7" s="466" customFormat="1">
      <c r="B2835" s="465"/>
      <c r="C2835" s="465"/>
      <c r="D2835" s="465"/>
      <c r="E2835" s="465"/>
      <c r="F2835" s="465"/>
      <c r="G2835" s="465"/>
    </row>
    <row r="2836" spans="2:7" s="466" customFormat="1">
      <c r="B2836" s="465"/>
      <c r="C2836" s="465"/>
      <c r="D2836" s="465"/>
      <c r="E2836" s="465"/>
      <c r="F2836" s="465"/>
      <c r="G2836" s="465"/>
    </row>
    <row r="2837" spans="2:7" s="466" customFormat="1">
      <c r="B2837" s="465"/>
      <c r="C2837" s="465"/>
      <c r="D2837" s="465"/>
      <c r="E2837" s="465"/>
      <c r="F2837" s="465"/>
      <c r="G2837" s="465"/>
    </row>
    <row r="2838" spans="2:7" s="466" customFormat="1">
      <c r="B2838" s="465"/>
      <c r="C2838" s="465"/>
      <c r="D2838" s="465"/>
      <c r="E2838" s="465"/>
      <c r="F2838" s="465"/>
      <c r="G2838" s="465"/>
    </row>
    <row r="2839" spans="2:7" s="466" customFormat="1">
      <c r="B2839" s="465"/>
      <c r="C2839" s="465"/>
      <c r="D2839" s="465"/>
      <c r="E2839" s="465"/>
      <c r="F2839" s="465"/>
      <c r="G2839" s="465"/>
    </row>
    <row r="2840" spans="2:7" s="466" customFormat="1">
      <c r="B2840" s="465"/>
      <c r="C2840" s="465"/>
      <c r="D2840" s="465"/>
      <c r="E2840" s="465"/>
      <c r="F2840" s="465"/>
      <c r="G2840" s="465"/>
    </row>
    <row r="2841" spans="2:7" s="466" customFormat="1">
      <c r="B2841" s="465"/>
      <c r="C2841" s="465"/>
      <c r="D2841" s="465"/>
      <c r="E2841" s="465"/>
      <c r="F2841" s="465"/>
      <c r="G2841" s="465"/>
    </row>
    <row r="2842" spans="2:7" s="466" customFormat="1">
      <c r="B2842" s="465"/>
      <c r="C2842" s="465"/>
      <c r="D2842" s="465"/>
      <c r="E2842" s="465"/>
      <c r="F2842" s="465"/>
      <c r="G2842" s="465"/>
    </row>
    <row r="2843" spans="2:7" s="466" customFormat="1">
      <c r="B2843" s="465"/>
      <c r="C2843" s="465"/>
      <c r="D2843" s="465"/>
      <c r="E2843" s="465"/>
      <c r="F2843" s="465"/>
      <c r="G2843" s="465"/>
    </row>
    <row r="2844" spans="2:7" s="466" customFormat="1">
      <c r="B2844" s="465"/>
      <c r="C2844" s="465"/>
      <c r="D2844" s="465"/>
      <c r="E2844" s="465"/>
      <c r="F2844" s="465"/>
      <c r="G2844" s="465"/>
    </row>
    <row r="2845" spans="2:7" s="466" customFormat="1">
      <c r="B2845" s="465"/>
      <c r="C2845" s="465"/>
      <c r="D2845" s="465"/>
      <c r="E2845" s="465"/>
      <c r="F2845" s="465"/>
      <c r="G2845" s="465"/>
    </row>
    <row r="2846" spans="2:7" s="466" customFormat="1">
      <c r="B2846" s="465"/>
      <c r="C2846" s="465"/>
      <c r="D2846" s="465"/>
      <c r="E2846" s="465"/>
      <c r="F2846" s="465"/>
      <c r="G2846" s="465"/>
    </row>
    <row r="2847" spans="2:7" s="466" customFormat="1">
      <c r="B2847" s="465"/>
      <c r="C2847" s="465"/>
      <c r="D2847" s="465"/>
      <c r="E2847" s="465"/>
      <c r="F2847" s="465"/>
      <c r="G2847" s="465"/>
    </row>
    <row r="2848" spans="2:7" s="466" customFormat="1">
      <c r="B2848" s="465"/>
      <c r="C2848" s="465"/>
      <c r="D2848" s="465"/>
      <c r="E2848" s="465"/>
      <c r="F2848" s="465"/>
      <c r="G2848" s="465"/>
    </row>
    <row r="2849" spans="2:7" s="466" customFormat="1">
      <c r="B2849" s="465"/>
      <c r="C2849" s="465"/>
      <c r="D2849" s="465"/>
      <c r="E2849" s="465"/>
      <c r="F2849" s="465"/>
      <c r="G2849" s="465"/>
    </row>
    <row r="2850" spans="2:7" s="466" customFormat="1">
      <c r="B2850" s="465"/>
      <c r="C2850" s="465"/>
      <c r="D2850" s="465"/>
      <c r="E2850" s="465"/>
      <c r="F2850" s="465"/>
      <c r="G2850" s="465"/>
    </row>
    <row r="2851" spans="2:7" s="466" customFormat="1">
      <c r="B2851" s="465"/>
      <c r="C2851" s="465"/>
      <c r="D2851" s="465"/>
      <c r="E2851" s="465"/>
      <c r="F2851" s="465"/>
      <c r="G2851" s="465"/>
    </row>
    <row r="2852" spans="2:7" s="466" customFormat="1">
      <c r="B2852" s="465"/>
      <c r="C2852" s="465"/>
      <c r="D2852" s="465"/>
      <c r="E2852" s="465"/>
      <c r="F2852" s="465"/>
      <c r="G2852" s="465"/>
    </row>
    <row r="2853" spans="2:7" s="466" customFormat="1">
      <c r="B2853" s="465"/>
      <c r="C2853" s="465"/>
      <c r="D2853" s="465"/>
      <c r="E2853" s="465"/>
      <c r="F2853" s="465"/>
      <c r="G2853" s="465"/>
    </row>
    <row r="2854" spans="2:7" s="466" customFormat="1">
      <c r="B2854" s="465"/>
      <c r="C2854" s="465"/>
      <c r="D2854" s="465"/>
      <c r="E2854" s="465"/>
      <c r="F2854" s="465"/>
      <c r="G2854" s="465"/>
    </row>
    <row r="2855" spans="2:7" s="466" customFormat="1">
      <c r="B2855" s="465"/>
      <c r="C2855" s="465"/>
      <c r="D2855" s="465"/>
      <c r="E2855" s="465"/>
      <c r="F2855" s="465"/>
      <c r="G2855" s="465"/>
    </row>
    <row r="2856" spans="2:7" s="466" customFormat="1">
      <c r="B2856" s="465"/>
      <c r="C2856" s="465"/>
      <c r="D2856" s="465"/>
      <c r="E2856" s="465"/>
      <c r="F2856" s="465"/>
      <c r="G2856" s="465"/>
    </row>
    <row r="2857" spans="2:7" s="466" customFormat="1">
      <c r="B2857" s="465"/>
      <c r="C2857" s="465"/>
      <c r="D2857" s="465"/>
      <c r="E2857" s="465"/>
      <c r="F2857" s="465"/>
      <c r="G2857" s="465"/>
    </row>
    <row r="2858" spans="2:7" s="466" customFormat="1">
      <c r="B2858" s="465"/>
      <c r="C2858" s="465"/>
      <c r="D2858" s="465"/>
      <c r="E2858" s="465"/>
      <c r="F2858" s="465"/>
      <c r="G2858" s="465"/>
    </row>
    <row r="2859" spans="2:7" s="466" customFormat="1">
      <c r="B2859" s="465"/>
      <c r="C2859" s="465"/>
      <c r="D2859" s="465"/>
      <c r="E2859" s="465"/>
      <c r="F2859" s="465"/>
      <c r="G2859" s="465"/>
    </row>
    <row r="2860" spans="2:7" s="466" customFormat="1">
      <c r="B2860" s="465"/>
      <c r="C2860" s="465"/>
      <c r="D2860" s="465"/>
      <c r="E2860" s="465"/>
      <c r="F2860" s="465"/>
      <c r="G2860" s="465"/>
    </row>
    <row r="2861" spans="2:7" s="466" customFormat="1">
      <c r="B2861" s="465"/>
      <c r="C2861" s="465"/>
      <c r="D2861" s="465"/>
      <c r="E2861" s="465"/>
      <c r="F2861" s="465"/>
      <c r="G2861" s="465"/>
    </row>
    <row r="2862" spans="2:7" s="466" customFormat="1">
      <c r="B2862" s="465"/>
      <c r="C2862" s="465"/>
      <c r="D2862" s="465"/>
      <c r="E2862" s="465"/>
      <c r="F2862" s="465"/>
      <c r="G2862" s="465"/>
    </row>
    <row r="2863" spans="2:7" s="466" customFormat="1">
      <c r="B2863" s="465"/>
      <c r="C2863" s="465"/>
      <c r="D2863" s="465"/>
      <c r="E2863" s="465"/>
      <c r="F2863" s="465"/>
      <c r="G2863" s="465"/>
    </row>
    <row r="2864" spans="2:7" s="466" customFormat="1">
      <c r="B2864" s="465"/>
      <c r="C2864" s="465"/>
      <c r="D2864" s="465"/>
      <c r="E2864" s="465"/>
      <c r="F2864" s="465"/>
      <c r="G2864" s="465"/>
    </row>
    <row r="2865" spans="2:7" s="466" customFormat="1">
      <c r="B2865" s="465"/>
      <c r="C2865" s="465"/>
      <c r="D2865" s="465"/>
      <c r="E2865" s="465"/>
      <c r="F2865" s="465"/>
      <c r="G2865" s="465"/>
    </row>
    <row r="2866" spans="2:7" s="466" customFormat="1">
      <c r="B2866" s="465"/>
      <c r="C2866" s="465"/>
      <c r="D2866" s="465"/>
      <c r="E2866" s="465"/>
      <c r="F2866" s="465"/>
      <c r="G2866" s="465"/>
    </row>
    <row r="2867" spans="2:7" s="466" customFormat="1">
      <c r="B2867" s="465"/>
      <c r="C2867" s="465"/>
      <c r="D2867" s="465"/>
      <c r="E2867" s="465"/>
      <c r="F2867" s="465"/>
      <c r="G2867" s="465"/>
    </row>
    <row r="2868" spans="2:7" s="466" customFormat="1">
      <c r="B2868" s="465"/>
      <c r="C2868" s="465"/>
      <c r="D2868" s="465"/>
      <c r="E2868" s="465"/>
      <c r="F2868" s="465"/>
      <c r="G2868" s="465"/>
    </row>
    <row r="2869" spans="2:7" s="466" customFormat="1">
      <c r="B2869" s="465"/>
      <c r="C2869" s="465"/>
      <c r="D2869" s="465"/>
      <c r="E2869" s="465"/>
      <c r="F2869" s="465"/>
      <c r="G2869" s="465"/>
    </row>
    <row r="2870" spans="2:7" s="466" customFormat="1">
      <c r="B2870" s="465"/>
      <c r="C2870" s="465"/>
      <c r="D2870" s="465"/>
      <c r="E2870" s="465"/>
      <c r="F2870" s="465"/>
      <c r="G2870" s="465"/>
    </row>
    <row r="2871" spans="2:7" s="466" customFormat="1">
      <c r="B2871" s="465"/>
      <c r="C2871" s="465"/>
      <c r="D2871" s="465"/>
      <c r="E2871" s="465"/>
      <c r="F2871" s="465"/>
      <c r="G2871" s="465"/>
    </row>
    <row r="2872" spans="2:7" s="466" customFormat="1">
      <c r="B2872" s="465"/>
      <c r="C2872" s="465"/>
      <c r="D2872" s="465"/>
      <c r="E2872" s="465"/>
      <c r="F2872" s="465"/>
      <c r="G2872" s="465"/>
    </row>
    <row r="2873" spans="2:7" s="466" customFormat="1">
      <c r="B2873" s="465"/>
      <c r="C2873" s="465"/>
      <c r="D2873" s="465"/>
      <c r="E2873" s="465"/>
      <c r="F2873" s="465"/>
      <c r="G2873" s="465"/>
    </row>
    <row r="2874" spans="2:7" s="466" customFormat="1">
      <c r="B2874" s="465"/>
      <c r="C2874" s="465"/>
      <c r="D2874" s="465"/>
      <c r="E2874" s="465"/>
      <c r="F2874" s="465"/>
      <c r="G2874" s="465"/>
    </row>
    <row r="2875" spans="2:7" s="466" customFormat="1">
      <c r="B2875" s="465"/>
      <c r="C2875" s="465"/>
      <c r="D2875" s="465"/>
      <c r="E2875" s="465"/>
      <c r="F2875" s="465"/>
      <c r="G2875" s="465"/>
    </row>
    <row r="2876" spans="2:7" s="466" customFormat="1">
      <c r="B2876" s="465"/>
      <c r="C2876" s="465"/>
      <c r="D2876" s="465"/>
      <c r="E2876" s="465"/>
      <c r="F2876" s="465"/>
      <c r="G2876" s="465"/>
    </row>
    <row r="2877" spans="2:7" s="466" customFormat="1">
      <c r="B2877" s="465"/>
      <c r="C2877" s="465"/>
      <c r="D2877" s="465"/>
      <c r="E2877" s="465"/>
      <c r="F2877" s="465"/>
      <c r="G2877" s="465"/>
    </row>
    <row r="2878" spans="2:7" s="466" customFormat="1">
      <c r="B2878" s="465"/>
      <c r="C2878" s="465"/>
      <c r="D2878" s="465"/>
      <c r="E2878" s="465"/>
      <c r="F2878" s="465"/>
      <c r="G2878" s="465"/>
    </row>
    <row r="2879" spans="2:7" s="466" customFormat="1">
      <c r="B2879" s="465"/>
      <c r="C2879" s="465"/>
      <c r="D2879" s="465"/>
      <c r="E2879" s="465"/>
      <c r="F2879" s="465"/>
      <c r="G2879" s="465"/>
    </row>
    <row r="2880" spans="2:7" s="466" customFormat="1">
      <c r="B2880" s="465"/>
      <c r="C2880" s="465"/>
      <c r="D2880" s="465"/>
      <c r="E2880" s="465"/>
      <c r="F2880" s="465"/>
      <c r="G2880" s="465"/>
    </row>
    <row r="2881" spans="2:7" s="466" customFormat="1">
      <c r="B2881" s="465"/>
      <c r="C2881" s="465"/>
      <c r="D2881" s="465"/>
      <c r="E2881" s="465"/>
      <c r="F2881" s="465"/>
      <c r="G2881" s="465"/>
    </row>
    <row r="2882" spans="2:7" s="466" customFormat="1">
      <c r="B2882" s="465"/>
      <c r="C2882" s="465"/>
      <c r="D2882" s="465"/>
      <c r="E2882" s="465"/>
      <c r="F2882" s="465"/>
      <c r="G2882" s="465"/>
    </row>
    <row r="2883" spans="2:7" s="466" customFormat="1">
      <c r="B2883" s="465"/>
      <c r="C2883" s="465"/>
      <c r="D2883" s="465"/>
      <c r="E2883" s="465"/>
      <c r="F2883" s="465"/>
      <c r="G2883" s="465"/>
    </row>
    <row r="2884" spans="2:7" s="466" customFormat="1">
      <c r="B2884" s="465"/>
      <c r="C2884" s="465"/>
      <c r="D2884" s="465"/>
      <c r="E2884" s="465"/>
      <c r="F2884" s="465"/>
      <c r="G2884" s="465"/>
    </row>
    <row r="2885" spans="2:7" s="466" customFormat="1">
      <c r="B2885" s="465"/>
      <c r="C2885" s="465"/>
      <c r="D2885" s="465"/>
      <c r="E2885" s="465"/>
      <c r="F2885" s="465"/>
      <c r="G2885" s="465"/>
    </row>
    <row r="2886" spans="2:7" s="466" customFormat="1">
      <c r="B2886" s="465"/>
      <c r="C2886" s="465"/>
      <c r="D2886" s="465"/>
      <c r="E2886" s="465"/>
      <c r="F2886" s="465"/>
      <c r="G2886" s="465"/>
    </row>
    <row r="2887" spans="2:7" s="466" customFormat="1">
      <c r="B2887" s="465"/>
      <c r="C2887" s="465"/>
      <c r="D2887" s="465"/>
      <c r="E2887" s="465"/>
      <c r="F2887" s="465"/>
      <c r="G2887" s="465"/>
    </row>
    <row r="2888" spans="2:7" s="466" customFormat="1">
      <c r="B2888" s="465"/>
      <c r="C2888" s="465"/>
      <c r="D2888" s="465"/>
      <c r="E2888" s="465"/>
      <c r="F2888" s="465"/>
      <c r="G2888" s="465"/>
    </row>
    <row r="2889" spans="2:7" s="466" customFormat="1">
      <c r="B2889" s="465"/>
      <c r="C2889" s="465"/>
      <c r="D2889" s="465"/>
      <c r="E2889" s="465"/>
      <c r="F2889" s="465"/>
      <c r="G2889" s="465"/>
    </row>
    <row r="2890" spans="2:7" s="466" customFormat="1">
      <c r="B2890" s="465"/>
      <c r="C2890" s="465"/>
      <c r="D2890" s="465"/>
      <c r="E2890" s="465"/>
      <c r="F2890" s="465"/>
      <c r="G2890" s="465"/>
    </row>
    <row r="2891" spans="2:7" s="466" customFormat="1">
      <c r="B2891" s="465"/>
      <c r="C2891" s="465"/>
      <c r="D2891" s="465"/>
      <c r="E2891" s="465"/>
      <c r="F2891" s="465"/>
      <c r="G2891" s="465"/>
    </row>
    <row r="2892" spans="2:7" s="466" customFormat="1">
      <c r="B2892" s="465"/>
      <c r="C2892" s="465"/>
      <c r="D2892" s="465"/>
      <c r="E2892" s="465"/>
      <c r="F2892" s="465"/>
      <c r="G2892" s="465"/>
    </row>
    <row r="2893" spans="2:7" s="466" customFormat="1">
      <c r="B2893" s="465"/>
      <c r="C2893" s="465"/>
      <c r="D2893" s="465"/>
      <c r="E2893" s="465"/>
      <c r="F2893" s="465"/>
      <c r="G2893" s="465"/>
    </row>
    <row r="2894" spans="2:7" s="466" customFormat="1">
      <c r="B2894" s="465"/>
      <c r="C2894" s="465"/>
      <c r="D2894" s="465"/>
      <c r="E2894" s="465"/>
      <c r="F2894" s="465"/>
      <c r="G2894" s="465"/>
    </row>
    <row r="2895" spans="2:7" s="466" customFormat="1">
      <c r="B2895" s="465"/>
      <c r="C2895" s="465"/>
      <c r="D2895" s="465"/>
      <c r="E2895" s="465"/>
      <c r="F2895" s="465"/>
      <c r="G2895" s="465"/>
    </row>
    <row r="2896" spans="2:7" s="466" customFormat="1">
      <c r="B2896" s="465"/>
      <c r="C2896" s="465"/>
      <c r="D2896" s="465"/>
      <c r="E2896" s="465"/>
      <c r="F2896" s="465"/>
      <c r="G2896" s="465"/>
    </row>
    <row r="2897" spans="2:7" s="466" customFormat="1">
      <c r="B2897" s="465"/>
      <c r="C2897" s="465"/>
      <c r="D2897" s="465"/>
      <c r="E2897" s="465"/>
      <c r="F2897" s="465"/>
      <c r="G2897" s="465"/>
    </row>
    <row r="2898" spans="2:7" s="466" customFormat="1">
      <c r="B2898" s="465"/>
      <c r="C2898" s="465"/>
      <c r="D2898" s="465"/>
      <c r="E2898" s="465"/>
      <c r="F2898" s="465"/>
      <c r="G2898" s="465"/>
    </row>
    <row r="2899" spans="2:7" s="466" customFormat="1">
      <c r="B2899" s="465"/>
      <c r="C2899" s="465"/>
      <c r="D2899" s="465"/>
      <c r="E2899" s="465"/>
      <c r="F2899" s="465"/>
      <c r="G2899" s="465"/>
    </row>
    <row r="2900" spans="2:7" s="466" customFormat="1">
      <c r="B2900" s="465"/>
      <c r="C2900" s="465"/>
      <c r="D2900" s="465"/>
      <c r="E2900" s="465"/>
      <c r="F2900" s="465"/>
      <c r="G2900" s="465"/>
    </row>
    <row r="2901" spans="2:7" s="466" customFormat="1">
      <c r="B2901" s="465"/>
      <c r="C2901" s="465"/>
      <c r="D2901" s="465"/>
      <c r="E2901" s="465"/>
      <c r="F2901" s="465"/>
      <c r="G2901" s="465"/>
    </row>
    <row r="2902" spans="2:7" s="466" customFormat="1">
      <c r="B2902" s="465"/>
      <c r="C2902" s="465"/>
      <c r="D2902" s="465"/>
      <c r="E2902" s="465"/>
      <c r="F2902" s="465"/>
      <c r="G2902" s="465"/>
    </row>
    <row r="2903" spans="2:7" s="466" customFormat="1">
      <c r="B2903" s="465"/>
      <c r="C2903" s="465"/>
      <c r="D2903" s="465"/>
      <c r="E2903" s="465"/>
      <c r="F2903" s="465"/>
      <c r="G2903" s="465"/>
    </row>
    <row r="2904" spans="2:7" s="466" customFormat="1">
      <c r="B2904" s="465"/>
      <c r="C2904" s="465"/>
      <c r="D2904" s="465"/>
      <c r="E2904" s="465"/>
      <c r="F2904" s="465"/>
      <c r="G2904" s="465"/>
    </row>
    <row r="2905" spans="2:7" s="466" customFormat="1">
      <c r="B2905" s="465"/>
      <c r="C2905" s="465"/>
      <c r="D2905" s="465"/>
      <c r="E2905" s="465"/>
      <c r="F2905" s="465"/>
      <c r="G2905" s="465"/>
    </row>
    <row r="2906" spans="2:7" s="466" customFormat="1">
      <c r="B2906" s="465"/>
      <c r="C2906" s="465"/>
      <c r="D2906" s="465"/>
      <c r="E2906" s="465"/>
      <c r="F2906" s="465"/>
      <c r="G2906" s="465"/>
    </row>
    <row r="2907" spans="2:7" s="466" customFormat="1">
      <c r="B2907" s="465"/>
      <c r="C2907" s="465"/>
      <c r="D2907" s="465"/>
      <c r="E2907" s="465"/>
      <c r="F2907" s="465"/>
      <c r="G2907" s="465"/>
    </row>
    <row r="2908" spans="2:7" s="466" customFormat="1">
      <c r="B2908" s="465"/>
      <c r="C2908" s="465"/>
      <c r="D2908" s="465"/>
      <c r="E2908" s="465"/>
      <c r="F2908" s="465"/>
      <c r="G2908" s="465"/>
    </row>
    <row r="2909" spans="2:7" s="466" customFormat="1">
      <c r="B2909" s="465"/>
      <c r="C2909" s="465"/>
      <c r="D2909" s="465"/>
      <c r="E2909" s="465"/>
      <c r="F2909" s="465"/>
      <c r="G2909" s="465"/>
    </row>
    <row r="2910" spans="2:7" s="466" customFormat="1">
      <c r="B2910" s="465"/>
      <c r="C2910" s="465"/>
      <c r="D2910" s="465"/>
      <c r="E2910" s="465"/>
      <c r="F2910" s="465"/>
      <c r="G2910" s="465"/>
    </row>
    <row r="2911" spans="2:7" s="466" customFormat="1">
      <c r="B2911" s="465"/>
      <c r="C2911" s="465"/>
      <c r="D2911" s="465"/>
      <c r="E2911" s="465"/>
      <c r="F2911" s="465"/>
      <c r="G2911" s="465"/>
    </row>
    <row r="2912" spans="2:7" s="466" customFormat="1">
      <c r="B2912" s="465"/>
      <c r="C2912" s="465"/>
      <c r="D2912" s="465"/>
      <c r="E2912" s="465"/>
      <c r="F2912" s="465"/>
      <c r="G2912" s="465"/>
    </row>
    <row r="2913" spans="2:7" s="466" customFormat="1">
      <c r="B2913" s="465"/>
      <c r="C2913" s="465"/>
      <c r="D2913" s="465"/>
      <c r="E2913" s="465"/>
      <c r="F2913" s="465"/>
      <c r="G2913" s="465"/>
    </row>
    <row r="2914" spans="2:7" s="466" customFormat="1">
      <c r="B2914" s="465"/>
      <c r="C2914" s="465"/>
      <c r="D2914" s="465"/>
      <c r="E2914" s="465"/>
      <c r="F2914" s="465"/>
      <c r="G2914" s="465"/>
    </row>
    <row r="2915" spans="2:7" s="466" customFormat="1">
      <c r="B2915" s="465"/>
      <c r="C2915" s="465"/>
      <c r="D2915" s="465"/>
      <c r="E2915" s="465"/>
      <c r="F2915" s="465"/>
      <c r="G2915" s="465"/>
    </row>
    <row r="2916" spans="2:7" s="466" customFormat="1">
      <c r="B2916" s="465"/>
      <c r="C2916" s="465"/>
      <c r="D2916" s="465"/>
      <c r="E2916" s="465"/>
      <c r="F2916" s="465"/>
      <c r="G2916" s="465"/>
    </row>
    <row r="2917" spans="2:7" s="466" customFormat="1">
      <c r="B2917" s="465"/>
      <c r="C2917" s="465"/>
      <c r="D2917" s="465"/>
      <c r="E2917" s="465"/>
      <c r="F2917" s="465"/>
      <c r="G2917" s="465"/>
    </row>
    <row r="2918" spans="2:7" s="466" customFormat="1">
      <c r="B2918" s="465"/>
      <c r="C2918" s="465"/>
      <c r="D2918" s="465"/>
      <c r="E2918" s="465"/>
      <c r="F2918" s="465"/>
      <c r="G2918" s="465"/>
    </row>
    <row r="2919" spans="2:7" s="466" customFormat="1">
      <c r="B2919" s="465"/>
      <c r="C2919" s="465"/>
      <c r="D2919" s="465"/>
      <c r="E2919" s="465"/>
      <c r="F2919" s="465"/>
      <c r="G2919" s="465"/>
    </row>
    <row r="2920" spans="2:7" s="466" customFormat="1">
      <c r="B2920" s="465"/>
      <c r="C2920" s="465"/>
      <c r="D2920" s="465"/>
      <c r="E2920" s="465"/>
      <c r="F2920" s="465"/>
      <c r="G2920" s="465"/>
    </row>
    <row r="2921" spans="2:7" s="466" customFormat="1">
      <c r="B2921" s="465"/>
      <c r="C2921" s="465"/>
      <c r="D2921" s="465"/>
      <c r="E2921" s="465"/>
      <c r="F2921" s="465"/>
      <c r="G2921" s="465"/>
    </row>
    <row r="2922" spans="2:7" s="466" customFormat="1">
      <c r="B2922" s="465"/>
      <c r="C2922" s="465"/>
      <c r="D2922" s="465"/>
      <c r="E2922" s="465"/>
      <c r="F2922" s="465"/>
      <c r="G2922" s="465"/>
    </row>
    <row r="2923" spans="2:7" s="466" customFormat="1">
      <c r="B2923" s="465"/>
      <c r="C2923" s="465"/>
      <c r="D2923" s="465"/>
      <c r="E2923" s="465"/>
      <c r="F2923" s="465"/>
      <c r="G2923" s="465"/>
    </row>
    <row r="2924" spans="2:7" s="466" customFormat="1">
      <c r="B2924" s="465"/>
      <c r="C2924" s="465"/>
      <c r="D2924" s="465"/>
      <c r="E2924" s="465"/>
      <c r="F2924" s="465"/>
      <c r="G2924" s="465"/>
    </row>
    <row r="2925" spans="2:7" s="466" customFormat="1">
      <c r="B2925" s="465"/>
      <c r="C2925" s="465"/>
      <c r="D2925" s="465"/>
      <c r="E2925" s="465"/>
      <c r="F2925" s="465"/>
      <c r="G2925" s="465"/>
    </row>
    <row r="2926" spans="2:7" s="466" customFormat="1">
      <c r="B2926" s="465"/>
      <c r="C2926" s="465"/>
      <c r="D2926" s="465"/>
      <c r="E2926" s="465"/>
      <c r="F2926" s="465"/>
      <c r="G2926" s="465"/>
    </row>
    <row r="2927" spans="2:7" s="466" customFormat="1">
      <c r="B2927" s="465"/>
      <c r="C2927" s="465"/>
      <c r="D2927" s="465"/>
      <c r="E2927" s="465"/>
      <c r="F2927" s="465"/>
      <c r="G2927" s="465"/>
    </row>
    <row r="2928" spans="2:7" s="466" customFormat="1">
      <c r="B2928" s="465"/>
      <c r="C2928" s="465"/>
      <c r="D2928" s="465"/>
      <c r="E2928" s="465"/>
      <c r="F2928" s="465"/>
      <c r="G2928" s="465"/>
    </row>
    <row r="2929" spans="2:7" s="466" customFormat="1">
      <c r="B2929" s="465"/>
      <c r="C2929" s="465"/>
      <c r="D2929" s="465"/>
      <c r="E2929" s="465"/>
      <c r="F2929" s="465"/>
      <c r="G2929" s="465"/>
    </row>
    <row r="2930" spans="2:7" s="466" customFormat="1">
      <c r="B2930" s="465"/>
      <c r="C2930" s="465"/>
      <c r="D2930" s="465"/>
      <c r="E2930" s="465"/>
      <c r="F2930" s="465"/>
      <c r="G2930" s="465"/>
    </row>
    <row r="2931" spans="2:7" s="466" customFormat="1">
      <c r="B2931" s="465"/>
      <c r="C2931" s="465"/>
      <c r="D2931" s="465"/>
      <c r="E2931" s="465"/>
      <c r="F2931" s="465"/>
      <c r="G2931" s="465"/>
    </row>
    <row r="2932" spans="2:7" s="466" customFormat="1">
      <c r="B2932" s="465"/>
      <c r="C2932" s="465"/>
      <c r="D2932" s="465"/>
      <c r="E2932" s="465"/>
      <c r="F2932" s="465"/>
      <c r="G2932" s="465"/>
    </row>
    <row r="2933" spans="2:7" s="466" customFormat="1">
      <c r="B2933" s="465"/>
      <c r="C2933" s="465"/>
      <c r="D2933" s="465"/>
      <c r="E2933" s="465"/>
      <c r="F2933" s="465"/>
      <c r="G2933" s="465"/>
    </row>
    <row r="2934" spans="2:7" s="466" customFormat="1">
      <c r="B2934" s="465"/>
      <c r="C2934" s="465"/>
      <c r="D2934" s="465"/>
      <c r="E2934" s="465"/>
      <c r="F2934" s="465"/>
      <c r="G2934" s="465"/>
    </row>
    <row r="2935" spans="2:7" s="466" customFormat="1">
      <c r="B2935" s="465"/>
      <c r="C2935" s="465"/>
      <c r="D2935" s="465"/>
      <c r="E2935" s="465"/>
      <c r="F2935" s="465"/>
      <c r="G2935" s="465"/>
    </row>
    <row r="2936" spans="2:7" s="466" customFormat="1">
      <c r="B2936" s="465"/>
      <c r="C2936" s="465"/>
      <c r="D2936" s="465"/>
      <c r="E2936" s="465"/>
      <c r="F2936" s="465"/>
      <c r="G2936" s="465"/>
    </row>
    <row r="2937" spans="2:7" s="466" customFormat="1">
      <c r="B2937" s="465"/>
      <c r="C2937" s="465"/>
      <c r="D2937" s="465"/>
      <c r="E2937" s="465"/>
      <c r="F2937" s="465"/>
      <c r="G2937" s="465"/>
    </row>
    <row r="2938" spans="2:7" s="466" customFormat="1">
      <c r="B2938" s="465"/>
      <c r="C2938" s="465"/>
      <c r="D2938" s="465"/>
      <c r="E2938" s="465"/>
      <c r="F2938" s="465"/>
      <c r="G2938" s="465"/>
    </row>
    <row r="2939" spans="2:7" s="466" customFormat="1">
      <c r="B2939" s="465"/>
      <c r="C2939" s="465"/>
      <c r="D2939" s="465"/>
      <c r="E2939" s="465"/>
      <c r="F2939" s="465"/>
      <c r="G2939" s="465"/>
    </row>
    <row r="2940" spans="2:7" s="466" customFormat="1">
      <c r="B2940" s="465"/>
      <c r="C2940" s="465"/>
      <c r="D2940" s="465"/>
      <c r="E2940" s="465"/>
      <c r="F2940" s="465"/>
      <c r="G2940" s="465"/>
    </row>
    <row r="2941" spans="2:7" s="466" customFormat="1">
      <c r="B2941" s="465"/>
      <c r="C2941" s="465"/>
      <c r="D2941" s="465"/>
      <c r="E2941" s="465"/>
      <c r="F2941" s="465"/>
      <c r="G2941" s="465"/>
    </row>
    <row r="2942" spans="2:7" s="466" customFormat="1">
      <c r="B2942" s="465"/>
      <c r="C2942" s="465"/>
      <c r="D2942" s="465"/>
      <c r="E2942" s="465"/>
      <c r="F2942" s="465"/>
      <c r="G2942" s="465"/>
    </row>
    <row r="2943" spans="2:7" s="466" customFormat="1">
      <c r="B2943" s="465"/>
      <c r="C2943" s="465"/>
      <c r="D2943" s="465"/>
      <c r="E2943" s="465"/>
      <c r="F2943" s="465"/>
      <c r="G2943" s="465"/>
    </row>
    <row r="2944" spans="2:7" s="466" customFormat="1">
      <c r="B2944" s="465"/>
      <c r="C2944" s="465"/>
      <c r="D2944" s="465"/>
      <c r="E2944" s="465"/>
      <c r="F2944" s="465"/>
      <c r="G2944" s="465"/>
    </row>
    <row r="2945" spans="2:7" s="466" customFormat="1">
      <c r="B2945" s="465"/>
      <c r="C2945" s="465"/>
      <c r="D2945" s="465"/>
      <c r="E2945" s="465"/>
      <c r="F2945" s="465"/>
      <c r="G2945" s="465"/>
    </row>
    <row r="2946" spans="2:7" s="466" customFormat="1">
      <c r="B2946" s="465"/>
      <c r="C2946" s="465"/>
      <c r="D2946" s="465"/>
      <c r="E2946" s="465"/>
      <c r="F2946" s="465"/>
      <c r="G2946" s="465"/>
    </row>
    <row r="2947" spans="2:7" s="466" customFormat="1">
      <c r="B2947" s="465"/>
      <c r="C2947" s="465"/>
      <c r="D2947" s="465"/>
      <c r="E2947" s="465"/>
      <c r="F2947" s="465"/>
      <c r="G2947" s="465"/>
    </row>
    <row r="2948" spans="2:7" s="466" customFormat="1">
      <c r="B2948" s="465"/>
      <c r="C2948" s="465"/>
      <c r="D2948" s="465"/>
      <c r="E2948" s="465"/>
      <c r="F2948" s="465"/>
      <c r="G2948" s="465"/>
    </row>
    <row r="2949" spans="2:7" s="466" customFormat="1">
      <c r="B2949" s="465"/>
      <c r="C2949" s="465"/>
      <c r="D2949" s="465"/>
      <c r="E2949" s="465"/>
      <c r="F2949" s="465"/>
      <c r="G2949" s="465"/>
    </row>
    <row r="2950" spans="2:7" s="466" customFormat="1">
      <c r="B2950" s="465"/>
      <c r="C2950" s="465"/>
      <c r="D2950" s="465"/>
      <c r="E2950" s="465"/>
      <c r="F2950" s="465"/>
      <c r="G2950" s="465"/>
    </row>
    <row r="2951" spans="2:7" s="466" customFormat="1">
      <c r="B2951" s="465"/>
      <c r="C2951" s="465"/>
      <c r="D2951" s="465"/>
      <c r="E2951" s="465"/>
      <c r="F2951" s="465"/>
      <c r="G2951" s="465"/>
    </row>
    <row r="2952" spans="2:7" s="466" customFormat="1">
      <c r="B2952" s="465"/>
      <c r="C2952" s="465"/>
      <c r="D2952" s="465"/>
      <c r="E2952" s="465"/>
      <c r="F2952" s="465"/>
      <c r="G2952" s="465"/>
    </row>
    <row r="2953" spans="2:7" s="466" customFormat="1">
      <c r="B2953" s="465"/>
      <c r="C2953" s="465"/>
      <c r="D2953" s="465"/>
      <c r="E2953" s="465"/>
      <c r="F2953" s="465"/>
      <c r="G2953" s="465"/>
    </row>
    <row r="2954" spans="2:7" s="466" customFormat="1">
      <c r="B2954" s="465"/>
      <c r="C2954" s="465"/>
      <c r="D2954" s="465"/>
      <c r="E2954" s="465"/>
      <c r="F2954" s="465"/>
      <c r="G2954" s="465"/>
    </row>
    <row r="2955" spans="2:7" s="466" customFormat="1">
      <c r="B2955" s="465"/>
      <c r="C2955" s="465"/>
      <c r="D2955" s="465"/>
      <c r="E2955" s="465"/>
      <c r="F2955" s="465"/>
      <c r="G2955" s="465"/>
    </row>
    <row r="2956" spans="2:7" s="466" customFormat="1">
      <c r="B2956" s="465"/>
      <c r="C2956" s="465"/>
      <c r="D2956" s="465"/>
      <c r="E2956" s="465"/>
      <c r="F2956" s="465"/>
      <c r="G2956" s="465"/>
    </row>
    <row r="2957" spans="2:7" s="466" customFormat="1">
      <c r="B2957" s="465"/>
      <c r="C2957" s="465"/>
      <c r="D2957" s="465"/>
      <c r="E2957" s="465"/>
      <c r="F2957" s="465"/>
      <c r="G2957" s="465"/>
    </row>
    <row r="2958" spans="2:7" s="466" customFormat="1">
      <c r="B2958" s="465"/>
      <c r="C2958" s="465"/>
      <c r="D2958" s="465"/>
      <c r="E2958" s="465"/>
      <c r="F2958" s="465"/>
      <c r="G2958" s="465"/>
    </row>
    <row r="2959" spans="2:7" s="466" customFormat="1">
      <c r="B2959" s="465"/>
      <c r="C2959" s="465"/>
      <c r="D2959" s="465"/>
      <c r="E2959" s="465"/>
      <c r="F2959" s="465"/>
      <c r="G2959" s="465"/>
    </row>
    <row r="2960" spans="2:7" s="466" customFormat="1">
      <c r="B2960" s="465"/>
      <c r="C2960" s="465"/>
      <c r="D2960" s="465"/>
      <c r="E2960" s="465"/>
      <c r="F2960" s="465"/>
      <c r="G2960" s="465"/>
    </row>
    <row r="2961" spans="2:7" s="466" customFormat="1">
      <c r="B2961" s="465"/>
      <c r="C2961" s="465"/>
      <c r="D2961" s="465"/>
      <c r="E2961" s="465"/>
      <c r="F2961" s="465"/>
      <c r="G2961" s="465"/>
    </row>
    <row r="2962" spans="2:7" s="466" customFormat="1">
      <c r="B2962" s="465"/>
      <c r="C2962" s="465"/>
      <c r="D2962" s="465"/>
      <c r="E2962" s="465"/>
      <c r="F2962" s="465"/>
      <c r="G2962" s="465"/>
    </row>
    <row r="2963" spans="2:7" s="466" customFormat="1">
      <c r="B2963" s="465"/>
      <c r="C2963" s="465"/>
      <c r="D2963" s="465"/>
      <c r="E2963" s="465"/>
      <c r="F2963" s="465"/>
      <c r="G2963" s="465"/>
    </row>
    <row r="2964" spans="2:7" s="466" customFormat="1">
      <c r="B2964" s="465"/>
      <c r="C2964" s="465"/>
      <c r="D2964" s="465"/>
      <c r="E2964" s="465"/>
      <c r="F2964" s="465"/>
      <c r="G2964" s="465"/>
    </row>
    <row r="2965" spans="2:7" s="466" customFormat="1">
      <c r="B2965" s="465"/>
      <c r="C2965" s="465"/>
      <c r="D2965" s="465"/>
      <c r="E2965" s="465"/>
      <c r="F2965" s="465"/>
      <c r="G2965" s="465"/>
    </row>
    <row r="2966" spans="2:7" s="466" customFormat="1">
      <c r="B2966" s="465"/>
      <c r="C2966" s="465"/>
      <c r="D2966" s="465"/>
      <c r="E2966" s="465"/>
      <c r="F2966" s="465"/>
      <c r="G2966" s="465"/>
    </row>
    <row r="2967" spans="2:7" s="466" customFormat="1">
      <c r="B2967" s="465"/>
      <c r="C2967" s="465"/>
      <c r="D2967" s="465"/>
      <c r="E2967" s="465"/>
      <c r="F2967" s="465"/>
      <c r="G2967" s="465"/>
    </row>
    <row r="2968" spans="2:7" s="466" customFormat="1">
      <c r="B2968" s="465"/>
      <c r="C2968" s="465"/>
      <c r="D2968" s="465"/>
      <c r="E2968" s="465"/>
      <c r="F2968" s="465"/>
      <c r="G2968" s="465"/>
    </row>
    <row r="2969" spans="2:7" s="466" customFormat="1">
      <c r="B2969" s="465"/>
      <c r="C2969" s="465"/>
      <c r="D2969" s="465"/>
      <c r="E2969" s="465"/>
      <c r="F2969" s="465"/>
      <c r="G2969" s="465"/>
    </row>
    <row r="2970" spans="2:7" s="466" customFormat="1">
      <c r="B2970" s="465"/>
      <c r="C2970" s="465"/>
      <c r="D2970" s="465"/>
      <c r="E2970" s="465"/>
      <c r="F2970" s="465"/>
      <c r="G2970" s="465"/>
    </row>
    <row r="2971" spans="2:7" s="466" customFormat="1">
      <c r="B2971" s="465"/>
      <c r="C2971" s="465"/>
      <c r="D2971" s="465"/>
      <c r="E2971" s="465"/>
      <c r="F2971" s="465"/>
      <c r="G2971" s="465"/>
    </row>
    <row r="2972" spans="2:7" s="466" customFormat="1">
      <c r="B2972" s="465"/>
      <c r="C2972" s="465"/>
      <c r="D2972" s="465"/>
      <c r="E2972" s="465"/>
      <c r="F2972" s="465"/>
      <c r="G2972" s="465"/>
    </row>
    <row r="2973" spans="2:7" s="466" customFormat="1">
      <c r="B2973" s="465"/>
      <c r="C2973" s="465"/>
      <c r="D2973" s="465"/>
      <c r="E2973" s="465"/>
      <c r="F2973" s="465"/>
      <c r="G2973" s="465"/>
    </row>
    <row r="2974" spans="2:7" s="466" customFormat="1">
      <c r="B2974" s="465"/>
      <c r="C2974" s="465"/>
      <c r="D2974" s="465"/>
      <c r="E2974" s="465"/>
      <c r="F2974" s="465"/>
      <c r="G2974" s="465"/>
    </row>
    <row r="2975" spans="2:7" s="466" customFormat="1">
      <c r="B2975" s="465"/>
      <c r="C2975" s="465"/>
      <c r="D2975" s="465"/>
      <c r="E2975" s="465"/>
      <c r="F2975" s="465"/>
      <c r="G2975" s="465"/>
    </row>
    <row r="2976" spans="2:7" s="466" customFormat="1">
      <c r="B2976" s="465"/>
      <c r="C2976" s="465"/>
      <c r="D2976" s="465"/>
      <c r="E2976" s="465"/>
      <c r="F2976" s="465"/>
      <c r="G2976" s="465"/>
    </row>
    <row r="2977" spans="2:7" s="466" customFormat="1">
      <c r="B2977" s="465"/>
      <c r="C2977" s="465"/>
      <c r="D2977" s="465"/>
      <c r="E2977" s="465"/>
      <c r="F2977" s="465"/>
      <c r="G2977" s="465"/>
    </row>
    <row r="2978" spans="2:7" s="466" customFormat="1">
      <c r="B2978" s="465"/>
      <c r="C2978" s="465"/>
      <c r="D2978" s="465"/>
      <c r="E2978" s="465"/>
      <c r="F2978" s="465"/>
      <c r="G2978" s="465"/>
    </row>
    <row r="2979" spans="2:7" s="466" customFormat="1">
      <c r="B2979" s="465"/>
      <c r="C2979" s="465"/>
      <c r="D2979" s="465"/>
      <c r="E2979" s="465"/>
      <c r="F2979" s="465"/>
      <c r="G2979" s="465"/>
    </row>
    <row r="2980" spans="2:7" s="466" customFormat="1">
      <c r="B2980" s="465"/>
      <c r="C2980" s="465"/>
      <c r="D2980" s="465"/>
      <c r="E2980" s="465"/>
      <c r="F2980" s="465"/>
      <c r="G2980" s="465"/>
    </row>
    <row r="2981" spans="2:7" s="466" customFormat="1">
      <c r="B2981" s="465"/>
      <c r="C2981" s="465"/>
      <c r="D2981" s="465"/>
      <c r="E2981" s="465"/>
      <c r="F2981" s="465"/>
      <c r="G2981" s="465"/>
    </row>
    <row r="2982" spans="2:7" s="466" customFormat="1">
      <c r="B2982" s="465"/>
      <c r="C2982" s="465"/>
      <c r="D2982" s="465"/>
      <c r="E2982" s="465"/>
      <c r="F2982" s="465"/>
      <c r="G2982" s="465"/>
    </row>
    <row r="2983" spans="2:7" s="466" customFormat="1">
      <c r="B2983" s="465"/>
      <c r="C2983" s="465"/>
      <c r="D2983" s="465"/>
      <c r="E2983" s="465"/>
      <c r="F2983" s="465"/>
      <c r="G2983" s="465"/>
    </row>
    <row r="2984" spans="2:7" s="466" customFormat="1">
      <c r="B2984" s="465"/>
      <c r="C2984" s="465"/>
      <c r="D2984" s="465"/>
      <c r="E2984" s="465"/>
      <c r="F2984" s="465"/>
      <c r="G2984" s="465"/>
    </row>
    <row r="2985" spans="2:7" s="466" customFormat="1">
      <c r="B2985" s="465"/>
      <c r="C2985" s="465"/>
      <c r="D2985" s="465"/>
      <c r="E2985" s="465"/>
      <c r="F2985" s="465"/>
      <c r="G2985" s="465"/>
    </row>
    <row r="2986" spans="2:7" s="466" customFormat="1">
      <c r="B2986" s="465"/>
      <c r="C2986" s="465"/>
      <c r="D2986" s="465"/>
      <c r="E2986" s="465"/>
      <c r="F2986" s="465"/>
      <c r="G2986" s="465"/>
    </row>
    <row r="2987" spans="2:7" s="466" customFormat="1">
      <c r="B2987" s="465"/>
      <c r="C2987" s="465"/>
      <c r="D2987" s="465"/>
      <c r="E2987" s="465"/>
      <c r="F2987" s="465"/>
      <c r="G2987" s="465"/>
    </row>
    <row r="2988" spans="2:7" s="466" customFormat="1">
      <c r="B2988" s="465"/>
      <c r="C2988" s="465"/>
      <c r="D2988" s="465"/>
      <c r="E2988" s="465"/>
      <c r="F2988" s="465"/>
      <c r="G2988" s="465"/>
    </row>
    <row r="2989" spans="2:7" s="466" customFormat="1">
      <c r="B2989" s="465"/>
      <c r="C2989" s="465"/>
      <c r="D2989" s="465"/>
      <c r="E2989" s="465"/>
      <c r="F2989" s="465"/>
      <c r="G2989" s="465"/>
    </row>
    <row r="2990" spans="2:7" s="466" customFormat="1">
      <c r="B2990" s="465"/>
      <c r="C2990" s="465"/>
      <c r="D2990" s="465"/>
      <c r="E2990" s="465"/>
      <c r="F2990" s="465"/>
      <c r="G2990" s="465"/>
    </row>
    <row r="2991" spans="2:7" s="466" customFormat="1">
      <c r="B2991" s="465"/>
      <c r="C2991" s="465"/>
      <c r="D2991" s="465"/>
      <c r="E2991" s="465"/>
      <c r="F2991" s="465"/>
      <c r="G2991" s="465"/>
    </row>
    <row r="2992" spans="2:7" s="466" customFormat="1">
      <c r="B2992" s="465"/>
      <c r="C2992" s="465"/>
      <c r="D2992" s="465"/>
      <c r="E2992" s="465"/>
      <c r="F2992" s="465"/>
      <c r="G2992" s="465"/>
    </row>
    <row r="2993" spans="2:7" s="466" customFormat="1">
      <c r="B2993" s="465"/>
      <c r="C2993" s="465"/>
      <c r="D2993" s="465"/>
      <c r="E2993" s="465"/>
      <c r="F2993" s="465"/>
      <c r="G2993" s="465"/>
    </row>
    <row r="2994" spans="2:7" s="466" customFormat="1">
      <c r="B2994" s="465"/>
      <c r="C2994" s="465"/>
      <c r="D2994" s="465"/>
      <c r="E2994" s="465"/>
      <c r="F2994" s="465"/>
      <c r="G2994" s="465"/>
    </row>
    <row r="2995" spans="2:7" s="466" customFormat="1">
      <c r="B2995" s="465"/>
      <c r="C2995" s="465"/>
      <c r="D2995" s="465"/>
      <c r="E2995" s="465"/>
      <c r="F2995" s="465"/>
      <c r="G2995" s="465"/>
    </row>
    <row r="2996" spans="2:7" s="466" customFormat="1">
      <c r="B2996" s="465"/>
      <c r="C2996" s="465"/>
      <c r="D2996" s="465"/>
      <c r="E2996" s="465"/>
      <c r="F2996" s="465"/>
      <c r="G2996" s="465"/>
    </row>
    <row r="2997" spans="2:7" s="466" customFormat="1">
      <c r="B2997" s="465"/>
      <c r="C2997" s="465"/>
      <c r="D2997" s="465"/>
      <c r="E2997" s="465"/>
      <c r="F2997" s="465"/>
      <c r="G2997" s="465"/>
    </row>
    <row r="2998" spans="2:7" s="466" customFormat="1">
      <c r="B2998" s="465"/>
      <c r="C2998" s="465"/>
      <c r="D2998" s="465"/>
      <c r="E2998" s="465"/>
      <c r="F2998" s="465"/>
      <c r="G2998" s="465"/>
    </row>
    <row r="2999" spans="2:7" s="466" customFormat="1">
      <c r="B2999" s="465"/>
      <c r="C2999" s="465"/>
      <c r="D2999" s="465"/>
      <c r="E2999" s="465"/>
      <c r="F2999" s="465"/>
      <c r="G2999" s="465"/>
    </row>
    <row r="3000" spans="2:7" s="466" customFormat="1">
      <c r="B3000" s="465"/>
      <c r="C3000" s="465"/>
      <c r="D3000" s="465"/>
      <c r="E3000" s="465"/>
      <c r="F3000" s="465"/>
      <c r="G3000" s="465"/>
    </row>
    <row r="3001" spans="2:7" s="466" customFormat="1">
      <c r="B3001" s="465"/>
      <c r="C3001" s="465"/>
      <c r="D3001" s="465"/>
      <c r="E3001" s="465"/>
      <c r="F3001" s="465"/>
      <c r="G3001" s="465"/>
    </row>
    <row r="3002" spans="2:7" s="466" customFormat="1">
      <c r="B3002" s="465"/>
      <c r="C3002" s="465"/>
      <c r="D3002" s="465"/>
      <c r="E3002" s="465"/>
      <c r="F3002" s="465"/>
      <c r="G3002" s="465"/>
    </row>
    <row r="3003" spans="2:7" s="466" customFormat="1">
      <c r="B3003" s="465"/>
      <c r="C3003" s="465"/>
      <c r="D3003" s="465"/>
      <c r="E3003" s="465"/>
      <c r="F3003" s="465"/>
      <c r="G3003" s="465"/>
    </row>
    <row r="3004" spans="2:7" s="466" customFormat="1">
      <c r="B3004" s="465"/>
      <c r="C3004" s="465"/>
      <c r="D3004" s="465"/>
      <c r="E3004" s="465"/>
      <c r="F3004" s="465"/>
      <c r="G3004" s="465"/>
    </row>
    <row r="3005" spans="2:7" s="466" customFormat="1">
      <c r="B3005" s="465"/>
      <c r="C3005" s="465"/>
      <c r="D3005" s="465"/>
      <c r="E3005" s="465"/>
      <c r="F3005" s="465"/>
      <c r="G3005" s="465"/>
    </row>
    <row r="3006" spans="2:7" s="466" customFormat="1">
      <c r="B3006" s="465"/>
      <c r="C3006" s="465"/>
      <c r="D3006" s="465"/>
      <c r="E3006" s="465"/>
      <c r="F3006" s="465"/>
      <c r="G3006" s="465"/>
    </row>
    <row r="3007" spans="2:7" s="466" customFormat="1">
      <c r="B3007" s="465"/>
      <c r="C3007" s="465"/>
      <c r="D3007" s="465"/>
      <c r="E3007" s="465"/>
      <c r="F3007" s="465"/>
      <c r="G3007" s="465"/>
    </row>
    <row r="3008" spans="2:7" s="466" customFormat="1">
      <c r="B3008" s="465"/>
      <c r="C3008" s="465"/>
      <c r="D3008" s="465"/>
      <c r="E3008" s="465"/>
      <c r="F3008" s="465"/>
      <c r="G3008" s="465"/>
    </row>
    <row r="3009" spans="2:7" s="466" customFormat="1">
      <c r="B3009" s="465"/>
      <c r="C3009" s="465"/>
      <c r="D3009" s="465"/>
      <c r="E3009" s="465"/>
      <c r="F3009" s="465"/>
      <c r="G3009" s="465"/>
    </row>
    <row r="3010" spans="2:7" s="466" customFormat="1">
      <c r="B3010" s="465"/>
      <c r="C3010" s="465"/>
      <c r="D3010" s="465"/>
      <c r="E3010" s="465"/>
      <c r="F3010" s="465"/>
      <c r="G3010" s="465"/>
    </row>
    <row r="3011" spans="2:7" s="466" customFormat="1">
      <c r="B3011" s="465"/>
      <c r="C3011" s="465"/>
      <c r="D3011" s="465"/>
      <c r="E3011" s="465"/>
      <c r="F3011" s="465"/>
      <c r="G3011" s="465"/>
    </row>
    <row r="3012" spans="2:7" s="466" customFormat="1">
      <c r="B3012" s="465"/>
      <c r="C3012" s="465"/>
      <c r="D3012" s="465"/>
      <c r="E3012" s="465"/>
      <c r="F3012" s="465"/>
      <c r="G3012" s="465"/>
    </row>
    <row r="3013" spans="2:7" s="466" customFormat="1">
      <c r="B3013" s="465"/>
      <c r="C3013" s="465"/>
      <c r="D3013" s="465"/>
      <c r="E3013" s="465"/>
      <c r="F3013" s="465"/>
      <c r="G3013" s="465"/>
    </row>
    <row r="3014" spans="2:7" s="466" customFormat="1">
      <c r="B3014" s="465"/>
      <c r="C3014" s="465"/>
      <c r="D3014" s="465"/>
      <c r="E3014" s="465"/>
      <c r="F3014" s="465"/>
      <c r="G3014" s="465"/>
    </row>
    <row r="3015" spans="2:7" s="466" customFormat="1">
      <c r="B3015" s="465"/>
      <c r="C3015" s="465"/>
      <c r="D3015" s="465"/>
      <c r="E3015" s="465"/>
      <c r="F3015" s="465"/>
      <c r="G3015" s="465"/>
    </row>
    <row r="3016" spans="2:7" s="466" customFormat="1">
      <c r="B3016" s="465"/>
      <c r="C3016" s="465"/>
      <c r="D3016" s="465"/>
      <c r="E3016" s="465"/>
      <c r="F3016" s="465"/>
      <c r="G3016" s="465"/>
    </row>
    <row r="3017" spans="2:7" s="466" customFormat="1">
      <c r="B3017" s="465"/>
      <c r="C3017" s="465"/>
      <c r="D3017" s="465"/>
      <c r="E3017" s="465"/>
      <c r="F3017" s="465"/>
      <c r="G3017" s="465"/>
    </row>
    <row r="3018" spans="2:7" s="466" customFormat="1">
      <c r="B3018" s="465"/>
      <c r="C3018" s="465"/>
      <c r="D3018" s="465"/>
      <c r="E3018" s="465"/>
      <c r="F3018" s="465"/>
      <c r="G3018" s="465"/>
    </row>
    <row r="3019" spans="2:7" s="466" customFormat="1">
      <c r="B3019" s="465"/>
      <c r="C3019" s="465"/>
      <c r="D3019" s="465"/>
      <c r="E3019" s="465"/>
      <c r="F3019" s="465"/>
      <c r="G3019" s="465"/>
    </row>
    <row r="3020" spans="2:7" s="466" customFormat="1">
      <c r="B3020" s="465"/>
      <c r="C3020" s="465"/>
      <c r="D3020" s="465"/>
      <c r="E3020" s="465"/>
      <c r="F3020" s="465"/>
      <c r="G3020" s="465"/>
    </row>
    <row r="3021" spans="2:7" s="466" customFormat="1">
      <c r="B3021" s="465"/>
      <c r="C3021" s="465"/>
      <c r="D3021" s="465"/>
      <c r="E3021" s="465"/>
      <c r="F3021" s="465"/>
      <c r="G3021" s="465"/>
    </row>
    <row r="3022" spans="2:7" s="466" customFormat="1">
      <c r="B3022" s="465"/>
      <c r="C3022" s="465"/>
      <c r="D3022" s="465"/>
      <c r="E3022" s="465"/>
      <c r="F3022" s="465"/>
      <c r="G3022" s="465"/>
    </row>
    <row r="3023" spans="2:7" s="466" customFormat="1">
      <c r="B3023" s="465"/>
      <c r="C3023" s="465"/>
      <c r="D3023" s="465"/>
      <c r="E3023" s="465"/>
      <c r="F3023" s="465"/>
      <c r="G3023" s="465"/>
    </row>
    <row r="3024" spans="2:7" s="466" customFormat="1">
      <c r="B3024" s="465"/>
      <c r="C3024" s="465"/>
      <c r="D3024" s="465"/>
      <c r="E3024" s="465"/>
      <c r="F3024" s="465"/>
      <c r="G3024" s="465"/>
    </row>
    <row r="3025" spans="2:7" s="466" customFormat="1">
      <c r="B3025" s="465"/>
      <c r="C3025" s="465"/>
      <c r="D3025" s="465"/>
      <c r="E3025" s="465"/>
      <c r="F3025" s="465"/>
      <c r="G3025" s="465"/>
    </row>
    <row r="3026" spans="2:7" s="466" customFormat="1">
      <c r="B3026" s="465"/>
      <c r="C3026" s="465"/>
      <c r="D3026" s="465"/>
      <c r="E3026" s="465"/>
      <c r="F3026" s="465"/>
      <c r="G3026" s="465"/>
    </row>
    <row r="3027" spans="2:7" s="466" customFormat="1">
      <c r="B3027" s="465"/>
      <c r="C3027" s="465"/>
      <c r="D3027" s="465"/>
      <c r="E3027" s="465"/>
      <c r="F3027" s="465"/>
      <c r="G3027" s="465"/>
    </row>
    <row r="3028" spans="2:7" s="466" customFormat="1">
      <c r="B3028" s="465"/>
      <c r="C3028" s="465"/>
      <c r="D3028" s="465"/>
      <c r="E3028" s="465"/>
      <c r="F3028" s="465"/>
      <c r="G3028" s="465"/>
    </row>
    <row r="3029" spans="2:7" s="466" customFormat="1">
      <c r="B3029" s="465"/>
      <c r="C3029" s="465"/>
      <c r="D3029" s="465"/>
      <c r="E3029" s="465"/>
      <c r="F3029" s="465"/>
      <c r="G3029" s="465"/>
    </row>
    <row r="3030" spans="2:7" s="466" customFormat="1">
      <c r="B3030" s="465"/>
      <c r="C3030" s="465"/>
      <c r="D3030" s="465"/>
      <c r="E3030" s="465"/>
      <c r="F3030" s="465"/>
      <c r="G3030" s="465"/>
    </row>
    <row r="3031" spans="2:7" s="466" customFormat="1">
      <c r="B3031" s="465"/>
      <c r="C3031" s="465"/>
      <c r="D3031" s="465"/>
      <c r="E3031" s="465"/>
      <c r="F3031" s="465"/>
      <c r="G3031" s="465"/>
    </row>
    <row r="3032" spans="2:7" s="466" customFormat="1">
      <c r="B3032" s="465"/>
      <c r="C3032" s="465"/>
      <c r="D3032" s="465"/>
      <c r="E3032" s="465"/>
      <c r="F3032" s="465"/>
      <c r="G3032" s="465"/>
    </row>
    <row r="3033" spans="2:7" s="466" customFormat="1">
      <c r="B3033" s="465"/>
      <c r="C3033" s="465"/>
      <c r="D3033" s="465"/>
      <c r="E3033" s="465"/>
      <c r="F3033" s="465"/>
      <c r="G3033" s="465"/>
    </row>
    <row r="3034" spans="2:7" s="466" customFormat="1">
      <c r="B3034" s="465"/>
      <c r="C3034" s="465"/>
      <c r="D3034" s="465"/>
      <c r="E3034" s="465"/>
      <c r="F3034" s="465"/>
      <c r="G3034" s="465"/>
    </row>
    <row r="3035" spans="2:7" s="466" customFormat="1">
      <c r="B3035" s="465"/>
      <c r="C3035" s="465"/>
      <c r="D3035" s="465"/>
      <c r="E3035" s="465"/>
      <c r="F3035" s="465"/>
      <c r="G3035" s="465"/>
    </row>
    <row r="3036" spans="2:7" s="466" customFormat="1">
      <c r="B3036" s="465"/>
      <c r="C3036" s="465"/>
      <c r="D3036" s="465"/>
      <c r="E3036" s="465"/>
      <c r="F3036" s="465"/>
      <c r="G3036" s="465"/>
    </row>
    <row r="3037" spans="2:7" s="466" customFormat="1">
      <c r="B3037" s="465"/>
      <c r="C3037" s="465"/>
      <c r="D3037" s="465"/>
      <c r="E3037" s="465"/>
      <c r="F3037" s="465"/>
      <c r="G3037" s="465"/>
    </row>
    <row r="3038" spans="2:7" s="466" customFormat="1">
      <c r="B3038" s="465"/>
      <c r="C3038" s="465"/>
      <c r="D3038" s="465"/>
      <c r="E3038" s="465"/>
      <c r="F3038" s="465"/>
      <c r="G3038" s="465"/>
    </row>
    <row r="3039" spans="2:7" s="466" customFormat="1">
      <c r="B3039" s="465"/>
      <c r="C3039" s="465"/>
      <c r="D3039" s="465"/>
      <c r="E3039" s="465"/>
      <c r="F3039" s="465"/>
      <c r="G3039" s="465"/>
    </row>
    <row r="3040" spans="2:7" s="466" customFormat="1">
      <c r="B3040" s="465"/>
      <c r="C3040" s="465"/>
      <c r="D3040" s="465"/>
      <c r="E3040" s="465"/>
      <c r="F3040" s="465"/>
      <c r="G3040" s="465"/>
    </row>
    <row r="3041" spans="2:7" s="466" customFormat="1">
      <c r="B3041" s="465"/>
      <c r="C3041" s="465"/>
      <c r="D3041" s="465"/>
      <c r="E3041" s="465"/>
      <c r="F3041" s="465"/>
      <c r="G3041" s="465"/>
    </row>
    <row r="3042" spans="2:7" s="466" customFormat="1">
      <c r="B3042" s="465"/>
      <c r="C3042" s="465"/>
      <c r="D3042" s="465"/>
      <c r="E3042" s="465"/>
      <c r="F3042" s="465"/>
      <c r="G3042" s="465"/>
    </row>
    <row r="3043" spans="2:7" s="466" customFormat="1">
      <c r="B3043" s="465"/>
      <c r="C3043" s="465"/>
      <c r="D3043" s="465"/>
      <c r="E3043" s="465"/>
      <c r="F3043" s="465"/>
      <c r="G3043" s="465"/>
    </row>
    <row r="3044" spans="2:7" s="466" customFormat="1">
      <c r="B3044" s="465"/>
      <c r="C3044" s="465"/>
      <c r="D3044" s="465"/>
      <c r="E3044" s="465"/>
      <c r="F3044" s="465"/>
      <c r="G3044" s="465"/>
    </row>
    <row r="3045" spans="2:7" s="466" customFormat="1">
      <c r="B3045" s="465"/>
      <c r="C3045" s="465"/>
      <c r="D3045" s="465"/>
      <c r="E3045" s="465"/>
      <c r="F3045" s="465"/>
      <c r="G3045" s="465"/>
    </row>
    <row r="3046" spans="2:7" s="466" customFormat="1">
      <c r="B3046" s="465"/>
      <c r="C3046" s="465"/>
      <c r="D3046" s="465"/>
      <c r="E3046" s="465"/>
      <c r="F3046" s="465"/>
      <c r="G3046" s="465"/>
    </row>
    <row r="3047" spans="2:7" s="466" customFormat="1">
      <c r="B3047" s="465"/>
      <c r="C3047" s="465"/>
      <c r="D3047" s="465"/>
      <c r="E3047" s="465"/>
      <c r="F3047" s="465"/>
      <c r="G3047" s="465"/>
    </row>
    <row r="3048" spans="2:7" s="466" customFormat="1">
      <c r="B3048" s="465"/>
      <c r="C3048" s="465"/>
      <c r="D3048" s="465"/>
      <c r="E3048" s="465"/>
      <c r="F3048" s="465"/>
      <c r="G3048" s="465"/>
    </row>
    <row r="3049" spans="2:7" s="466" customFormat="1">
      <c r="B3049" s="465"/>
      <c r="C3049" s="465"/>
      <c r="D3049" s="465"/>
      <c r="E3049" s="465"/>
      <c r="F3049" s="465"/>
      <c r="G3049" s="465"/>
    </row>
    <row r="3050" spans="2:7" s="466" customFormat="1">
      <c r="B3050" s="465"/>
      <c r="C3050" s="465"/>
      <c r="D3050" s="465"/>
      <c r="E3050" s="465"/>
      <c r="F3050" s="465"/>
      <c r="G3050" s="465"/>
    </row>
    <row r="3051" spans="2:7" s="466" customFormat="1">
      <c r="B3051" s="465"/>
      <c r="C3051" s="465"/>
      <c r="D3051" s="465"/>
      <c r="E3051" s="465"/>
      <c r="F3051" s="465"/>
      <c r="G3051" s="465"/>
    </row>
    <row r="3052" spans="2:7" s="466" customFormat="1">
      <c r="B3052" s="465"/>
      <c r="C3052" s="465"/>
      <c r="D3052" s="465"/>
      <c r="E3052" s="465"/>
      <c r="F3052" s="465"/>
      <c r="G3052" s="465"/>
    </row>
    <row r="3053" spans="2:7" s="466" customFormat="1">
      <c r="B3053" s="465"/>
      <c r="C3053" s="465"/>
      <c r="D3053" s="465"/>
      <c r="E3053" s="465"/>
      <c r="F3053" s="465"/>
      <c r="G3053" s="465"/>
    </row>
    <row r="3054" spans="2:7" s="466" customFormat="1">
      <c r="B3054" s="465"/>
      <c r="C3054" s="465"/>
      <c r="D3054" s="465"/>
      <c r="E3054" s="465"/>
      <c r="F3054" s="465"/>
      <c r="G3054" s="465"/>
    </row>
    <row r="3055" spans="2:7" s="466" customFormat="1">
      <c r="B3055" s="465"/>
      <c r="C3055" s="465"/>
      <c r="D3055" s="465"/>
      <c r="E3055" s="465"/>
      <c r="F3055" s="465"/>
      <c r="G3055" s="465"/>
    </row>
    <row r="3056" spans="2:7" s="466" customFormat="1">
      <c r="B3056" s="465"/>
      <c r="C3056" s="465"/>
      <c r="D3056" s="465"/>
      <c r="E3056" s="465"/>
      <c r="F3056" s="465"/>
      <c r="G3056" s="465"/>
    </row>
    <row r="3057" spans="2:7" s="466" customFormat="1">
      <c r="B3057" s="465"/>
      <c r="C3057" s="465"/>
      <c r="D3057" s="465"/>
      <c r="E3057" s="465"/>
      <c r="F3057" s="465"/>
      <c r="G3057" s="465"/>
    </row>
    <row r="3058" spans="2:7" s="466" customFormat="1">
      <c r="B3058" s="465"/>
      <c r="C3058" s="465"/>
      <c r="D3058" s="465"/>
      <c r="E3058" s="465"/>
      <c r="F3058" s="465"/>
      <c r="G3058" s="465"/>
    </row>
    <row r="3059" spans="2:7" s="466" customFormat="1">
      <c r="B3059" s="465"/>
      <c r="C3059" s="465"/>
      <c r="D3059" s="465"/>
      <c r="E3059" s="465"/>
      <c r="F3059" s="465"/>
      <c r="G3059" s="465"/>
    </row>
    <row r="3060" spans="2:7" s="466" customFormat="1">
      <c r="B3060" s="465"/>
      <c r="C3060" s="465"/>
      <c r="D3060" s="465"/>
      <c r="E3060" s="465"/>
      <c r="F3060" s="465"/>
      <c r="G3060" s="465"/>
    </row>
    <row r="3061" spans="2:7" s="466" customFormat="1">
      <c r="B3061" s="465"/>
      <c r="C3061" s="465"/>
      <c r="D3061" s="465"/>
      <c r="E3061" s="465"/>
      <c r="F3061" s="465"/>
      <c r="G3061" s="465"/>
    </row>
    <row r="3062" spans="2:7" s="466" customFormat="1">
      <c r="B3062" s="465"/>
      <c r="C3062" s="465"/>
      <c r="D3062" s="465"/>
      <c r="E3062" s="465"/>
      <c r="F3062" s="465"/>
      <c r="G3062" s="465"/>
    </row>
    <row r="3063" spans="2:7" s="466" customFormat="1">
      <c r="B3063" s="465"/>
      <c r="C3063" s="465"/>
      <c r="D3063" s="465"/>
      <c r="E3063" s="465"/>
      <c r="F3063" s="465"/>
      <c r="G3063" s="465"/>
    </row>
    <row r="3064" spans="2:7" s="466" customFormat="1">
      <c r="B3064" s="465"/>
      <c r="C3064" s="465"/>
      <c r="D3064" s="465"/>
      <c r="E3064" s="465"/>
      <c r="F3064" s="465"/>
      <c r="G3064" s="465"/>
    </row>
    <row r="3065" spans="2:7" s="466" customFormat="1">
      <c r="B3065" s="465"/>
      <c r="C3065" s="465"/>
      <c r="D3065" s="465"/>
      <c r="E3065" s="465"/>
      <c r="F3065" s="465"/>
      <c r="G3065" s="465"/>
    </row>
    <row r="3066" spans="2:7" s="466" customFormat="1">
      <c r="B3066" s="465"/>
      <c r="C3066" s="465"/>
      <c r="D3066" s="465"/>
      <c r="E3066" s="465"/>
      <c r="F3066" s="465"/>
      <c r="G3066" s="465"/>
    </row>
    <row r="3067" spans="2:7" s="466" customFormat="1">
      <c r="B3067" s="465"/>
      <c r="C3067" s="465"/>
      <c r="D3067" s="465"/>
      <c r="E3067" s="465"/>
      <c r="F3067" s="465"/>
      <c r="G3067" s="465"/>
    </row>
    <row r="3068" spans="2:7" s="466" customFormat="1">
      <c r="B3068" s="465"/>
      <c r="C3068" s="465"/>
      <c r="D3068" s="465"/>
      <c r="E3068" s="465"/>
      <c r="F3068" s="465"/>
      <c r="G3068" s="465"/>
    </row>
    <row r="3069" spans="2:7" s="466" customFormat="1">
      <c r="B3069" s="465"/>
      <c r="C3069" s="465"/>
      <c r="D3069" s="465"/>
      <c r="E3069" s="465"/>
      <c r="F3069" s="465"/>
      <c r="G3069" s="465"/>
    </row>
    <row r="3070" spans="2:7" s="466" customFormat="1">
      <c r="B3070" s="465"/>
      <c r="C3070" s="465"/>
      <c r="D3070" s="465"/>
      <c r="E3070" s="465"/>
      <c r="F3070" s="465"/>
      <c r="G3070" s="465"/>
    </row>
    <row r="3071" spans="2:7" s="466" customFormat="1">
      <c r="B3071" s="465"/>
      <c r="C3071" s="465"/>
      <c r="D3071" s="465"/>
      <c r="E3071" s="465"/>
      <c r="F3071" s="465"/>
      <c r="G3071" s="465"/>
    </row>
    <row r="3072" spans="2:7" s="466" customFormat="1">
      <c r="B3072" s="465"/>
      <c r="C3072" s="465"/>
      <c r="D3072" s="465"/>
      <c r="E3072" s="465"/>
      <c r="F3072" s="465"/>
      <c r="G3072" s="465"/>
    </row>
    <row r="3073" spans="2:7" s="466" customFormat="1">
      <c r="B3073" s="465"/>
      <c r="C3073" s="465"/>
      <c r="D3073" s="465"/>
      <c r="E3073" s="465"/>
      <c r="F3073" s="465"/>
      <c r="G3073" s="465"/>
    </row>
    <row r="3074" spans="2:7" s="466" customFormat="1">
      <c r="B3074" s="465"/>
      <c r="C3074" s="465"/>
      <c r="D3074" s="465"/>
      <c r="E3074" s="465"/>
      <c r="F3074" s="465"/>
      <c r="G3074" s="465"/>
    </row>
    <row r="3075" spans="2:7" s="466" customFormat="1">
      <c r="B3075" s="465"/>
      <c r="C3075" s="465"/>
      <c r="D3075" s="465"/>
      <c r="E3075" s="465"/>
      <c r="F3075" s="465"/>
      <c r="G3075" s="465"/>
    </row>
    <row r="3076" spans="2:7" s="466" customFormat="1">
      <c r="B3076" s="465"/>
      <c r="C3076" s="465"/>
      <c r="D3076" s="465"/>
      <c r="E3076" s="465"/>
      <c r="F3076" s="465"/>
      <c r="G3076" s="465"/>
    </row>
    <row r="3077" spans="2:7" s="466" customFormat="1">
      <c r="B3077" s="465"/>
      <c r="C3077" s="465"/>
      <c r="D3077" s="465"/>
      <c r="E3077" s="465"/>
      <c r="F3077" s="465"/>
      <c r="G3077" s="465"/>
    </row>
    <row r="3078" spans="2:7" s="466" customFormat="1">
      <c r="B3078" s="465"/>
      <c r="C3078" s="465"/>
      <c r="D3078" s="465"/>
      <c r="E3078" s="465"/>
      <c r="F3078" s="465"/>
      <c r="G3078" s="465"/>
    </row>
    <row r="3079" spans="2:7" s="466" customFormat="1">
      <c r="B3079" s="465"/>
      <c r="C3079" s="465"/>
      <c r="D3079" s="465"/>
      <c r="E3079" s="465"/>
      <c r="F3079" s="465"/>
      <c r="G3079" s="465"/>
    </row>
    <row r="3080" spans="2:7" s="466" customFormat="1">
      <c r="B3080" s="465"/>
      <c r="C3080" s="465"/>
      <c r="D3080" s="465"/>
      <c r="E3080" s="465"/>
      <c r="F3080" s="465"/>
      <c r="G3080" s="465"/>
    </row>
    <row r="3081" spans="2:7" s="466" customFormat="1">
      <c r="B3081" s="465"/>
      <c r="C3081" s="465"/>
      <c r="D3081" s="465"/>
      <c r="E3081" s="465"/>
      <c r="F3081" s="465"/>
      <c r="G3081" s="465"/>
    </row>
    <row r="3082" spans="2:7" s="466" customFormat="1">
      <c r="B3082" s="465"/>
      <c r="C3082" s="465"/>
      <c r="D3082" s="465"/>
      <c r="E3082" s="465"/>
      <c r="F3082" s="465"/>
      <c r="G3082" s="465"/>
    </row>
    <row r="3083" spans="2:7" s="466" customFormat="1">
      <c r="B3083" s="465"/>
      <c r="C3083" s="465"/>
      <c r="D3083" s="465"/>
      <c r="E3083" s="465"/>
      <c r="F3083" s="465"/>
      <c r="G3083" s="465"/>
    </row>
    <row r="3084" spans="2:7" s="466" customFormat="1">
      <c r="B3084" s="465"/>
      <c r="C3084" s="465"/>
      <c r="D3084" s="465"/>
      <c r="E3084" s="465"/>
      <c r="F3084" s="465"/>
      <c r="G3084" s="465"/>
    </row>
    <row r="3085" spans="2:7" s="466" customFormat="1">
      <c r="B3085" s="465"/>
      <c r="C3085" s="465"/>
      <c r="D3085" s="465"/>
      <c r="E3085" s="465"/>
      <c r="F3085" s="465"/>
      <c r="G3085" s="465"/>
    </row>
    <row r="3086" spans="2:7" s="466" customFormat="1">
      <c r="B3086" s="465"/>
      <c r="C3086" s="465"/>
      <c r="D3086" s="465"/>
      <c r="E3086" s="465"/>
      <c r="F3086" s="465"/>
      <c r="G3086" s="465"/>
    </row>
    <row r="3087" spans="2:7" s="466" customFormat="1">
      <c r="B3087" s="465"/>
      <c r="C3087" s="465"/>
      <c r="D3087" s="465"/>
      <c r="E3087" s="465"/>
      <c r="F3087" s="465"/>
      <c r="G3087" s="465"/>
    </row>
    <row r="3088" spans="2:7" s="466" customFormat="1">
      <c r="B3088" s="465"/>
      <c r="C3088" s="465"/>
      <c r="D3088" s="465"/>
      <c r="E3088" s="465"/>
      <c r="F3088" s="465"/>
      <c r="G3088" s="465"/>
    </row>
    <row r="3089" spans="2:7" s="466" customFormat="1">
      <c r="B3089" s="465"/>
      <c r="C3089" s="465"/>
      <c r="D3089" s="465"/>
      <c r="E3089" s="465"/>
      <c r="F3089" s="465"/>
      <c r="G3089" s="465"/>
    </row>
    <row r="3090" spans="2:7" s="466" customFormat="1">
      <c r="B3090" s="465"/>
      <c r="C3090" s="465"/>
      <c r="D3090" s="465"/>
      <c r="E3090" s="465"/>
      <c r="F3090" s="465"/>
      <c r="G3090" s="465"/>
    </row>
    <row r="3091" spans="2:7" s="466" customFormat="1">
      <c r="B3091" s="465"/>
      <c r="C3091" s="465"/>
      <c r="D3091" s="465"/>
      <c r="E3091" s="465"/>
      <c r="F3091" s="465"/>
      <c r="G3091" s="465"/>
    </row>
    <row r="3092" spans="2:7" s="466" customFormat="1">
      <c r="B3092" s="465"/>
      <c r="C3092" s="465"/>
      <c r="D3092" s="465"/>
      <c r="E3092" s="465"/>
      <c r="F3092" s="465"/>
      <c r="G3092" s="465"/>
    </row>
    <row r="3093" spans="2:7" s="466" customFormat="1">
      <c r="B3093" s="465"/>
      <c r="C3093" s="465"/>
      <c r="D3093" s="465"/>
      <c r="E3093" s="465"/>
      <c r="F3093" s="465"/>
      <c r="G3093" s="465"/>
    </row>
    <row r="3094" spans="2:7" s="466" customFormat="1">
      <c r="B3094" s="465"/>
      <c r="C3094" s="465"/>
      <c r="D3094" s="465"/>
      <c r="E3094" s="465"/>
      <c r="F3094" s="465"/>
      <c r="G3094" s="465"/>
    </row>
    <row r="3095" spans="2:7" s="466" customFormat="1">
      <c r="B3095" s="465"/>
      <c r="C3095" s="465"/>
      <c r="D3095" s="465"/>
      <c r="E3095" s="465"/>
      <c r="F3095" s="465"/>
      <c r="G3095" s="465"/>
    </row>
    <row r="3096" spans="2:7" s="466" customFormat="1">
      <c r="B3096" s="465"/>
      <c r="C3096" s="465"/>
      <c r="D3096" s="465"/>
      <c r="E3096" s="465"/>
      <c r="F3096" s="465"/>
      <c r="G3096" s="465"/>
    </row>
    <row r="3097" spans="2:7" s="466" customFormat="1">
      <c r="B3097" s="465"/>
      <c r="C3097" s="465"/>
      <c r="D3097" s="465"/>
      <c r="E3097" s="465"/>
      <c r="F3097" s="465"/>
      <c r="G3097" s="465"/>
    </row>
    <row r="3098" spans="2:7" s="466" customFormat="1">
      <c r="B3098" s="465"/>
      <c r="C3098" s="465"/>
      <c r="D3098" s="465"/>
      <c r="E3098" s="465"/>
      <c r="F3098" s="465"/>
      <c r="G3098" s="465"/>
    </row>
    <row r="3099" spans="2:7" s="466" customFormat="1">
      <c r="B3099" s="465"/>
      <c r="C3099" s="465"/>
      <c r="D3099" s="465"/>
      <c r="E3099" s="465"/>
      <c r="F3099" s="465"/>
      <c r="G3099" s="465"/>
    </row>
    <row r="3100" spans="2:7" s="466" customFormat="1">
      <c r="B3100" s="465"/>
      <c r="C3100" s="465"/>
      <c r="D3100" s="465"/>
      <c r="E3100" s="465"/>
      <c r="F3100" s="465"/>
      <c r="G3100" s="465"/>
    </row>
    <row r="3101" spans="2:7" s="466" customFormat="1">
      <c r="B3101" s="465"/>
      <c r="C3101" s="465"/>
      <c r="D3101" s="465"/>
      <c r="E3101" s="465"/>
      <c r="F3101" s="465"/>
      <c r="G3101" s="465"/>
    </row>
    <row r="3102" spans="2:7" s="466" customFormat="1">
      <c r="B3102" s="465"/>
      <c r="C3102" s="465"/>
      <c r="D3102" s="465"/>
      <c r="E3102" s="465"/>
      <c r="F3102" s="465"/>
      <c r="G3102" s="465"/>
    </row>
    <row r="3103" spans="2:7" s="466" customFormat="1">
      <c r="B3103" s="465"/>
      <c r="C3103" s="465"/>
      <c r="D3103" s="465"/>
      <c r="E3103" s="465"/>
      <c r="F3103" s="465"/>
      <c r="G3103" s="465"/>
    </row>
    <row r="3104" spans="2:7" s="466" customFormat="1">
      <c r="B3104" s="465"/>
      <c r="C3104" s="465"/>
      <c r="D3104" s="465"/>
      <c r="E3104" s="465"/>
      <c r="F3104" s="465"/>
      <c r="G3104" s="465"/>
    </row>
    <row r="3105" spans="2:7" s="466" customFormat="1">
      <c r="B3105" s="465"/>
      <c r="C3105" s="465"/>
      <c r="D3105" s="465"/>
      <c r="E3105" s="465"/>
      <c r="F3105" s="465"/>
      <c r="G3105" s="465"/>
    </row>
    <row r="3106" spans="2:7" s="466" customFormat="1">
      <c r="B3106" s="465"/>
      <c r="C3106" s="465"/>
      <c r="D3106" s="465"/>
      <c r="E3106" s="465"/>
      <c r="F3106" s="465"/>
      <c r="G3106" s="465"/>
    </row>
    <row r="3107" spans="2:7" s="466" customFormat="1">
      <c r="B3107" s="465"/>
      <c r="C3107" s="465"/>
      <c r="D3107" s="465"/>
      <c r="E3107" s="465"/>
      <c r="F3107" s="465"/>
      <c r="G3107" s="465"/>
    </row>
    <row r="3108" spans="2:7" s="466" customFormat="1">
      <c r="B3108" s="465"/>
      <c r="C3108" s="465"/>
      <c r="D3108" s="465"/>
      <c r="E3108" s="465"/>
      <c r="F3108" s="465"/>
      <c r="G3108" s="465"/>
    </row>
    <row r="3109" spans="2:7" s="466" customFormat="1">
      <c r="B3109" s="465"/>
      <c r="C3109" s="465"/>
      <c r="D3109" s="465"/>
      <c r="E3109" s="465"/>
      <c r="F3109" s="465"/>
      <c r="G3109" s="465"/>
    </row>
    <row r="3110" spans="2:7" s="466" customFormat="1">
      <c r="B3110" s="465"/>
      <c r="C3110" s="465"/>
      <c r="D3110" s="465"/>
      <c r="E3110" s="465"/>
      <c r="F3110" s="465"/>
      <c r="G3110" s="465"/>
    </row>
    <row r="3111" spans="2:7" s="466" customFormat="1">
      <c r="B3111" s="465"/>
      <c r="C3111" s="465"/>
      <c r="D3111" s="465"/>
      <c r="E3111" s="465"/>
      <c r="F3111" s="465"/>
      <c r="G3111" s="465"/>
    </row>
    <row r="3112" spans="2:7" s="466" customFormat="1">
      <c r="B3112" s="465"/>
      <c r="C3112" s="465"/>
      <c r="D3112" s="465"/>
      <c r="E3112" s="465"/>
      <c r="F3112" s="465"/>
      <c r="G3112" s="465"/>
    </row>
    <row r="3113" spans="2:7" s="466" customFormat="1">
      <c r="B3113" s="465"/>
      <c r="C3113" s="465"/>
      <c r="D3113" s="465"/>
      <c r="E3113" s="465"/>
      <c r="F3113" s="465"/>
      <c r="G3113" s="465"/>
    </row>
    <row r="3114" spans="2:7" s="466" customFormat="1">
      <c r="B3114" s="465"/>
      <c r="C3114" s="465"/>
      <c r="D3114" s="465"/>
      <c r="E3114" s="465"/>
      <c r="F3114" s="465"/>
      <c r="G3114" s="465"/>
    </row>
    <row r="3115" spans="2:7" s="466" customFormat="1">
      <c r="B3115" s="465"/>
      <c r="C3115" s="465"/>
      <c r="D3115" s="465"/>
      <c r="E3115" s="465"/>
      <c r="F3115" s="465"/>
      <c r="G3115" s="465"/>
    </row>
    <row r="3116" spans="2:7" s="466" customFormat="1">
      <c r="B3116" s="465"/>
      <c r="C3116" s="465"/>
      <c r="D3116" s="465"/>
      <c r="E3116" s="465"/>
      <c r="F3116" s="465"/>
      <c r="G3116" s="465"/>
    </row>
    <row r="3117" spans="2:7" s="466" customFormat="1">
      <c r="B3117" s="465"/>
      <c r="C3117" s="465"/>
      <c r="D3117" s="465"/>
      <c r="E3117" s="465"/>
      <c r="F3117" s="465"/>
      <c r="G3117" s="465"/>
    </row>
    <row r="3118" spans="2:7" s="466" customFormat="1">
      <c r="B3118" s="465"/>
      <c r="C3118" s="465"/>
      <c r="D3118" s="465"/>
      <c r="E3118" s="465"/>
      <c r="F3118" s="465"/>
      <c r="G3118" s="465"/>
    </row>
    <row r="3119" spans="2:7" s="466" customFormat="1">
      <c r="B3119" s="465"/>
      <c r="C3119" s="465"/>
      <c r="D3119" s="465"/>
      <c r="E3119" s="465"/>
      <c r="F3119" s="465"/>
      <c r="G3119" s="465"/>
    </row>
    <row r="3120" spans="2:7" s="466" customFormat="1">
      <c r="B3120" s="465"/>
      <c r="C3120" s="465"/>
      <c r="D3120" s="465"/>
      <c r="E3120" s="465"/>
      <c r="F3120" s="465"/>
      <c r="G3120" s="465"/>
    </row>
    <row r="3121" spans="2:7" s="466" customFormat="1">
      <c r="B3121" s="465"/>
      <c r="C3121" s="465"/>
      <c r="D3121" s="465"/>
      <c r="E3121" s="465"/>
      <c r="F3121" s="465"/>
      <c r="G3121" s="465"/>
    </row>
    <row r="3122" spans="2:7" s="466" customFormat="1">
      <c r="B3122" s="465"/>
      <c r="C3122" s="465"/>
      <c r="D3122" s="465"/>
      <c r="E3122" s="465"/>
      <c r="F3122" s="465"/>
      <c r="G3122" s="465"/>
    </row>
    <row r="3123" spans="2:7" s="466" customFormat="1">
      <c r="B3123" s="465"/>
      <c r="C3123" s="465"/>
      <c r="D3123" s="465"/>
      <c r="E3123" s="465"/>
      <c r="F3123" s="465"/>
      <c r="G3123" s="465"/>
    </row>
    <row r="3124" spans="2:7" s="466" customFormat="1">
      <c r="B3124" s="465"/>
      <c r="C3124" s="465"/>
      <c r="D3124" s="465"/>
      <c r="E3124" s="465"/>
      <c r="F3124" s="465"/>
      <c r="G3124" s="465"/>
    </row>
    <row r="3125" spans="2:7" s="466" customFormat="1">
      <c r="B3125" s="465"/>
      <c r="C3125" s="465"/>
      <c r="D3125" s="465"/>
      <c r="E3125" s="465"/>
      <c r="F3125" s="465"/>
      <c r="G3125" s="465"/>
    </row>
    <row r="3126" spans="2:7" s="466" customFormat="1">
      <c r="B3126" s="465"/>
      <c r="C3126" s="465"/>
      <c r="D3126" s="465"/>
      <c r="E3126" s="465"/>
      <c r="F3126" s="465"/>
      <c r="G3126" s="465"/>
    </row>
    <row r="3127" spans="2:7" s="466" customFormat="1">
      <c r="B3127" s="465"/>
      <c r="C3127" s="465"/>
      <c r="D3127" s="465"/>
      <c r="E3127" s="465"/>
      <c r="F3127" s="465"/>
      <c r="G3127" s="465"/>
    </row>
    <row r="3128" spans="2:7" s="466" customFormat="1">
      <c r="B3128" s="465"/>
      <c r="C3128" s="465"/>
      <c r="D3128" s="465"/>
      <c r="E3128" s="465"/>
      <c r="F3128" s="465"/>
      <c r="G3128" s="465"/>
    </row>
    <row r="3129" spans="2:7" s="466" customFormat="1">
      <c r="B3129" s="465"/>
      <c r="C3129" s="465"/>
      <c r="D3129" s="465"/>
      <c r="E3129" s="465"/>
      <c r="F3129" s="465"/>
      <c r="G3129" s="465"/>
    </row>
    <row r="3130" spans="2:7" s="466" customFormat="1">
      <c r="B3130" s="465"/>
      <c r="C3130" s="465"/>
      <c r="D3130" s="465"/>
      <c r="E3130" s="465"/>
      <c r="F3130" s="465"/>
      <c r="G3130" s="465"/>
    </row>
    <row r="3131" spans="2:7" s="466" customFormat="1">
      <c r="B3131" s="465"/>
      <c r="C3131" s="465"/>
      <c r="D3131" s="465"/>
      <c r="E3131" s="465"/>
      <c r="F3131" s="465"/>
      <c r="G3131" s="465"/>
    </row>
    <row r="3132" spans="2:7" s="466" customFormat="1">
      <c r="B3132" s="465"/>
      <c r="C3132" s="465"/>
      <c r="D3132" s="465"/>
      <c r="E3132" s="465"/>
      <c r="F3132" s="465"/>
      <c r="G3132" s="465"/>
    </row>
    <row r="3133" spans="2:7" s="466" customFormat="1">
      <c r="B3133" s="465"/>
      <c r="C3133" s="465"/>
      <c r="D3133" s="465"/>
      <c r="E3133" s="465"/>
      <c r="F3133" s="465"/>
      <c r="G3133" s="465"/>
    </row>
    <row r="3134" spans="2:7" s="466" customFormat="1">
      <c r="B3134" s="465"/>
      <c r="C3134" s="465"/>
      <c r="D3134" s="465"/>
      <c r="E3134" s="465"/>
      <c r="F3134" s="465"/>
      <c r="G3134" s="465"/>
    </row>
    <row r="3135" spans="2:7" s="466" customFormat="1">
      <c r="B3135" s="465"/>
      <c r="C3135" s="465"/>
      <c r="D3135" s="465"/>
      <c r="E3135" s="465"/>
      <c r="F3135" s="465"/>
      <c r="G3135" s="465"/>
    </row>
    <row r="3136" spans="2:7" s="466" customFormat="1">
      <c r="B3136" s="465"/>
      <c r="C3136" s="465"/>
      <c r="D3136" s="465"/>
      <c r="E3136" s="465"/>
      <c r="F3136" s="465"/>
      <c r="G3136" s="465"/>
    </row>
    <row r="3137" spans="2:7" s="466" customFormat="1">
      <c r="B3137" s="465"/>
      <c r="C3137" s="465"/>
      <c r="D3137" s="465"/>
      <c r="E3137" s="465"/>
      <c r="F3137" s="465"/>
      <c r="G3137" s="465"/>
    </row>
    <row r="3138" spans="2:7" s="466" customFormat="1">
      <c r="B3138" s="465"/>
      <c r="C3138" s="465"/>
      <c r="D3138" s="465"/>
      <c r="E3138" s="465"/>
      <c r="F3138" s="465"/>
      <c r="G3138" s="465"/>
    </row>
    <row r="3139" spans="2:7" s="466" customFormat="1">
      <c r="B3139" s="465"/>
      <c r="C3139" s="465"/>
      <c r="D3139" s="465"/>
      <c r="E3139" s="465"/>
      <c r="F3139" s="465"/>
      <c r="G3139" s="465"/>
    </row>
    <row r="3140" spans="2:7" s="466" customFormat="1">
      <c r="B3140" s="465"/>
      <c r="C3140" s="465"/>
      <c r="D3140" s="465"/>
      <c r="E3140" s="465"/>
      <c r="F3140" s="465"/>
      <c r="G3140" s="465"/>
    </row>
    <row r="3141" spans="2:7" s="466" customFormat="1">
      <c r="B3141" s="465"/>
      <c r="C3141" s="465"/>
      <c r="D3141" s="465"/>
      <c r="E3141" s="465"/>
      <c r="F3141" s="465"/>
      <c r="G3141" s="465"/>
    </row>
    <row r="3142" spans="2:7" s="466" customFormat="1">
      <c r="B3142" s="465"/>
      <c r="C3142" s="465"/>
      <c r="D3142" s="465"/>
      <c r="E3142" s="465"/>
      <c r="F3142" s="465"/>
      <c r="G3142" s="465"/>
    </row>
    <row r="3143" spans="2:7" s="466" customFormat="1">
      <c r="B3143" s="465"/>
      <c r="C3143" s="465"/>
      <c r="D3143" s="465"/>
      <c r="E3143" s="465"/>
      <c r="F3143" s="465"/>
      <c r="G3143" s="465"/>
    </row>
    <row r="3144" spans="2:7" s="466" customFormat="1">
      <c r="B3144" s="465"/>
      <c r="C3144" s="465"/>
      <c r="D3144" s="465"/>
      <c r="E3144" s="465"/>
      <c r="F3144" s="465"/>
      <c r="G3144" s="465"/>
    </row>
    <row r="3145" spans="2:7" s="466" customFormat="1">
      <c r="B3145" s="465"/>
      <c r="C3145" s="465"/>
      <c r="D3145" s="465"/>
      <c r="E3145" s="465"/>
      <c r="F3145" s="465"/>
      <c r="G3145" s="465"/>
    </row>
    <row r="3146" spans="2:7" s="466" customFormat="1">
      <c r="B3146" s="465"/>
      <c r="C3146" s="465"/>
      <c r="D3146" s="465"/>
      <c r="E3146" s="465"/>
      <c r="F3146" s="465"/>
      <c r="G3146" s="465"/>
    </row>
    <row r="3147" spans="2:7" s="466" customFormat="1">
      <c r="B3147" s="465"/>
      <c r="C3147" s="465"/>
      <c r="D3147" s="465"/>
      <c r="E3147" s="465"/>
      <c r="F3147" s="465"/>
      <c r="G3147" s="465"/>
    </row>
    <row r="3148" spans="2:7" s="466" customFormat="1">
      <c r="B3148" s="465"/>
      <c r="C3148" s="465"/>
      <c r="D3148" s="465"/>
      <c r="E3148" s="465"/>
      <c r="F3148" s="465"/>
      <c r="G3148" s="465"/>
    </row>
    <row r="3149" spans="2:7" s="466" customFormat="1">
      <c r="B3149" s="465"/>
      <c r="C3149" s="465"/>
      <c r="D3149" s="465"/>
      <c r="E3149" s="465"/>
      <c r="F3149" s="465"/>
      <c r="G3149" s="465"/>
    </row>
    <row r="3150" spans="2:7" s="466" customFormat="1">
      <c r="B3150" s="465"/>
      <c r="C3150" s="465"/>
      <c r="D3150" s="465"/>
      <c r="E3150" s="465"/>
      <c r="F3150" s="465"/>
      <c r="G3150" s="465"/>
    </row>
    <row r="3151" spans="2:7" s="466" customFormat="1">
      <c r="B3151" s="465"/>
      <c r="C3151" s="465"/>
      <c r="D3151" s="465"/>
      <c r="E3151" s="465"/>
      <c r="F3151" s="465"/>
      <c r="G3151" s="465"/>
    </row>
    <row r="3152" spans="2:7" s="466" customFormat="1">
      <c r="B3152" s="465"/>
      <c r="C3152" s="465"/>
      <c r="D3152" s="465"/>
      <c r="E3152" s="465"/>
      <c r="F3152" s="465"/>
      <c r="G3152" s="465"/>
    </row>
    <row r="3153" spans="2:7" s="466" customFormat="1">
      <c r="B3153" s="465"/>
      <c r="C3153" s="465"/>
      <c r="D3153" s="465"/>
      <c r="E3153" s="465"/>
      <c r="F3153" s="465"/>
      <c r="G3153" s="465"/>
    </row>
    <row r="3154" spans="2:7" s="466" customFormat="1">
      <c r="B3154" s="465"/>
      <c r="C3154" s="465"/>
      <c r="D3154" s="465"/>
      <c r="E3154" s="465"/>
      <c r="F3154" s="465"/>
      <c r="G3154" s="465"/>
    </row>
    <row r="3155" spans="2:7" s="466" customFormat="1">
      <c r="B3155" s="465"/>
      <c r="C3155" s="465"/>
      <c r="D3155" s="465"/>
      <c r="E3155" s="465"/>
      <c r="F3155" s="465"/>
      <c r="G3155" s="465"/>
    </row>
    <row r="3156" spans="2:7" s="466" customFormat="1">
      <c r="B3156" s="465"/>
      <c r="C3156" s="465"/>
      <c r="D3156" s="465"/>
      <c r="E3156" s="465"/>
      <c r="F3156" s="465"/>
      <c r="G3156" s="465"/>
    </row>
    <row r="3157" spans="2:7" s="466" customFormat="1">
      <c r="B3157" s="465"/>
      <c r="C3157" s="465"/>
      <c r="D3157" s="465"/>
      <c r="E3157" s="465"/>
      <c r="F3157" s="465"/>
      <c r="G3157" s="465"/>
    </row>
    <row r="3158" spans="2:7" s="466" customFormat="1">
      <c r="B3158" s="465"/>
      <c r="C3158" s="465"/>
      <c r="D3158" s="465"/>
      <c r="E3158" s="465"/>
      <c r="F3158" s="465"/>
      <c r="G3158" s="465"/>
    </row>
    <row r="3159" spans="2:7" s="466" customFormat="1">
      <c r="B3159" s="465"/>
      <c r="C3159" s="465"/>
      <c r="D3159" s="465"/>
      <c r="E3159" s="465"/>
      <c r="F3159" s="465"/>
      <c r="G3159" s="465"/>
    </row>
    <row r="3160" spans="2:7" s="466" customFormat="1">
      <c r="B3160" s="465"/>
      <c r="C3160" s="465"/>
      <c r="D3160" s="465"/>
      <c r="E3160" s="465"/>
      <c r="F3160" s="465"/>
      <c r="G3160" s="465"/>
    </row>
    <row r="3161" spans="2:7" s="466" customFormat="1">
      <c r="B3161" s="465"/>
      <c r="C3161" s="465"/>
      <c r="D3161" s="465"/>
      <c r="E3161" s="465"/>
      <c r="F3161" s="465"/>
      <c r="G3161" s="465"/>
    </row>
    <row r="3162" spans="2:7" s="466" customFormat="1">
      <c r="B3162" s="465"/>
      <c r="C3162" s="465"/>
      <c r="D3162" s="465"/>
      <c r="E3162" s="465"/>
      <c r="F3162" s="465"/>
      <c r="G3162" s="465"/>
    </row>
    <row r="3163" spans="2:7" s="466" customFormat="1">
      <c r="B3163" s="465"/>
      <c r="C3163" s="465"/>
      <c r="D3163" s="465"/>
      <c r="E3163" s="465"/>
      <c r="F3163" s="465"/>
      <c r="G3163" s="465"/>
    </row>
    <row r="3164" spans="2:7" s="466" customFormat="1">
      <c r="B3164" s="465"/>
      <c r="C3164" s="465"/>
      <c r="D3164" s="465"/>
      <c r="E3164" s="465"/>
      <c r="F3164" s="465"/>
      <c r="G3164" s="465"/>
    </row>
    <row r="3165" spans="2:7" s="466" customFormat="1">
      <c r="B3165" s="465"/>
      <c r="C3165" s="465"/>
      <c r="D3165" s="465"/>
      <c r="E3165" s="465"/>
      <c r="F3165" s="465"/>
      <c r="G3165" s="465"/>
    </row>
    <row r="3166" spans="2:7" s="466" customFormat="1">
      <c r="B3166" s="465"/>
      <c r="C3166" s="465"/>
      <c r="D3166" s="465"/>
      <c r="E3166" s="465"/>
      <c r="F3166" s="465"/>
      <c r="G3166" s="465"/>
    </row>
    <row r="3167" spans="2:7" s="466" customFormat="1">
      <c r="B3167" s="465"/>
      <c r="C3167" s="465"/>
      <c r="D3167" s="465"/>
      <c r="E3167" s="465"/>
      <c r="F3167" s="465"/>
      <c r="G3167" s="465"/>
    </row>
    <row r="3168" spans="2:7" s="466" customFormat="1">
      <c r="B3168" s="465"/>
      <c r="C3168" s="465"/>
      <c r="D3168" s="465"/>
      <c r="E3168" s="465"/>
      <c r="F3168" s="465"/>
      <c r="G3168" s="465"/>
    </row>
    <row r="3169" spans="2:7" s="466" customFormat="1">
      <c r="B3169" s="465"/>
      <c r="C3169" s="465"/>
      <c r="D3169" s="465"/>
      <c r="E3169" s="465"/>
      <c r="F3169" s="465"/>
      <c r="G3169" s="465"/>
    </row>
    <row r="3170" spans="2:7" s="466" customFormat="1">
      <c r="B3170" s="465"/>
      <c r="C3170" s="465"/>
      <c r="D3170" s="465"/>
      <c r="E3170" s="465"/>
      <c r="F3170" s="465"/>
      <c r="G3170" s="465"/>
    </row>
    <row r="3171" spans="2:7" s="466" customFormat="1">
      <c r="B3171" s="465"/>
      <c r="C3171" s="465"/>
      <c r="D3171" s="465"/>
      <c r="E3171" s="465"/>
      <c r="F3171" s="465"/>
      <c r="G3171" s="465"/>
    </row>
    <row r="3172" spans="2:7" s="466" customFormat="1">
      <c r="B3172" s="465"/>
      <c r="C3172" s="465"/>
      <c r="D3172" s="465"/>
      <c r="E3172" s="465"/>
      <c r="F3172" s="465"/>
      <c r="G3172" s="465"/>
    </row>
    <row r="3173" spans="2:7" s="466" customFormat="1">
      <c r="B3173" s="465"/>
      <c r="C3173" s="465"/>
      <c r="D3173" s="465"/>
      <c r="E3173" s="465"/>
      <c r="F3173" s="465"/>
      <c r="G3173" s="465"/>
    </row>
    <row r="3174" spans="2:7" s="466" customFormat="1">
      <c r="B3174" s="465"/>
      <c r="C3174" s="465"/>
      <c r="D3174" s="465"/>
      <c r="E3174" s="465"/>
      <c r="F3174" s="465"/>
      <c r="G3174" s="465"/>
    </row>
    <row r="3175" spans="2:7" s="466" customFormat="1">
      <c r="B3175" s="465"/>
      <c r="C3175" s="465"/>
      <c r="D3175" s="465"/>
      <c r="E3175" s="465"/>
      <c r="F3175" s="465"/>
      <c r="G3175" s="465"/>
    </row>
    <row r="3176" spans="2:7" s="466" customFormat="1">
      <c r="B3176" s="465"/>
      <c r="C3176" s="465"/>
      <c r="D3176" s="465"/>
      <c r="E3176" s="465"/>
      <c r="F3176" s="465"/>
      <c r="G3176" s="465"/>
    </row>
    <row r="3177" spans="2:7" s="466" customFormat="1">
      <c r="B3177" s="465"/>
      <c r="C3177" s="465"/>
      <c r="D3177" s="465"/>
      <c r="E3177" s="465"/>
      <c r="F3177" s="465"/>
      <c r="G3177" s="465"/>
    </row>
    <row r="3178" spans="2:7" s="466" customFormat="1">
      <c r="B3178" s="465"/>
      <c r="C3178" s="465"/>
      <c r="D3178" s="465"/>
      <c r="E3178" s="465"/>
      <c r="F3178" s="465"/>
      <c r="G3178" s="465"/>
    </row>
    <row r="3179" spans="2:7" s="466" customFormat="1">
      <c r="B3179" s="465"/>
      <c r="C3179" s="465"/>
      <c r="D3179" s="465"/>
      <c r="E3179" s="465"/>
      <c r="F3179" s="465"/>
      <c r="G3179" s="465"/>
    </row>
    <row r="3180" spans="2:7" s="466" customFormat="1">
      <c r="B3180" s="465"/>
      <c r="C3180" s="465"/>
      <c r="D3180" s="465"/>
      <c r="E3180" s="465"/>
      <c r="F3180" s="465"/>
      <c r="G3180" s="465"/>
    </row>
    <row r="3181" spans="2:7" s="466" customFormat="1">
      <c r="B3181" s="465"/>
      <c r="C3181" s="465"/>
      <c r="D3181" s="465"/>
      <c r="E3181" s="465"/>
      <c r="F3181" s="465"/>
      <c r="G3181" s="465"/>
    </row>
    <row r="3182" spans="2:7" s="466" customFormat="1">
      <c r="B3182" s="465"/>
      <c r="C3182" s="465"/>
      <c r="D3182" s="465"/>
      <c r="E3182" s="465"/>
      <c r="F3182" s="465"/>
      <c r="G3182" s="465"/>
    </row>
    <row r="3183" spans="2:7" s="466" customFormat="1">
      <c r="B3183" s="465"/>
      <c r="C3183" s="465"/>
      <c r="D3183" s="465"/>
      <c r="E3183" s="465"/>
      <c r="F3183" s="465"/>
      <c r="G3183" s="465"/>
    </row>
    <row r="3184" spans="2:7" s="466" customFormat="1">
      <c r="B3184" s="465"/>
      <c r="C3184" s="465"/>
      <c r="D3184" s="465"/>
      <c r="E3184" s="465"/>
      <c r="F3184" s="465"/>
      <c r="G3184" s="465"/>
    </row>
    <row r="3185" spans="2:7" s="466" customFormat="1">
      <c r="B3185" s="465"/>
      <c r="C3185" s="465"/>
      <c r="D3185" s="465"/>
      <c r="E3185" s="465"/>
      <c r="F3185" s="465"/>
      <c r="G3185" s="465"/>
    </row>
    <row r="3186" spans="2:7" s="466" customFormat="1">
      <c r="B3186" s="465"/>
      <c r="C3186" s="465"/>
      <c r="D3186" s="465"/>
      <c r="E3186" s="465"/>
      <c r="F3186" s="465"/>
      <c r="G3186" s="465"/>
    </row>
    <row r="3187" spans="2:7" s="466" customFormat="1">
      <c r="B3187" s="465"/>
      <c r="C3187" s="465"/>
      <c r="D3187" s="465"/>
      <c r="E3187" s="465"/>
      <c r="F3187" s="465"/>
      <c r="G3187" s="465"/>
    </row>
    <row r="3188" spans="2:7" s="466" customFormat="1">
      <c r="B3188" s="465"/>
      <c r="C3188" s="465"/>
      <c r="D3188" s="465"/>
      <c r="E3188" s="465"/>
      <c r="F3188" s="465"/>
      <c r="G3188" s="465"/>
    </row>
    <row r="3189" spans="2:7" s="466" customFormat="1">
      <c r="B3189" s="465"/>
      <c r="C3189" s="465"/>
      <c r="D3189" s="465"/>
      <c r="E3189" s="465"/>
      <c r="F3189" s="465"/>
      <c r="G3189" s="465"/>
    </row>
    <row r="3190" spans="2:7" s="466" customFormat="1">
      <c r="B3190" s="465"/>
      <c r="C3190" s="465"/>
      <c r="D3190" s="465"/>
      <c r="E3190" s="465"/>
      <c r="F3190" s="465"/>
      <c r="G3190" s="465"/>
    </row>
    <row r="3191" spans="2:7" s="466" customFormat="1">
      <c r="B3191" s="465"/>
      <c r="C3191" s="465"/>
      <c r="D3191" s="465"/>
      <c r="E3191" s="465"/>
      <c r="F3191" s="465"/>
      <c r="G3191" s="465"/>
    </row>
    <row r="3192" spans="2:7" s="466" customFormat="1">
      <c r="B3192" s="465"/>
      <c r="C3192" s="465"/>
      <c r="D3192" s="465"/>
      <c r="E3192" s="465"/>
      <c r="F3192" s="465"/>
      <c r="G3192" s="465"/>
    </row>
    <row r="3193" spans="2:7" s="466" customFormat="1">
      <c r="B3193" s="465"/>
      <c r="C3193" s="465"/>
      <c r="D3193" s="465"/>
      <c r="E3193" s="465"/>
      <c r="F3193" s="465"/>
      <c r="G3193" s="465"/>
    </row>
    <row r="3194" spans="2:7" s="466" customFormat="1">
      <c r="B3194" s="465"/>
      <c r="C3194" s="465"/>
      <c r="D3194" s="465"/>
      <c r="E3194" s="465"/>
      <c r="F3194" s="465"/>
      <c r="G3194" s="465"/>
    </row>
    <row r="3195" spans="2:7" s="466" customFormat="1">
      <c r="B3195" s="465"/>
      <c r="C3195" s="465"/>
      <c r="D3195" s="465"/>
      <c r="E3195" s="465"/>
      <c r="F3195" s="465"/>
      <c r="G3195" s="465"/>
    </row>
    <row r="3196" spans="2:7" s="466" customFormat="1">
      <c r="B3196" s="465"/>
      <c r="C3196" s="465"/>
      <c r="D3196" s="465"/>
      <c r="E3196" s="465"/>
      <c r="F3196" s="465"/>
      <c r="G3196" s="465"/>
    </row>
    <row r="3197" spans="2:7" s="466" customFormat="1">
      <c r="B3197" s="465"/>
      <c r="C3197" s="465"/>
      <c r="D3197" s="465"/>
      <c r="E3197" s="465"/>
      <c r="F3197" s="465"/>
      <c r="G3197" s="465"/>
    </row>
    <row r="3198" spans="2:7" s="466" customFormat="1">
      <c r="B3198" s="465"/>
      <c r="C3198" s="465"/>
      <c r="D3198" s="465"/>
      <c r="E3198" s="465"/>
      <c r="F3198" s="465"/>
      <c r="G3198" s="465"/>
    </row>
    <row r="3199" spans="2:7" s="466" customFormat="1">
      <c r="B3199" s="465"/>
      <c r="C3199" s="465"/>
      <c r="D3199" s="465"/>
      <c r="E3199" s="465"/>
      <c r="F3199" s="465"/>
      <c r="G3199" s="465"/>
    </row>
    <row r="3200" spans="2:7" s="466" customFormat="1">
      <c r="B3200" s="465"/>
      <c r="C3200" s="465"/>
      <c r="D3200" s="465"/>
      <c r="E3200" s="465"/>
      <c r="F3200" s="465"/>
      <c r="G3200" s="465"/>
    </row>
    <row r="3201" spans="2:7" s="466" customFormat="1">
      <c r="B3201" s="465"/>
      <c r="C3201" s="465"/>
      <c r="D3201" s="465"/>
      <c r="E3201" s="465"/>
      <c r="F3201" s="465"/>
      <c r="G3201" s="465"/>
    </row>
    <row r="3202" spans="2:7" s="466" customFormat="1">
      <c r="B3202" s="465"/>
      <c r="C3202" s="465"/>
      <c r="D3202" s="465"/>
      <c r="E3202" s="465"/>
      <c r="F3202" s="465"/>
      <c r="G3202" s="465"/>
    </row>
    <row r="3203" spans="2:7" s="466" customFormat="1">
      <c r="B3203" s="465"/>
      <c r="C3203" s="465"/>
      <c r="D3203" s="465"/>
      <c r="E3203" s="465"/>
      <c r="F3203" s="465"/>
      <c r="G3203" s="465"/>
    </row>
    <row r="3204" spans="2:7" s="466" customFormat="1">
      <c r="B3204" s="465"/>
      <c r="C3204" s="465"/>
      <c r="D3204" s="465"/>
      <c r="E3204" s="465"/>
      <c r="F3204" s="465"/>
      <c r="G3204" s="465"/>
    </row>
    <row r="3205" spans="2:7" s="466" customFormat="1">
      <c r="B3205" s="465"/>
      <c r="C3205" s="465"/>
      <c r="D3205" s="465"/>
      <c r="E3205" s="465"/>
      <c r="F3205" s="465"/>
      <c r="G3205" s="465"/>
    </row>
    <row r="3206" spans="2:7" s="466" customFormat="1">
      <c r="B3206" s="465"/>
      <c r="C3206" s="465"/>
      <c r="D3206" s="465"/>
      <c r="E3206" s="465"/>
      <c r="F3206" s="465"/>
      <c r="G3206" s="465"/>
    </row>
    <row r="3207" spans="2:7" s="466" customFormat="1">
      <c r="B3207" s="465"/>
      <c r="C3207" s="465"/>
      <c r="D3207" s="465"/>
      <c r="E3207" s="465"/>
      <c r="F3207" s="465"/>
      <c r="G3207" s="465"/>
    </row>
    <row r="3208" spans="2:7" s="466" customFormat="1">
      <c r="B3208" s="465"/>
      <c r="C3208" s="465"/>
      <c r="D3208" s="465"/>
      <c r="E3208" s="465"/>
      <c r="F3208" s="465"/>
      <c r="G3208" s="465"/>
    </row>
    <row r="3209" spans="2:7" s="466" customFormat="1">
      <c r="B3209" s="465"/>
      <c r="C3209" s="465"/>
      <c r="D3209" s="465"/>
      <c r="E3209" s="465"/>
      <c r="F3209" s="465"/>
      <c r="G3209" s="465"/>
    </row>
    <row r="3210" spans="2:7" s="466" customFormat="1">
      <c r="B3210" s="465"/>
      <c r="C3210" s="465"/>
      <c r="D3210" s="465"/>
      <c r="E3210" s="465"/>
      <c r="F3210" s="465"/>
      <c r="G3210" s="465"/>
    </row>
    <row r="3211" spans="2:7" s="466" customFormat="1">
      <c r="B3211" s="465"/>
      <c r="C3211" s="465"/>
      <c r="D3211" s="465"/>
      <c r="E3211" s="465"/>
      <c r="F3211" s="465"/>
      <c r="G3211" s="465"/>
    </row>
    <row r="3212" spans="2:7" s="466" customFormat="1">
      <c r="B3212" s="465"/>
      <c r="C3212" s="465"/>
      <c r="D3212" s="465"/>
      <c r="E3212" s="465"/>
      <c r="F3212" s="465"/>
      <c r="G3212" s="465"/>
    </row>
    <row r="3213" spans="2:7" s="466" customFormat="1">
      <c r="B3213" s="465"/>
      <c r="C3213" s="465"/>
      <c r="D3213" s="465"/>
      <c r="E3213" s="465"/>
      <c r="F3213" s="465"/>
      <c r="G3213" s="465"/>
    </row>
    <row r="3214" spans="2:7" s="466" customFormat="1">
      <c r="B3214" s="465"/>
      <c r="C3214" s="465"/>
      <c r="D3214" s="465"/>
      <c r="E3214" s="465"/>
      <c r="F3214" s="465"/>
      <c r="G3214" s="465"/>
    </row>
    <row r="3215" spans="2:7" s="466" customFormat="1">
      <c r="B3215" s="465"/>
      <c r="C3215" s="465"/>
      <c r="D3215" s="465"/>
      <c r="E3215" s="465"/>
      <c r="F3215" s="465"/>
      <c r="G3215" s="465"/>
    </row>
    <row r="3216" spans="2:7" s="466" customFormat="1">
      <c r="B3216" s="465"/>
      <c r="C3216" s="465"/>
      <c r="D3216" s="465"/>
      <c r="E3216" s="465"/>
      <c r="F3216" s="465"/>
      <c r="G3216" s="465"/>
    </row>
    <row r="3217" spans="2:7" s="466" customFormat="1">
      <c r="B3217" s="465"/>
      <c r="C3217" s="465"/>
      <c r="D3217" s="465"/>
      <c r="E3217" s="465"/>
      <c r="F3217" s="465"/>
      <c r="G3217" s="465"/>
    </row>
    <row r="3218" spans="2:7" s="466" customFormat="1">
      <c r="B3218" s="465"/>
      <c r="C3218" s="465"/>
      <c r="D3218" s="465"/>
      <c r="E3218" s="465"/>
      <c r="F3218" s="465"/>
      <c r="G3218" s="465"/>
    </row>
    <row r="3219" spans="2:7" s="466" customFormat="1">
      <c r="B3219" s="465"/>
      <c r="C3219" s="465"/>
      <c r="D3219" s="465"/>
      <c r="E3219" s="465"/>
      <c r="F3219" s="465"/>
      <c r="G3219" s="465"/>
    </row>
    <row r="3220" spans="2:7" s="466" customFormat="1">
      <c r="B3220" s="465"/>
      <c r="C3220" s="465"/>
      <c r="D3220" s="465"/>
      <c r="E3220" s="465"/>
      <c r="F3220" s="465"/>
      <c r="G3220" s="465"/>
    </row>
    <row r="3221" spans="2:7" s="466" customFormat="1">
      <c r="B3221" s="465"/>
      <c r="C3221" s="465"/>
      <c r="D3221" s="465"/>
      <c r="E3221" s="465"/>
      <c r="F3221" s="465"/>
      <c r="G3221" s="465"/>
    </row>
    <row r="3222" spans="2:7" s="466" customFormat="1">
      <c r="B3222" s="465"/>
      <c r="C3222" s="465"/>
      <c r="D3222" s="465"/>
      <c r="E3222" s="465"/>
      <c r="F3222" s="465"/>
      <c r="G3222" s="465"/>
    </row>
    <row r="3223" spans="2:7" s="466" customFormat="1">
      <c r="B3223" s="465"/>
      <c r="C3223" s="465"/>
      <c r="D3223" s="465"/>
      <c r="E3223" s="465"/>
      <c r="F3223" s="465"/>
      <c r="G3223" s="465"/>
    </row>
    <row r="3224" spans="2:7" s="466" customFormat="1">
      <c r="B3224" s="465"/>
      <c r="C3224" s="465"/>
      <c r="D3224" s="465"/>
      <c r="E3224" s="465"/>
      <c r="F3224" s="465"/>
      <c r="G3224" s="465"/>
    </row>
    <row r="3225" spans="2:7" s="466" customFormat="1">
      <c r="B3225" s="465"/>
      <c r="C3225" s="465"/>
      <c r="D3225" s="465"/>
      <c r="E3225" s="465"/>
      <c r="F3225" s="465"/>
      <c r="G3225" s="465"/>
    </row>
    <row r="3226" spans="2:7" s="466" customFormat="1">
      <c r="B3226" s="465"/>
      <c r="C3226" s="465"/>
      <c r="D3226" s="465"/>
      <c r="E3226" s="465"/>
      <c r="F3226" s="465"/>
      <c r="G3226" s="465"/>
    </row>
    <row r="3227" spans="2:7" s="466" customFormat="1">
      <c r="B3227" s="465"/>
      <c r="C3227" s="465"/>
      <c r="D3227" s="465"/>
      <c r="E3227" s="465"/>
      <c r="F3227" s="465"/>
      <c r="G3227" s="465"/>
    </row>
    <row r="3228" spans="2:7" s="466" customFormat="1">
      <c r="B3228" s="465"/>
      <c r="C3228" s="465"/>
      <c r="D3228" s="465"/>
      <c r="E3228" s="465"/>
      <c r="F3228" s="465"/>
      <c r="G3228" s="465"/>
    </row>
    <row r="3229" spans="2:7" s="466" customFormat="1">
      <c r="B3229" s="465"/>
      <c r="C3229" s="465"/>
      <c r="D3229" s="465"/>
      <c r="E3229" s="465"/>
      <c r="F3229" s="465"/>
      <c r="G3229" s="465"/>
    </row>
    <row r="3230" spans="2:7" s="466" customFormat="1">
      <c r="B3230" s="465"/>
      <c r="C3230" s="465"/>
      <c r="D3230" s="465"/>
      <c r="E3230" s="465"/>
      <c r="F3230" s="465"/>
      <c r="G3230" s="465"/>
    </row>
    <row r="3231" spans="2:7" s="466" customFormat="1">
      <c r="B3231" s="465"/>
      <c r="C3231" s="465"/>
      <c r="D3231" s="465"/>
      <c r="E3231" s="465"/>
      <c r="F3231" s="465"/>
      <c r="G3231" s="465"/>
    </row>
    <row r="3232" spans="2:7" s="466" customFormat="1">
      <c r="B3232" s="465"/>
      <c r="C3232" s="465"/>
      <c r="D3232" s="465"/>
      <c r="E3232" s="465"/>
      <c r="F3232" s="465"/>
      <c r="G3232" s="465"/>
    </row>
    <row r="3233" spans="2:7" s="466" customFormat="1">
      <c r="B3233" s="465"/>
      <c r="C3233" s="465"/>
      <c r="D3233" s="465"/>
      <c r="E3233" s="465"/>
      <c r="F3233" s="465"/>
      <c r="G3233" s="465"/>
    </row>
    <row r="3234" spans="2:7" s="466" customFormat="1">
      <c r="B3234" s="465"/>
      <c r="C3234" s="465"/>
      <c r="D3234" s="465"/>
      <c r="E3234" s="465"/>
      <c r="F3234" s="465"/>
      <c r="G3234" s="465"/>
    </row>
    <row r="3235" spans="2:7" s="466" customFormat="1">
      <c r="B3235" s="465"/>
      <c r="C3235" s="465"/>
      <c r="D3235" s="465"/>
      <c r="E3235" s="465"/>
      <c r="F3235" s="465"/>
      <c r="G3235" s="465"/>
    </row>
    <row r="3236" spans="2:7" s="466" customFormat="1">
      <c r="B3236" s="465"/>
      <c r="C3236" s="465"/>
      <c r="D3236" s="465"/>
      <c r="E3236" s="465"/>
      <c r="F3236" s="465"/>
      <c r="G3236" s="465"/>
    </row>
    <row r="3237" spans="2:7" s="466" customFormat="1">
      <c r="B3237" s="465"/>
      <c r="C3237" s="465"/>
      <c r="D3237" s="465"/>
      <c r="E3237" s="465"/>
      <c r="F3237" s="465"/>
      <c r="G3237" s="465"/>
    </row>
    <row r="3238" spans="2:7" s="466" customFormat="1">
      <c r="B3238" s="465"/>
      <c r="C3238" s="465"/>
      <c r="D3238" s="465"/>
      <c r="E3238" s="465"/>
      <c r="F3238" s="465"/>
      <c r="G3238" s="465"/>
    </row>
    <row r="3239" spans="2:7" s="466" customFormat="1">
      <c r="B3239" s="465"/>
      <c r="C3239" s="465"/>
      <c r="D3239" s="465"/>
      <c r="E3239" s="465"/>
      <c r="F3239" s="465"/>
      <c r="G3239" s="465"/>
    </row>
    <row r="3240" spans="2:7" s="466" customFormat="1">
      <c r="B3240" s="465"/>
      <c r="C3240" s="465"/>
      <c r="D3240" s="465"/>
      <c r="E3240" s="465"/>
      <c r="F3240" s="465"/>
      <c r="G3240" s="465"/>
    </row>
    <row r="3241" spans="2:7" s="466" customFormat="1">
      <c r="B3241" s="465"/>
      <c r="C3241" s="465"/>
      <c r="D3241" s="465"/>
      <c r="E3241" s="465"/>
      <c r="F3241" s="465"/>
      <c r="G3241" s="465"/>
    </row>
    <row r="3242" spans="2:7" s="466" customFormat="1">
      <c r="B3242" s="465"/>
      <c r="C3242" s="465"/>
      <c r="D3242" s="465"/>
      <c r="E3242" s="465"/>
      <c r="F3242" s="465"/>
      <c r="G3242" s="465"/>
    </row>
    <row r="3243" spans="2:7" s="466" customFormat="1">
      <c r="B3243" s="465"/>
      <c r="C3243" s="465"/>
      <c r="D3243" s="465"/>
      <c r="E3243" s="465"/>
      <c r="F3243" s="465"/>
      <c r="G3243" s="465"/>
    </row>
    <row r="3244" spans="2:7" s="466" customFormat="1">
      <c r="B3244" s="465"/>
      <c r="C3244" s="465"/>
      <c r="D3244" s="465"/>
      <c r="E3244" s="465"/>
      <c r="F3244" s="465"/>
      <c r="G3244" s="465"/>
    </row>
    <row r="3245" spans="2:7" s="466" customFormat="1">
      <c r="B3245" s="465"/>
      <c r="C3245" s="465"/>
      <c r="D3245" s="465"/>
      <c r="E3245" s="465"/>
      <c r="F3245" s="465"/>
      <c r="G3245" s="465"/>
    </row>
    <row r="3246" spans="2:7" s="466" customFormat="1">
      <c r="B3246" s="465"/>
      <c r="C3246" s="465"/>
      <c r="D3246" s="465"/>
      <c r="E3246" s="465"/>
      <c r="F3246" s="465"/>
      <c r="G3246" s="465"/>
    </row>
    <row r="3247" spans="2:7" s="466" customFormat="1">
      <c r="B3247" s="465"/>
      <c r="C3247" s="465"/>
      <c r="D3247" s="465"/>
      <c r="E3247" s="465"/>
      <c r="F3247" s="465"/>
      <c r="G3247" s="465"/>
    </row>
    <row r="3248" spans="2:7" s="466" customFormat="1">
      <c r="B3248" s="465"/>
      <c r="C3248" s="465"/>
      <c r="D3248" s="465"/>
      <c r="E3248" s="465"/>
      <c r="F3248" s="465"/>
      <c r="G3248" s="465"/>
    </row>
    <row r="3249" spans="2:7" s="466" customFormat="1">
      <c r="B3249" s="465"/>
      <c r="C3249" s="465"/>
      <c r="D3249" s="465"/>
      <c r="E3249" s="465"/>
      <c r="F3249" s="465"/>
      <c r="G3249" s="465"/>
    </row>
    <row r="3250" spans="2:7" s="466" customFormat="1">
      <c r="B3250" s="465"/>
      <c r="C3250" s="465"/>
      <c r="D3250" s="465"/>
      <c r="E3250" s="465"/>
      <c r="F3250" s="465"/>
      <c r="G3250" s="465"/>
    </row>
    <row r="3251" spans="2:7" s="466" customFormat="1">
      <c r="B3251" s="465"/>
      <c r="C3251" s="465"/>
      <c r="D3251" s="465"/>
      <c r="E3251" s="465"/>
      <c r="F3251" s="465"/>
      <c r="G3251" s="465"/>
    </row>
    <row r="3252" spans="2:7" s="466" customFormat="1">
      <c r="B3252" s="465"/>
      <c r="C3252" s="465"/>
      <c r="D3252" s="465"/>
      <c r="E3252" s="465"/>
      <c r="F3252" s="465"/>
      <c r="G3252" s="465"/>
    </row>
    <row r="3253" spans="2:7" s="466" customFormat="1">
      <c r="B3253" s="465"/>
      <c r="C3253" s="465"/>
      <c r="D3253" s="465"/>
      <c r="E3253" s="465"/>
      <c r="F3253" s="465"/>
      <c r="G3253" s="465"/>
    </row>
    <row r="3254" spans="2:7" s="466" customFormat="1">
      <c r="B3254" s="465"/>
      <c r="C3254" s="465"/>
      <c r="D3254" s="465"/>
      <c r="E3254" s="465"/>
      <c r="F3254" s="465"/>
      <c r="G3254" s="465"/>
    </row>
    <row r="3255" spans="2:7" s="466" customFormat="1">
      <c r="B3255" s="465"/>
      <c r="C3255" s="465"/>
      <c r="D3255" s="465"/>
      <c r="E3255" s="465"/>
      <c r="F3255" s="465"/>
      <c r="G3255" s="465"/>
    </row>
    <row r="3256" spans="2:7" s="466" customFormat="1">
      <c r="B3256" s="465"/>
      <c r="C3256" s="465"/>
      <c r="D3256" s="465"/>
      <c r="E3256" s="465"/>
      <c r="F3256" s="465"/>
      <c r="G3256" s="465"/>
    </row>
    <row r="3257" spans="2:7" s="466" customFormat="1">
      <c r="B3257" s="465"/>
      <c r="C3257" s="465"/>
      <c r="D3257" s="465"/>
      <c r="E3257" s="465"/>
      <c r="F3257" s="465"/>
      <c r="G3257" s="465"/>
    </row>
    <row r="3258" spans="2:7" s="466" customFormat="1">
      <c r="B3258" s="465"/>
      <c r="C3258" s="465"/>
      <c r="D3258" s="465"/>
      <c r="E3258" s="465"/>
      <c r="F3258" s="465"/>
      <c r="G3258" s="465"/>
    </row>
    <row r="3259" spans="2:7" s="466" customFormat="1">
      <c r="B3259" s="465"/>
      <c r="C3259" s="465"/>
      <c r="D3259" s="465"/>
      <c r="E3259" s="465"/>
      <c r="F3259" s="465"/>
      <c r="G3259" s="465"/>
    </row>
    <row r="3260" spans="2:7" s="466" customFormat="1">
      <c r="B3260" s="465"/>
      <c r="C3260" s="465"/>
      <c r="D3260" s="465"/>
      <c r="E3260" s="465"/>
      <c r="F3260" s="465"/>
      <c r="G3260" s="465"/>
    </row>
    <row r="3261" spans="2:7" s="466" customFormat="1">
      <c r="B3261" s="465"/>
      <c r="C3261" s="465"/>
      <c r="D3261" s="465"/>
      <c r="E3261" s="465"/>
      <c r="F3261" s="465"/>
      <c r="G3261" s="465"/>
    </row>
    <row r="3262" spans="2:7" s="466" customFormat="1">
      <c r="B3262" s="465"/>
      <c r="C3262" s="465"/>
      <c r="D3262" s="465"/>
      <c r="E3262" s="465"/>
      <c r="F3262" s="465"/>
      <c r="G3262" s="465"/>
    </row>
    <row r="3263" spans="2:7" s="466" customFormat="1">
      <c r="B3263" s="465"/>
      <c r="C3263" s="465"/>
      <c r="D3263" s="465"/>
      <c r="E3263" s="465"/>
      <c r="F3263" s="465"/>
      <c r="G3263" s="465"/>
    </row>
    <row r="3264" spans="2:7" s="466" customFormat="1">
      <c r="B3264" s="465"/>
      <c r="C3264" s="465"/>
      <c r="D3264" s="465"/>
      <c r="E3264" s="465"/>
      <c r="F3264" s="465"/>
      <c r="G3264" s="465"/>
    </row>
    <row r="3265" spans="2:7" s="466" customFormat="1">
      <c r="B3265" s="465"/>
      <c r="C3265" s="465"/>
      <c r="D3265" s="465"/>
      <c r="E3265" s="465"/>
      <c r="F3265" s="465"/>
      <c r="G3265" s="465"/>
    </row>
    <row r="3266" spans="2:7" s="466" customFormat="1">
      <c r="B3266" s="465"/>
      <c r="C3266" s="465"/>
      <c r="D3266" s="465"/>
      <c r="E3266" s="465"/>
      <c r="F3266" s="465"/>
      <c r="G3266" s="465"/>
    </row>
    <row r="3267" spans="2:7" s="466" customFormat="1">
      <c r="B3267" s="465"/>
      <c r="C3267" s="465"/>
      <c r="D3267" s="465"/>
      <c r="E3267" s="465"/>
      <c r="F3267" s="465"/>
      <c r="G3267" s="465"/>
    </row>
    <row r="3268" spans="2:7" s="466" customFormat="1">
      <c r="B3268" s="465"/>
      <c r="C3268" s="465"/>
      <c r="D3268" s="465"/>
      <c r="E3268" s="465"/>
      <c r="F3268" s="465"/>
      <c r="G3268" s="465"/>
    </row>
    <row r="3269" spans="2:7" s="466" customFormat="1">
      <c r="B3269" s="465"/>
      <c r="C3269" s="465"/>
      <c r="D3269" s="465"/>
      <c r="E3269" s="465"/>
      <c r="F3269" s="465"/>
      <c r="G3269" s="465"/>
    </row>
    <row r="3270" spans="2:7" s="466" customFormat="1">
      <c r="B3270" s="465"/>
      <c r="C3270" s="465"/>
      <c r="D3270" s="465"/>
      <c r="E3270" s="465"/>
      <c r="F3270" s="465"/>
      <c r="G3270" s="465"/>
    </row>
    <row r="3271" spans="2:7" s="466" customFormat="1">
      <c r="B3271" s="465"/>
      <c r="C3271" s="465"/>
      <c r="D3271" s="465"/>
      <c r="E3271" s="465"/>
      <c r="F3271" s="465"/>
      <c r="G3271" s="465"/>
    </row>
    <row r="3272" spans="2:7" s="466" customFormat="1">
      <c r="B3272" s="465"/>
      <c r="C3272" s="465"/>
      <c r="D3272" s="465"/>
      <c r="E3272" s="465"/>
      <c r="F3272" s="465"/>
      <c r="G3272" s="465"/>
    </row>
    <row r="3273" spans="2:7" s="466" customFormat="1">
      <c r="B3273" s="465"/>
      <c r="C3273" s="465"/>
      <c r="D3273" s="465"/>
      <c r="E3273" s="465"/>
      <c r="F3273" s="465"/>
      <c r="G3273" s="465"/>
    </row>
    <row r="3274" spans="2:7" s="466" customFormat="1">
      <c r="B3274" s="465"/>
      <c r="C3274" s="465"/>
      <c r="D3274" s="465"/>
      <c r="E3274" s="465"/>
      <c r="F3274" s="465"/>
      <c r="G3274" s="465"/>
    </row>
    <row r="3275" spans="2:7" s="466" customFormat="1">
      <c r="B3275" s="465"/>
      <c r="C3275" s="465"/>
      <c r="D3275" s="465"/>
      <c r="E3275" s="465"/>
      <c r="F3275" s="465"/>
      <c r="G3275" s="465"/>
    </row>
    <row r="3276" spans="2:7" s="466" customFormat="1">
      <c r="B3276" s="465"/>
      <c r="C3276" s="465"/>
      <c r="D3276" s="465"/>
      <c r="E3276" s="465"/>
      <c r="F3276" s="465"/>
      <c r="G3276" s="465"/>
    </row>
    <row r="3277" spans="2:7" s="466" customFormat="1">
      <c r="B3277" s="465"/>
      <c r="C3277" s="465"/>
      <c r="D3277" s="465"/>
      <c r="E3277" s="465"/>
      <c r="F3277" s="465"/>
      <c r="G3277" s="465"/>
    </row>
    <row r="3278" spans="2:7" s="466" customFormat="1">
      <c r="B3278" s="465"/>
      <c r="C3278" s="465"/>
      <c r="D3278" s="465"/>
      <c r="E3278" s="465"/>
      <c r="F3278" s="465"/>
      <c r="G3278" s="465"/>
    </row>
    <row r="3279" spans="2:7" s="466" customFormat="1">
      <c r="B3279" s="465"/>
      <c r="C3279" s="465"/>
      <c r="D3279" s="465"/>
      <c r="E3279" s="465"/>
      <c r="F3279" s="465"/>
      <c r="G3279" s="465"/>
    </row>
    <row r="3280" spans="2:7" s="466" customFormat="1">
      <c r="B3280" s="465"/>
      <c r="C3280" s="465"/>
      <c r="D3280" s="465"/>
      <c r="E3280" s="465"/>
      <c r="F3280" s="465"/>
      <c r="G3280" s="465"/>
    </row>
    <row r="3281" spans="2:7" s="466" customFormat="1">
      <c r="B3281" s="465"/>
      <c r="C3281" s="465"/>
      <c r="D3281" s="465"/>
      <c r="E3281" s="465"/>
      <c r="F3281" s="465"/>
      <c r="G3281" s="465"/>
    </row>
    <row r="3282" spans="2:7" s="466" customFormat="1">
      <c r="B3282" s="465"/>
      <c r="C3282" s="465"/>
      <c r="D3282" s="465"/>
      <c r="E3282" s="465"/>
      <c r="F3282" s="465"/>
      <c r="G3282" s="465"/>
    </row>
    <row r="3283" spans="2:7" s="466" customFormat="1">
      <c r="B3283" s="465"/>
      <c r="C3283" s="465"/>
      <c r="D3283" s="465"/>
      <c r="E3283" s="465"/>
      <c r="F3283" s="465"/>
      <c r="G3283" s="465"/>
    </row>
    <row r="3284" spans="2:7" s="466" customFormat="1">
      <c r="B3284" s="465"/>
      <c r="C3284" s="465"/>
      <c r="D3284" s="465"/>
      <c r="E3284" s="465"/>
      <c r="F3284" s="465"/>
      <c r="G3284" s="465"/>
    </row>
    <row r="3285" spans="2:7" s="466" customFormat="1">
      <c r="B3285" s="465"/>
      <c r="C3285" s="465"/>
      <c r="D3285" s="465"/>
      <c r="E3285" s="465"/>
      <c r="F3285" s="465"/>
      <c r="G3285" s="465"/>
    </row>
    <row r="3286" spans="2:7" s="466" customFormat="1">
      <c r="B3286" s="465"/>
      <c r="C3286" s="465"/>
      <c r="D3286" s="465"/>
      <c r="E3286" s="465"/>
      <c r="F3286" s="465"/>
      <c r="G3286" s="465"/>
    </row>
    <row r="3287" spans="2:7" s="466" customFormat="1">
      <c r="B3287" s="465"/>
      <c r="C3287" s="465"/>
      <c r="D3287" s="465"/>
      <c r="E3287" s="465"/>
      <c r="F3287" s="465"/>
      <c r="G3287" s="465"/>
    </row>
    <row r="3288" spans="2:7" s="466" customFormat="1">
      <c r="B3288" s="465"/>
      <c r="C3288" s="465"/>
      <c r="D3288" s="465"/>
      <c r="E3288" s="465"/>
      <c r="F3288" s="465"/>
      <c r="G3288" s="465"/>
    </row>
    <row r="3289" spans="2:7" s="466" customFormat="1">
      <c r="B3289" s="465"/>
      <c r="C3289" s="465"/>
      <c r="D3289" s="465"/>
      <c r="E3289" s="465"/>
      <c r="F3289" s="465"/>
      <c r="G3289" s="465"/>
    </row>
    <row r="3290" spans="2:7" s="466" customFormat="1">
      <c r="B3290" s="465"/>
      <c r="C3290" s="465"/>
      <c r="D3290" s="465"/>
      <c r="E3290" s="465"/>
      <c r="F3290" s="465"/>
      <c r="G3290" s="465"/>
    </row>
    <row r="3291" spans="2:7" s="466" customFormat="1">
      <c r="B3291" s="465"/>
      <c r="C3291" s="465"/>
      <c r="D3291" s="465"/>
      <c r="E3291" s="465"/>
      <c r="F3291" s="465"/>
      <c r="G3291" s="465"/>
    </row>
    <row r="3292" spans="2:7" s="466" customFormat="1">
      <c r="B3292" s="465"/>
      <c r="C3292" s="465"/>
      <c r="D3292" s="465"/>
      <c r="E3292" s="465"/>
      <c r="F3292" s="465"/>
      <c r="G3292" s="465"/>
    </row>
    <row r="3293" spans="2:7" s="466" customFormat="1">
      <c r="B3293" s="465"/>
      <c r="C3293" s="465"/>
      <c r="D3293" s="465"/>
      <c r="E3293" s="465"/>
      <c r="F3293" s="465"/>
      <c r="G3293" s="465"/>
    </row>
    <row r="3294" spans="2:7" s="466" customFormat="1">
      <c r="B3294" s="465"/>
      <c r="C3294" s="465"/>
      <c r="D3294" s="465"/>
      <c r="E3294" s="465"/>
      <c r="F3294" s="465"/>
      <c r="G3294" s="465"/>
    </row>
    <row r="3295" spans="2:7" s="466" customFormat="1">
      <c r="B3295" s="465"/>
      <c r="C3295" s="465"/>
      <c r="D3295" s="465"/>
      <c r="E3295" s="465"/>
      <c r="F3295" s="465"/>
      <c r="G3295" s="465"/>
    </row>
    <row r="3296" spans="2:7" s="466" customFormat="1">
      <c r="B3296" s="465"/>
      <c r="C3296" s="465"/>
      <c r="D3296" s="465"/>
      <c r="E3296" s="465"/>
      <c r="F3296" s="465"/>
      <c r="G3296" s="465"/>
    </row>
    <row r="3297" spans="2:7" s="466" customFormat="1">
      <c r="B3297" s="465"/>
      <c r="C3297" s="465"/>
      <c r="D3297" s="465"/>
      <c r="E3297" s="465"/>
      <c r="F3297" s="465"/>
      <c r="G3297" s="465"/>
    </row>
    <row r="3298" spans="2:7" s="466" customFormat="1">
      <c r="B3298" s="465"/>
      <c r="C3298" s="465"/>
      <c r="D3298" s="465"/>
      <c r="E3298" s="465"/>
      <c r="F3298" s="465"/>
      <c r="G3298" s="465"/>
    </row>
    <row r="3299" spans="2:7" s="466" customFormat="1">
      <c r="B3299" s="465"/>
      <c r="C3299" s="465"/>
      <c r="D3299" s="465"/>
      <c r="E3299" s="465"/>
      <c r="F3299" s="465"/>
      <c r="G3299" s="465"/>
    </row>
    <row r="3300" spans="2:7" s="466" customFormat="1">
      <c r="B3300" s="465"/>
      <c r="C3300" s="465"/>
      <c r="D3300" s="465"/>
      <c r="E3300" s="465"/>
      <c r="F3300" s="465"/>
      <c r="G3300" s="465"/>
    </row>
    <row r="3301" spans="2:7" s="466" customFormat="1">
      <c r="B3301" s="465"/>
      <c r="C3301" s="465"/>
      <c r="D3301" s="465"/>
      <c r="E3301" s="465"/>
      <c r="F3301" s="465"/>
      <c r="G3301" s="465"/>
    </row>
    <row r="3302" spans="2:7" s="466" customFormat="1">
      <c r="B3302" s="465"/>
      <c r="C3302" s="465"/>
      <c r="D3302" s="465"/>
      <c r="E3302" s="465"/>
      <c r="F3302" s="465"/>
      <c r="G3302" s="465"/>
    </row>
    <row r="3303" spans="2:7" s="466" customFormat="1">
      <c r="B3303" s="465"/>
      <c r="C3303" s="465"/>
      <c r="D3303" s="465"/>
      <c r="E3303" s="465"/>
      <c r="F3303" s="465"/>
      <c r="G3303" s="465"/>
    </row>
    <row r="3304" spans="2:7" s="466" customFormat="1">
      <c r="B3304" s="465"/>
      <c r="C3304" s="465"/>
      <c r="D3304" s="465"/>
      <c r="E3304" s="465"/>
      <c r="F3304" s="465"/>
      <c r="G3304" s="465"/>
    </row>
    <row r="3305" spans="2:7" s="466" customFormat="1">
      <c r="B3305" s="465"/>
      <c r="C3305" s="465"/>
      <c r="D3305" s="465"/>
      <c r="E3305" s="465"/>
      <c r="F3305" s="465"/>
      <c r="G3305" s="465"/>
    </row>
    <row r="3306" spans="2:7" s="466" customFormat="1">
      <c r="B3306" s="465"/>
      <c r="C3306" s="465"/>
      <c r="D3306" s="465"/>
      <c r="E3306" s="465"/>
      <c r="F3306" s="465"/>
      <c r="G3306" s="465"/>
    </row>
    <row r="3307" spans="2:7" s="466" customFormat="1">
      <c r="B3307" s="465"/>
      <c r="C3307" s="465"/>
      <c r="D3307" s="465"/>
      <c r="E3307" s="465"/>
      <c r="F3307" s="465"/>
      <c r="G3307" s="465"/>
    </row>
    <row r="3308" spans="2:7" s="466" customFormat="1">
      <c r="B3308" s="465"/>
      <c r="C3308" s="465"/>
      <c r="D3308" s="465"/>
      <c r="E3308" s="465"/>
      <c r="F3308" s="465"/>
      <c r="G3308" s="465"/>
    </row>
    <row r="3309" spans="2:7" s="466" customFormat="1">
      <c r="B3309" s="465"/>
      <c r="C3309" s="465"/>
      <c r="D3309" s="465"/>
      <c r="E3309" s="465"/>
      <c r="F3309" s="465"/>
      <c r="G3309" s="465"/>
    </row>
    <row r="3310" spans="2:7" s="466" customFormat="1">
      <c r="B3310" s="465"/>
      <c r="C3310" s="465"/>
      <c r="D3310" s="465"/>
      <c r="E3310" s="465"/>
      <c r="F3310" s="465"/>
      <c r="G3310" s="465"/>
    </row>
    <row r="3311" spans="2:7" s="466" customFormat="1">
      <c r="B3311" s="465"/>
      <c r="C3311" s="465"/>
      <c r="D3311" s="465"/>
      <c r="E3311" s="465"/>
      <c r="F3311" s="465"/>
      <c r="G3311" s="465"/>
    </row>
    <row r="3312" spans="2:7" s="466" customFormat="1">
      <c r="B3312" s="465"/>
      <c r="C3312" s="465"/>
      <c r="D3312" s="465"/>
      <c r="E3312" s="465"/>
      <c r="F3312" s="465"/>
      <c r="G3312" s="465"/>
    </row>
    <row r="3313" spans="2:7" s="466" customFormat="1">
      <c r="B3313" s="465"/>
      <c r="C3313" s="465"/>
      <c r="D3313" s="465"/>
      <c r="E3313" s="465"/>
      <c r="F3313" s="465"/>
      <c r="G3313" s="465"/>
    </row>
    <row r="3314" spans="2:7" s="466" customFormat="1">
      <c r="B3314" s="465"/>
      <c r="C3314" s="465"/>
      <c r="D3314" s="465"/>
      <c r="E3314" s="465"/>
      <c r="F3314" s="465"/>
      <c r="G3314" s="465"/>
    </row>
    <row r="3315" spans="2:7" s="466" customFormat="1">
      <c r="B3315" s="465"/>
      <c r="C3315" s="465"/>
      <c r="D3315" s="465"/>
      <c r="E3315" s="465"/>
      <c r="F3315" s="465"/>
      <c r="G3315" s="465"/>
    </row>
    <row r="3316" spans="2:7" s="466" customFormat="1">
      <c r="B3316" s="465"/>
      <c r="C3316" s="465"/>
      <c r="D3316" s="465"/>
      <c r="E3316" s="465"/>
      <c r="F3316" s="465"/>
      <c r="G3316" s="465"/>
    </row>
    <row r="3317" spans="2:7" s="466" customFormat="1">
      <c r="B3317" s="465"/>
      <c r="C3317" s="465"/>
      <c r="D3317" s="465"/>
      <c r="E3317" s="465"/>
      <c r="F3317" s="465"/>
      <c r="G3317" s="465"/>
    </row>
    <row r="3318" spans="2:7" s="466" customFormat="1">
      <c r="B3318" s="465"/>
      <c r="C3318" s="465"/>
      <c r="D3318" s="465"/>
      <c r="E3318" s="465"/>
      <c r="F3318" s="465"/>
      <c r="G3318" s="465"/>
    </row>
    <row r="3319" spans="2:7" s="466" customFormat="1">
      <c r="B3319" s="465"/>
      <c r="C3319" s="465"/>
      <c r="D3319" s="465"/>
      <c r="E3319" s="465"/>
      <c r="F3319" s="465"/>
      <c r="G3319" s="465"/>
    </row>
    <row r="3320" spans="2:7" s="466" customFormat="1">
      <c r="B3320" s="465"/>
      <c r="C3320" s="465"/>
      <c r="D3320" s="465"/>
      <c r="E3320" s="465"/>
      <c r="F3320" s="465"/>
      <c r="G3320" s="465"/>
    </row>
    <row r="3321" spans="2:7" s="466" customFormat="1">
      <c r="B3321" s="465"/>
      <c r="C3321" s="465"/>
      <c r="D3321" s="465"/>
      <c r="E3321" s="465"/>
      <c r="F3321" s="465"/>
      <c r="G3321" s="465"/>
    </row>
    <row r="3322" spans="2:7" s="466" customFormat="1">
      <c r="B3322" s="465"/>
      <c r="C3322" s="465"/>
      <c r="D3322" s="465"/>
      <c r="E3322" s="465"/>
      <c r="F3322" s="465"/>
      <c r="G3322" s="465"/>
    </row>
    <row r="3323" spans="2:7" s="466" customFormat="1">
      <c r="B3323" s="465"/>
      <c r="C3323" s="465"/>
      <c r="D3323" s="465"/>
      <c r="E3323" s="465"/>
      <c r="F3323" s="465"/>
      <c r="G3323" s="465"/>
    </row>
    <row r="3324" spans="2:7" s="466" customFormat="1">
      <c r="B3324" s="465"/>
      <c r="C3324" s="465"/>
      <c r="D3324" s="465"/>
      <c r="E3324" s="465"/>
      <c r="F3324" s="465"/>
      <c r="G3324" s="465"/>
    </row>
    <row r="3325" spans="2:7" s="466" customFormat="1">
      <c r="B3325" s="465"/>
      <c r="C3325" s="465"/>
      <c r="D3325" s="465"/>
      <c r="E3325" s="465"/>
      <c r="F3325" s="465"/>
      <c r="G3325" s="465"/>
    </row>
    <row r="3326" spans="2:7" s="466" customFormat="1">
      <c r="B3326" s="465"/>
      <c r="C3326" s="465"/>
      <c r="D3326" s="465"/>
      <c r="E3326" s="465"/>
      <c r="F3326" s="465"/>
      <c r="G3326" s="465"/>
    </row>
    <row r="3327" spans="2:7" s="466" customFormat="1">
      <c r="B3327" s="465"/>
      <c r="C3327" s="465"/>
      <c r="D3327" s="465"/>
      <c r="E3327" s="465"/>
      <c r="F3327" s="465"/>
      <c r="G3327" s="465"/>
    </row>
    <row r="3328" spans="2:7" s="466" customFormat="1">
      <c r="B3328" s="465"/>
      <c r="C3328" s="465"/>
      <c r="D3328" s="465"/>
      <c r="E3328" s="465"/>
      <c r="F3328" s="465"/>
      <c r="G3328" s="465"/>
    </row>
    <row r="3329" spans="2:7" s="466" customFormat="1">
      <c r="B3329" s="465"/>
      <c r="C3329" s="465"/>
      <c r="D3329" s="465"/>
      <c r="E3329" s="465"/>
      <c r="F3329" s="465"/>
      <c r="G3329" s="465"/>
    </row>
    <row r="3330" spans="2:7" s="466" customFormat="1">
      <c r="B3330" s="465"/>
      <c r="C3330" s="465"/>
      <c r="D3330" s="465"/>
      <c r="E3330" s="465"/>
      <c r="F3330" s="465"/>
      <c r="G3330" s="465"/>
    </row>
    <row r="3331" spans="2:7" s="466" customFormat="1">
      <c r="B3331" s="465"/>
      <c r="C3331" s="465"/>
      <c r="D3331" s="465"/>
      <c r="E3331" s="465"/>
      <c r="F3331" s="465"/>
      <c r="G3331" s="465"/>
    </row>
    <row r="3332" spans="2:7" s="466" customFormat="1">
      <c r="B3332" s="465"/>
      <c r="C3332" s="465"/>
      <c r="D3332" s="465"/>
      <c r="E3332" s="465"/>
      <c r="F3332" s="465"/>
      <c r="G3332" s="465"/>
    </row>
    <row r="3333" spans="2:7" s="466" customFormat="1">
      <c r="B3333" s="465"/>
      <c r="C3333" s="465"/>
      <c r="D3333" s="465"/>
      <c r="E3333" s="465"/>
      <c r="F3333" s="465"/>
      <c r="G3333" s="465"/>
    </row>
    <row r="3334" spans="2:7" s="466" customFormat="1">
      <c r="B3334" s="465"/>
      <c r="C3334" s="465"/>
      <c r="D3334" s="465"/>
      <c r="E3334" s="465"/>
      <c r="F3334" s="465"/>
      <c r="G3334" s="465"/>
    </row>
    <row r="3335" spans="2:7" s="466" customFormat="1">
      <c r="B3335" s="465"/>
      <c r="C3335" s="465"/>
      <c r="D3335" s="465"/>
      <c r="E3335" s="465"/>
      <c r="F3335" s="465"/>
      <c r="G3335" s="465"/>
    </row>
    <row r="3336" spans="2:7" s="466" customFormat="1">
      <c r="B3336" s="465"/>
      <c r="C3336" s="465"/>
      <c r="D3336" s="465"/>
      <c r="E3336" s="465"/>
      <c r="F3336" s="465"/>
      <c r="G3336" s="465"/>
    </row>
    <row r="3337" spans="2:7" s="466" customFormat="1">
      <c r="B3337" s="465"/>
      <c r="C3337" s="465"/>
      <c r="D3337" s="465"/>
      <c r="E3337" s="465"/>
      <c r="F3337" s="465"/>
      <c r="G3337" s="465"/>
    </row>
    <row r="3338" spans="2:7" s="466" customFormat="1">
      <c r="B3338" s="465"/>
      <c r="C3338" s="465"/>
      <c r="D3338" s="465"/>
      <c r="E3338" s="465"/>
      <c r="F3338" s="465"/>
      <c r="G3338" s="465"/>
    </row>
    <row r="3339" spans="2:7" s="466" customFormat="1">
      <c r="B3339" s="465"/>
      <c r="C3339" s="465"/>
      <c r="D3339" s="465"/>
      <c r="E3339" s="465"/>
      <c r="F3339" s="465"/>
      <c r="G3339" s="465"/>
    </row>
    <row r="3340" spans="2:7" s="466" customFormat="1">
      <c r="B3340" s="465"/>
      <c r="C3340" s="465"/>
      <c r="D3340" s="465"/>
      <c r="E3340" s="465"/>
      <c r="F3340" s="465"/>
      <c r="G3340" s="465"/>
    </row>
    <row r="3341" spans="2:7" s="466" customFormat="1">
      <c r="B3341" s="465"/>
      <c r="C3341" s="465"/>
      <c r="D3341" s="465"/>
      <c r="E3341" s="465"/>
      <c r="F3341" s="465"/>
      <c r="G3341" s="465"/>
    </row>
    <row r="3342" spans="2:7" s="466" customFormat="1">
      <c r="B3342" s="465"/>
      <c r="C3342" s="465"/>
      <c r="D3342" s="465"/>
      <c r="E3342" s="465"/>
      <c r="F3342" s="465"/>
      <c r="G3342" s="465"/>
    </row>
    <row r="3343" spans="2:7" s="466" customFormat="1">
      <c r="B3343" s="465"/>
      <c r="C3343" s="465"/>
      <c r="D3343" s="465"/>
      <c r="E3343" s="465"/>
      <c r="F3343" s="465"/>
      <c r="G3343" s="465"/>
    </row>
    <row r="3344" spans="2:7" s="466" customFormat="1">
      <c r="B3344" s="465"/>
      <c r="C3344" s="465"/>
      <c r="D3344" s="465"/>
      <c r="E3344" s="465"/>
      <c r="F3344" s="465"/>
      <c r="G3344" s="465"/>
    </row>
    <row r="3345" spans="2:7" s="466" customFormat="1">
      <c r="B3345" s="465"/>
      <c r="C3345" s="465"/>
      <c r="D3345" s="465"/>
      <c r="E3345" s="465"/>
      <c r="F3345" s="465"/>
      <c r="G3345" s="465"/>
    </row>
    <row r="3346" spans="2:7" s="466" customFormat="1">
      <c r="B3346" s="465"/>
      <c r="C3346" s="465"/>
      <c r="D3346" s="465"/>
      <c r="E3346" s="465"/>
      <c r="F3346" s="465"/>
      <c r="G3346" s="465"/>
    </row>
    <row r="3347" spans="2:7" s="466" customFormat="1">
      <c r="B3347" s="465"/>
      <c r="C3347" s="465"/>
      <c r="D3347" s="465"/>
      <c r="E3347" s="465"/>
      <c r="F3347" s="465"/>
      <c r="G3347" s="465"/>
    </row>
    <row r="3348" spans="2:7" s="466" customFormat="1">
      <c r="B3348" s="465"/>
      <c r="C3348" s="465"/>
      <c r="D3348" s="465"/>
      <c r="E3348" s="465"/>
      <c r="F3348" s="465"/>
      <c r="G3348" s="465"/>
    </row>
    <row r="3349" spans="2:7" s="466" customFormat="1">
      <c r="B3349" s="465"/>
      <c r="C3349" s="465"/>
      <c r="D3349" s="465"/>
      <c r="E3349" s="465"/>
      <c r="F3349" s="465"/>
      <c r="G3349" s="465"/>
    </row>
    <row r="3350" spans="2:7" s="466" customFormat="1">
      <c r="B3350" s="465"/>
      <c r="C3350" s="465"/>
      <c r="D3350" s="465"/>
      <c r="E3350" s="465"/>
      <c r="F3350" s="465"/>
      <c r="G3350" s="465"/>
    </row>
    <row r="3351" spans="2:7" s="466" customFormat="1">
      <c r="B3351" s="465"/>
      <c r="C3351" s="465"/>
      <c r="D3351" s="465"/>
      <c r="E3351" s="465"/>
      <c r="F3351" s="465"/>
      <c r="G3351" s="465"/>
    </row>
    <row r="3352" spans="2:7" s="466" customFormat="1">
      <c r="B3352" s="465"/>
      <c r="C3352" s="465"/>
      <c r="D3352" s="465"/>
      <c r="E3352" s="465"/>
      <c r="F3352" s="465"/>
      <c r="G3352" s="465"/>
    </row>
    <row r="3353" spans="2:7" s="466" customFormat="1">
      <c r="B3353" s="465"/>
      <c r="C3353" s="465"/>
      <c r="D3353" s="465"/>
      <c r="E3353" s="465"/>
      <c r="F3353" s="465"/>
      <c r="G3353" s="465"/>
    </row>
    <row r="3354" spans="2:7" s="466" customFormat="1">
      <c r="B3354" s="465"/>
      <c r="C3354" s="465"/>
      <c r="D3354" s="465"/>
      <c r="E3354" s="465"/>
      <c r="F3354" s="465"/>
      <c r="G3354" s="465"/>
    </row>
    <row r="3355" spans="2:7" s="466" customFormat="1">
      <c r="B3355" s="465"/>
      <c r="C3355" s="465"/>
      <c r="D3355" s="465"/>
      <c r="E3355" s="465"/>
      <c r="F3355" s="465"/>
      <c r="G3355" s="465"/>
    </row>
    <row r="3356" spans="2:7" s="466" customFormat="1">
      <c r="B3356" s="465"/>
      <c r="C3356" s="465"/>
      <c r="D3356" s="465"/>
      <c r="E3356" s="465"/>
      <c r="F3356" s="465"/>
      <c r="G3356" s="465"/>
    </row>
    <row r="3357" spans="2:7" s="466" customFormat="1">
      <c r="B3357" s="465"/>
      <c r="C3357" s="465"/>
      <c r="D3357" s="465"/>
      <c r="E3357" s="465"/>
      <c r="F3357" s="465"/>
      <c r="G3357" s="465"/>
    </row>
    <row r="3358" spans="2:7" s="466" customFormat="1">
      <c r="B3358" s="465"/>
      <c r="C3358" s="465"/>
      <c r="D3358" s="465"/>
      <c r="E3358" s="465"/>
      <c r="F3358" s="465"/>
      <c r="G3358" s="465"/>
    </row>
    <row r="3359" spans="2:7" s="466" customFormat="1">
      <c r="B3359" s="465"/>
      <c r="C3359" s="465"/>
      <c r="D3359" s="465"/>
      <c r="E3359" s="465"/>
      <c r="F3359" s="465"/>
      <c r="G3359" s="465"/>
    </row>
    <row r="3360" spans="2:7" s="466" customFormat="1">
      <c r="B3360" s="465"/>
      <c r="C3360" s="465"/>
      <c r="D3360" s="465"/>
      <c r="E3360" s="465"/>
      <c r="F3360" s="465"/>
      <c r="G3360" s="465"/>
    </row>
    <row r="3361" spans="2:7" s="466" customFormat="1">
      <c r="B3361" s="465"/>
      <c r="C3361" s="465"/>
      <c r="D3361" s="465"/>
      <c r="E3361" s="465"/>
      <c r="F3361" s="465"/>
      <c r="G3361" s="465"/>
    </row>
    <row r="3362" spans="2:7" s="466" customFormat="1">
      <c r="B3362" s="465"/>
      <c r="C3362" s="465"/>
      <c r="D3362" s="465"/>
      <c r="E3362" s="465"/>
      <c r="F3362" s="465"/>
      <c r="G3362" s="465"/>
    </row>
    <row r="3363" spans="2:7" s="466" customFormat="1">
      <c r="B3363" s="465"/>
      <c r="C3363" s="465"/>
      <c r="D3363" s="465"/>
      <c r="E3363" s="465"/>
      <c r="F3363" s="465"/>
      <c r="G3363" s="465"/>
    </row>
    <row r="3364" spans="2:7" s="466" customFormat="1">
      <c r="B3364" s="465"/>
      <c r="C3364" s="465"/>
      <c r="D3364" s="465"/>
      <c r="E3364" s="465"/>
      <c r="F3364" s="465"/>
      <c r="G3364" s="465"/>
    </row>
    <row r="3365" spans="2:7" s="466" customFormat="1">
      <c r="B3365" s="465"/>
      <c r="C3365" s="465"/>
      <c r="D3365" s="465"/>
      <c r="E3365" s="465"/>
      <c r="F3365" s="465"/>
      <c r="G3365" s="465"/>
    </row>
    <row r="3366" spans="2:7" s="466" customFormat="1">
      <c r="B3366" s="465"/>
      <c r="C3366" s="465"/>
      <c r="D3366" s="465"/>
      <c r="E3366" s="465"/>
      <c r="F3366" s="465"/>
      <c r="G3366" s="465"/>
    </row>
    <row r="3367" spans="2:7" s="466" customFormat="1">
      <c r="B3367" s="465"/>
      <c r="C3367" s="465"/>
      <c r="D3367" s="465"/>
      <c r="E3367" s="465"/>
      <c r="F3367" s="465"/>
      <c r="G3367" s="465"/>
    </row>
    <row r="3368" spans="2:7" s="466" customFormat="1">
      <c r="B3368" s="465"/>
      <c r="C3368" s="465"/>
      <c r="D3368" s="465"/>
      <c r="E3368" s="465"/>
      <c r="F3368" s="465"/>
      <c r="G3368" s="465"/>
    </row>
    <row r="3369" spans="2:7" s="466" customFormat="1">
      <c r="B3369" s="465"/>
      <c r="C3369" s="465"/>
      <c r="D3369" s="465"/>
      <c r="E3369" s="465"/>
      <c r="F3369" s="465"/>
      <c r="G3369" s="465"/>
    </row>
    <row r="3370" spans="2:7" s="466" customFormat="1">
      <c r="B3370" s="465"/>
      <c r="C3370" s="465"/>
      <c r="D3370" s="465"/>
      <c r="E3370" s="465"/>
      <c r="F3370" s="465"/>
      <c r="G3370" s="465"/>
    </row>
    <row r="3371" spans="2:7" s="466" customFormat="1">
      <c r="B3371" s="465"/>
      <c r="C3371" s="465"/>
      <c r="D3371" s="465"/>
      <c r="E3371" s="465"/>
      <c r="F3371" s="465"/>
      <c r="G3371" s="465"/>
    </row>
    <row r="3372" spans="2:7" s="466" customFormat="1">
      <c r="B3372" s="465"/>
      <c r="C3372" s="465"/>
      <c r="D3372" s="465"/>
      <c r="E3372" s="465"/>
      <c r="F3372" s="465"/>
      <c r="G3372" s="465"/>
    </row>
    <row r="3373" spans="2:7" s="466" customFormat="1">
      <c r="B3373" s="465"/>
      <c r="C3373" s="465"/>
      <c r="D3373" s="465"/>
      <c r="E3373" s="465"/>
      <c r="F3373" s="465"/>
      <c r="G3373" s="465"/>
    </row>
    <row r="3374" spans="2:7" s="466" customFormat="1">
      <c r="B3374" s="465"/>
      <c r="C3374" s="465"/>
      <c r="D3374" s="465"/>
      <c r="E3374" s="465"/>
      <c r="F3374" s="465"/>
      <c r="G3374" s="465"/>
    </row>
    <row r="3375" spans="2:7" s="466" customFormat="1">
      <c r="B3375" s="465"/>
      <c r="C3375" s="465"/>
      <c r="D3375" s="465"/>
      <c r="E3375" s="465"/>
      <c r="F3375" s="465"/>
      <c r="G3375" s="465"/>
    </row>
    <row r="3376" spans="2:7" s="466" customFormat="1">
      <c r="B3376" s="465"/>
      <c r="C3376" s="465"/>
      <c r="D3376" s="465"/>
      <c r="E3376" s="465"/>
      <c r="F3376" s="465"/>
      <c r="G3376" s="465"/>
    </row>
    <row r="3377" spans="2:7" s="466" customFormat="1">
      <c r="B3377" s="465"/>
      <c r="C3377" s="465"/>
      <c r="D3377" s="465"/>
      <c r="E3377" s="465"/>
      <c r="F3377" s="465"/>
      <c r="G3377" s="465"/>
    </row>
    <row r="3378" spans="2:7" s="466" customFormat="1">
      <c r="B3378" s="465"/>
      <c r="C3378" s="465"/>
      <c r="D3378" s="465"/>
      <c r="E3378" s="465"/>
      <c r="F3378" s="465"/>
      <c r="G3378" s="465"/>
    </row>
    <row r="3379" spans="2:7" s="466" customFormat="1">
      <c r="B3379" s="465"/>
      <c r="C3379" s="465"/>
      <c r="D3379" s="465"/>
      <c r="E3379" s="465"/>
      <c r="F3379" s="465"/>
      <c r="G3379" s="465"/>
    </row>
    <row r="3380" spans="2:7" s="466" customFormat="1">
      <c r="B3380" s="465"/>
      <c r="C3380" s="465"/>
      <c r="D3380" s="465"/>
      <c r="E3380" s="465"/>
      <c r="F3380" s="465"/>
      <c r="G3380" s="465"/>
    </row>
    <row r="3381" spans="2:7" s="466" customFormat="1">
      <c r="B3381" s="465"/>
      <c r="C3381" s="465"/>
      <c r="D3381" s="465"/>
      <c r="E3381" s="465"/>
      <c r="F3381" s="465"/>
      <c r="G3381" s="465"/>
    </row>
    <row r="3382" spans="2:7" s="466" customFormat="1">
      <c r="B3382" s="465"/>
      <c r="C3382" s="465"/>
      <c r="D3382" s="465"/>
      <c r="E3382" s="465"/>
      <c r="F3382" s="465"/>
      <c r="G3382" s="465"/>
    </row>
    <row r="3383" spans="2:7" s="466" customFormat="1">
      <c r="B3383" s="465"/>
      <c r="C3383" s="465"/>
      <c r="D3383" s="465"/>
      <c r="E3383" s="465"/>
      <c r="F3383" s="465"/>
      <c r="G3383" s="465"/>
    </row>
    <row r="3384" spans="2:7" s="466" customFormat="1">
      <c r="B3384" s="465"/>
      <c r="C3384" s="465"/>
      <c r="D3384" s="465"/>
      <c r="E3384" s="465"/>
      <c r="F3384" s="465"/>
      <c r="G3384" s="465"/>
    </row>
    <row r="3385" spans="2:7" s="466" customFormat="1">
      <c r="B3385" s="465"/>
      <c r="C3385" s="465"/>
      <c r="D3385" s="465"/>
      <c r="E3385" s="465"/>
      <c r="F3385" s="465"/>
      <c r="G3385" s="465"/>
    </row>
    <row r="3386" spans="2:7" s="466" customFormat="1">
      <c r="B3386" s="465"/>
      <c r="C3386" s="465"/>
      <c r="D3386" s="465"/>
      <c r="E3386" s="465"/>
      <c r="F3386" s="465"/>
      <c r="G3386" s="465"/>
    </row>
    <row r="3387" spans="2:7" s="466" customFormat="1">
      <c r="B3387" s="465"/>
      <c r="C3387" s="465"/>
      <c r="D3387" s="465"/>
      <c r="E3387" s="465"/>
      <c r="F3387" s="465"/>
      <c r="G3387" s="465"/>
    </row>
    <row r="3388" spans="2:7" s="466" customFormat="1">
      <c r="B3388" s="465"/>
      <c r="C3388" s="465"/>
      <c r="D3388" s="465"/>
      <c r="E3388" s="465"/>
      <c r="F3388" s="465"/>
      <c r="G3388" s="465"/>
    </row>
    <row r="3389" spans="2:7" s="466" customFormat="1">
      <c r="B3389" s="465"/>
      <c r="C3389" s="465"/>
      <c r="D3389" s="465"/>
      <c r="E3389" s="465"/>
      <c r="F3389" s="465"/>
      <c r="G3389" s="465"/>
    </row>
    <row r="3390" spans="2:7" s="466" customFormat="1">
      <c r="B3390" s="465"/>
      <c r="C3390" s="465"/>
      <c r="D3390" s="465"/>
      <c r="E3390" s="465"/>
      <c r="F3390" s="465"/>
      <c r="G3390" s="465"/>
    </row>
    <row r="3391" spans="2:7" s="466" customFormat="1">
      <c r="B3391" s="465"/>
      <c r="C3391" s="465"/>
      <c r="D3391" s="465"/>
      <c r="E3391" s="465"/>
      <c r="F3391" s="465"/>
      <c r="G3391" s="465"/>
    </row>
    <row r="3392" spans="2:7" s="466" customFormat="1">
      <c r="B3392" s="465"/>
      <c r="C3392" s="465"/>
      <c r="D3392" s="465"/>
      <c r="E3392" s="465"/>
      <c r="F3392" s="465"/>
      <c r="G3392" s="465"/>
    </row>
    <row r="3393" spans="2:7" s="466" customFormat="1">
      <c r="B3393" s="465"/>
      <c r="C3393" s="465"/>
      <c r="D3393" s="465"/>
      <c r="E3393" s="465"/>
      <c r="F3393" s="465"/>
      <c r="G3393" s="465"/>
    </row>
    <row r="3394" spans="2:7" s="466" customFormat="1">
      <c r="B3394" s="465"/>
      <c r="C3394" s="465"/>
      <c r="D3394" s="465"/>
      <c r="E3394" s="465"/>
      <c r="F3394" s="465"/>
      <c r="G3394" s="465"/>
    </row>
    <row r="3395" spans="2:7" s="466" customFormat="1">
      <c r="B3395" s="465"/>
      <c r="C3395" s="465"/>
      <c r="D3395" s="465"/>
      <c r="E3395" s="465"/>
      <c r="F3395" s="465"/>
      <c r="G3395" s="465"/>
    </row>
    <row r="3396" spans="2:7" s="466" customFormat="1">
      <c r="B3396" s="465"/>
      <c r="C3396" s="465"/>
      <c r="D3396" s="465"/>
      <c r="E3396" s="465"/>
      <c r="F3396" s="465"/>
      <c r="G3396" s="465"/>
    </row>
    <row r="3397" spans="2:7" s="466" customFormat="1">
      <c r="B3397" s="465"/>
      <c r="C3397" s="465"/>
      <c r="D3397" s="465"/>
      <c r="E3397" s="465"/>
      <c r="F3397" s="465"/>
      <c r="G3397" s="465"/>
    </row>
    <row r="3398" spans="2:7" s="466" customFormat="1">
      <c r="B3398" s="465"/>
      <c r="C3398" s="465"/>
      <c r="D3398" s="465"/>
      <c r="E3398" s="465"/>
      <c r="F3398" s="465"/>
      <c r="G3398" s="465"/>
    </row>
    <row r="3399" spans="2:7" s="466" customFormat="1">
      <c r="B3399" s="465"/>
      <c r="C3399" s="465"/>
      <c r="D3399" s="465"/>
      <c r="E3399" s="465"/>
      <c r="F3399" s="465"/>
      <c r="G3399" s="465"/>
    </row>
    <row r="3400" spans="2:7" s="466" customFormat="1">
      <c r="B3400" s="465"/>
      <c r="C3400" s="465"/>
      <c r="D3400" s="465"/>
      <c r="E3400" s="465"/>
      <c r="F3400" s="465"/>
      <c r="G3400" s="465"/>
    </row>
    <row r="3401" spans="2:7" s="466" customFormat="1">
      <c r="B3401" s="465"/>
      <c r="C3401" s="465"/>
      <c r="D3401" s="465"/>
      <c r="E3401" s="465"/>
      <c r="F3401" s="465"/>
      <c r="G3401" s="465"/>
    </row>
    <row r="3402" spans="2:7" s="466" customFormat="1">
      <c r="B3402" s="465"/>
      <c r="C3402" s="465"/>
      <c r="D3402" s="465"/>
      <c r="E3402" s="465"/>
      <c r="F3402" s="465"/>
      <c r="G3402" s="465"/>
    </row>
    <row r="3403" spans="2:7" s="466" customFormat="1">
      <c r="B3403" s="465"/>
      <c r="C3403" s="465"/>
      <c r="D3403" s="465"/>
      <c r="E3403" s="465"/>
      <c r="F3403" s="465"/>
      <c r="G3403" s="465"/>
    </row>
    <row r="3404" spans="2:7" s="466" customFormat="1">
      <c r="B3404" s="465"/>
      <c r="C3404" s="465"/>
      <c r="D3404" s="465"/>
      <c r="E3404" s="465"/>
      <c r="F3404" s="465"/>
      <c r="G3404" s="465"/>
    </row>
    <row r="3405" spans="2:7" s="466" customFormat="1">
      <c r="B3405" s="465"/>
      <c r="C3405" s="465"/>
      <c r="D3405" s="465"/>
      <c r="E3405" s="465"/>
      <c r="F3405" s="465"/>
      <c r="G3405" s="465"/>
    </row>
    <row r="3406" spans="2:7" s="466" customFormat="1">
      <c r="B3406" s="465"/>
      <c r="C3406" s="465"/>
      <c r="D3406" s="465"/>
      <c r="E3406" s="465"/>
      <c r="F3406" s="465"/>
      <c r="G3406" s="465"/>
    </row>
    <row r="3407" spans="2:7" s="466" customFormat="1">
      <c r="B3407" s="465"/>
      <c r="C3407" s="465"/>
      <c r="D3407" s="465"/>
      <c r="E3407" s="465"/>
      <c r="F3407" s="465"/>
      <c r="G3407" s="465"/>
    </row>
    <row r="3408" spans="2:7" s="466" customFormat="1">
      <c r="B3408" s="465"/>
      <c r="C3408" s="465"/>
      <c r="D3408" s="465"/>
      <c r="E3408" s="465"/>
      <c r="F3408" s="465"/>
      <c r="G3408" s="465"/>
    </row>
    <row r="3409" spans="2:7" s="466" customFormat="1">
      <c r="B3409" s="465"/>
      <c r="C3409" s="465"/>
      <c r="D3409" s="465"/>
      <c r="E3409" s="465"/>
      <c r="F3409" s="465"/>
      <c r="G3409" s="465"/>
    </row>
    <row r="3410" spans="2:7" s="466" customFormat="1">
      <c r="B3410" s="465"/>
      <c r="C3410" s="465"/>
      <c r="D3410" s="465"/>
      <c r="E3410" s="465"/>
      <c r="F3410" s="465"/>
      <c r="G3410" s="465"/>
    </row>
    <row r="3411" spans="2:7" s="466" customFormat="1">
      <c r="B3411" s="465"/>
      <c r="C3411" s="465"/>
      <c r="D3411" s="465"/>
      <c r="E3411" s="465"/>
      <c r="F3411" s="465"/>
      <c r="G3411" s="465"/>
    </row>
    <row r="3412" spans="2:7" s="466" customFormat="1">
      <c r="B3412" s="465"/>
      <c r="C3412" s="465"/>
      <c r="D3412" s="465"/>
      <c r="E3412" s="465"/>
      <c r="F3412" s="465"/>
      <c r="G3412" s="465"/>
    </row>
    <row r="3413" spans="2:7" s="466" customFormat="1">
      <c r="B3413" s="465"/>
      <c r="C3413" s="465"/>
      <c r="D3413" s="465"/>
      <c r="E3413" s="465"/>
      <c r="F3413" s="465"/>
      <c r="G3413" s="465"/>
    </row>
    <row r="3414" spans="2:7" s="466" customFormat="1">
      <c r="B3414" s="465"/>
      <c r="C3414" s="465"/>
      <c r="D3414" s="465"/>
      <c r="E3414" s="465"/>
      <c r="F3414" s="465"/>
      <c r="G3414" s="465"/>
    </row>
    <row r="3415" spans="2:7" s="466" customFormat="1">
      <c r="B3415" s="465"/>
      <c r="C3415" s="465"/>
      <c r="D3415" s="465"/>
      <c r="E3415" s="465"/>
      <c r="F3415" s="465"/>
      <c r="G3415" s="465"/>
    </row>
    <row r="3416" spans="2:7" s="466" customFormat="1">
      <c r="B3416" s="465"/>
      <c r="C3416" s="465"/>
      <c r="D3416" s="465"/>
      <c r="E3416" s="465"/>
      <c r="F3416" s="465"/>
      <c r="G3416" s="465"/>
    </row>
    <row r="3417" spans="2:7" s="466" customFormat="1">
      <c r="B3417" s="465"/>
      <c r="C3417" s="465"/>
      <c r="D3417" s="465"/>
      <c r="E3417" s="465"/>
      <c r="F3417" s="465"/>
      <c r="G3417" s="465"/>
    </row>
    <row r="3418" spans="2:7" s="466" customFormat="1">
      <c r="B3418" s="465"/>
      <c r="C3418" s="465"/>
      <c r="D3418" s="465"/>
      <c r="E3418" s="465"/>
      <c r="F3418" s="465"/>
      <c r="G3418" s="465"/>
    </row>
    <row r="3419" spans="2:7" s="466" customFormat="1">
      <c r="B3419" s="465"/>
      <c r="C3419" s="465"/>
      <c r="D3419" s="465"/>
      <c r="E3419" s="465"/>
      <c r="F3419" s="465"/>
      <c r="G3419" s="465"/>
    </row>
    <row r="3420" spans="2:7" s="466" customFormat="1">
      <c r="B3420" s="465"/>
      <c r="C3420" s="465"/>
      <c r="D3420" s="465"/>
      <c r="E3420" s="465"/>
      <c r="F3420" s="465"/>
      <c r="G3420" s="465"/>
    </row>
    <row r="3421" spans="2:7" s="466" customFormat="1">
      <c r="B3421" s="465"/>
      <c r="C3421" s="465"/>
      <c r="D3421" s="465"/>
      <c r="E3421" s="465"/>
      <c r="F3421" s="465"/>
      <c r="G3421" s="465"/>
    </row>
    <row r="3422" spans="2:7" s="466" customFormat="1">
      <c r="B3422" s="465"/>
      <c r="C3422" s="465"/>
      <c r="D3422" s="465"/>
      <c r="E3422" s="465"/>
      <c r="F3422" s="465"/>
      <c r="G3422" s="465"/>
    </row>
    <row r="3423" spans="2:7" s="466" customFormat="1">
      <c r="B3423" s="465"/>
      <c r="C3423" s="465"/>
      <c r="D3423" s="465"/>
      <c r="E3423" s="465"/>
      <c r="F3423" s="465"/>
      <c r="G3423" s="465"/>
    </row>
    <row r="3424" spans="2:7" s="466" customFormat="1">
      <c r="B3424" s="465"/>
      <c r="C3424" s="465"/>
      <c r="D3424" s="465"/>
      <c r="E3424" s="465"/>
      <c r="F3424" s="465"/>
      <c r="G3424" s="465"/>
    </row>
    <row r="3425" spans="2:7" s="466" customFormat="1">
      <c r="B3425" s="465"/>
      <c r="C3425" s="465"/>
      <c r="D3425" s="465"/>
      <c r="E3425" s="465"/>
      <c r="F3425" s="465"/>
      <c r="G3425" s="465"/>
    </row>
    <row r="3426" spans="2:7" s="466" customFormat="1">
      <c r="B3426" s="465"/>
      <c r="C3426" s="465"/>
      <c r="D3426" s="465"/>
      <c r="E3426" s="465"/>
      <c r="F3426" s="465"/>
      <c r="G3426" s="465"/>
    </row>
    <row r="3427" spans="2:7" s="466" customFormat="1">
      <c r="B3427" s="465"/>
      <c r="C3427" s="465"/>
      <c r="D3427" s="465"/>
      <c r="E3427" s="465"/>
      <c r="F3427" s="465"/>
      <c r="G3427" s="465"/>
    </row>
    <row r="3428" spans="2:7" s="466" customFormat="1">
      <c r="B3428" s="465"/>
      <c r="C3428" s="465"/>
      <c r="D3428" s="465"/>
      <c r="E3428" s="465"/>
      <c r="F3428" s="465"/>
      <c r="G3428" s="465"/>
    </row>
    <row r="3429" spans="2:7" s="466" customFormat="1">
      <c r="B3429" s="465"/>
      <c r="C3429" s="465"/>
      <c r="D3429" s="465"/>
      <c r="E3429" s="465"/>
      <c r="F3429" s="465"/>
      <c r="G3429" s="465"/>
    </row>
    <row r="3430" spans="2:7" s="466" customFormat="1">
      <c r="B3430" s="465"/>
      <c r="C3430" s="465"/>
      <c r="D3430" s="465"/>
      <c r="E3430" s="465"/>
      <c r="F3430" s="465"/>
      <c r="G3430" s="465"/>
    </row>
    <row r="3431" spans="2:7" s="466" customFormat="1">
      <c r="B3431" s="465"/>
      <c r="C3431" s="465"/>
      <c r="D3431" s="465"/>
      <c r="E3431" s="465"/>
      <c r="F3431" s="465"/>
      <c r="G3431" s="465"/>
    </row>
    <row r="3432" spans="2:7" s="466" customFormat="1">
      <c r="B3432" s="465"/>
      <c r="C3432" s="465"/>
      <c r="D3432" s="465"/>
      <c r="E3432" s="465"/>
      <c r="F3432" s="465"/>
      <c r="G3432" s="465"/>
    </row>
    <row r="3433" spans="2:7" s="466" customFormat="1">
      <c r="B3433" s="465"/>
      <c r="C3433" s="465"/>
      <c r="D3433" s="465"/>
      <c r="E3433" s="465"/>
      <c r="F3433" s="465"/>
      <c r="G3433" s="465"/>
    </row>
    <row r="3434" spans="2:7" s="466" customFormat="1">
      <c r="B3434" s="465"/>
      <c r="C3434" s="465"/>
      <c r="D3434" s="465"/>
      <c r="E3434" s="465"/>
      <c r="F3434" s="465"/>
      <c r="G3434" s="465"/>
    </row>
    <row r="3435" spans="2:7" s="466" customFormat="1">
      <c r="B3435" s="465"/>
      <c r="C3435" s="465"/>
      <c r="D3435" s="465"/>
      <c r="E3435" s="465"/>
      <c r="F3435" s="465"/>
      <c r="G3435" s="465"/>
    </row>
    <row r="3436" spans="2:7" s="466" customFormat="1">
      <c r="B3436" s="465"/>
      <c r="C3436" s="465"/>
      <c r="D3436" s="465"/>
      <c r="E3436" s="465"/>
      <c r="F3436" s="465"/>
      <c r="G3436" s="465"/>
    </row>
    <row r="3437" spans="2:7" s="466" customFormat="1">
      <c r="B3437" s="465"/>
      <c r="C3437" s="465"/>
      <c r="D3437" s="465"/>
      <c r="E3437" s="465"/>
      <c r="F3437" s="465"/>
      <c r="G3437" s="465"/>
    </row>
    <row r="3438" spans="2:7" s="466" customFormat="1">
      <c r="B3438" s="465"/>
      <c r="C3438" s="465"/>
      <c r="D3438" s="465"/>
      <c r="E3438" s="465"/>
      <c r="F3438" s="465"/>
      <c r="G3438" s="465"/>
    </row>
    <row r="3439" spans="2:7" s="466" customFormat="1">
      <c r="B3439" s="465"/>
      <c r="C3439" s="465"/>
      <c r="D3439" s="465"/>
      <c r="E3439" s="465"/>
      <c r="F3439" s="465"/>
      <c r="G3439" s="465"/>
    </row>
    <row r="3440" spans="2:7" s="466" customFormat="1">
      <c r="B3440" s="465"/>
      <c r="C3440" s="465"/>
      <c r="D3440" s="465"/>
      <c r="E3440" s="465"/>
      <c r="F3440" s="465"/>
      <c r="G3440" s="465"/>
    </row>
    <row r="3441" spans="2:7" s="466" customFormat="1">
      <c r="B3441" s="465"/>
      <c r="C3441" s="465"/>
      <c r="D3441" s="465"/>
      <c r="E3441" s="465"/>
      <c r="F3441" s="465"/>
      <c r="G3441" s="465"/>
    </row>
    <row r="3442" spans="2:7" s="466" customFormat="1">
      <c r="B3442" s="465"/>
      <c r="C3442" s="465"/>
      <c r="D3442" s="465"/>
      <c r="E3442" s="465"/>
      <c r="F3442" s="465"/>
      <c r="G3442" s="465"/>
    </row>
    <row r="3443" spans="2:7" s="466" customFormat="1">
      <c r="B3443" s="465"/>
      <c r="C3443" s="465"/>
      <c r="D3443" s="465"/>
      <c r="E3443" s="465"/>
      <c r="F3443" s="465"/>
      <c r="G3443" s="465"/>
    </row>
    <row r="3444" spans="2:7" s="466" customFormat="1">
      <c r="B3444" s="465"/>
      <c r="C3444" s="465"/>
      <c r="D3444" s="465"/>
      <c r="E3444" s="465"/>
      <c r="F3444" s="465"/>
      <c r="G3444" s="465"/>
    </row>
    <row r="3445" spans="2:7" s="466" customFormat="1">
      <c r="B3445" s="465"/>
      <c r="C3445" s="465"/>
      <c r="D3445" s="465"/>
      <c r="E3445" s="465"/>
      <c r="F3445" s="465"/>
      <c r="G3445" s="465"/>
    </row>
    <row r="3446" spans="2:7" s="466" customFormat="1">
      <c r="B3446" s="465"/>
      <c r="C3446" s="465"/>
      <c r="D3446" s="465"/>
      <c r="E3446" s="465"/>
      <c r="F3446" s="465"/>
      <c r="G3446" s="465"/>
    </row>
    <row r="3447" spans="2:7" s="466" customFormat="1">
      <c r="B3447" s="465"/>
      <c r="C3447" s="465"/>
      <c r="D3447" s="465"/>
      <c r="E3447" s="465"/>
      <c r="F3447" s="465"/>
      <c r="G3447" s="465"/>
    </row>
    <row r="3448" spans="2:7" s="466" customFormat="1">
      <c r="B3448" s="465"/>
      <c r="C3448" s="465"/>
      <c r="D3448" s="465"/>
      <c r="E3448" s="465"/>
      <c r="F3448" s="465"/>
      <c r="G3448" s="465"/>
    </row>
    <row r="3449" spans="2:7" s="466" customFormat="1">
      <c r="B3449" s="465"/>
      <c r="C3449" s="465"/>
      <c r="D3449" s="465"/>
      <c r="E3449" s="465"/>
      <c r="F3449" s="465"/>
      <c r="G3449" s="465"/>
    </row>
    <row r="3450" spans="2:7" s="466" customFormat="1">
      <c r="B3450" s="465"/>
      <c r="C3450" s="465"/>
      <c r="D3450" s="465"/>
      <c r="E3450" s="465"/>
      <c r="F3450" s="465"/>
      <c r="G3450" s="465"/>
    </row>
    <row r="3451" spans="2:7" s="466" customFormat="1">
      <c r="B3451" s="465"/>
      <c r="C3451" s="465"/>
      <c r="D3451" s="465"/>
      <c r="E3451" s="465"/>
      <c r="F3451" s="465"/>
      <c r="G3451" s="465"/>
    </row>
    <row r="3452" spans="2:7" s="466" customFormat="1">
      <c r="B3452" s="465"/>
      <c r="C3452" s="465"/>
      <c r="D3452" s="465"/>
      <c r="E3452" s="465"/>
      <c r="F3452" s="465"/>
      <c r="G3452" s="465"/>
    </row>
    <row r="3453" spans="2:7" s="466" customFormat="1">
      <c r="B3453" s="465"/>
      <c r="C3453" s="465"/>
      <c r="D3453" s="465"/>
      <c r="E3453" s="465"/>
      <c r="F3453" s="465"/>
      <c r="G3453" s="465"/>
    </row>
    <row r="3454" spans="2:7" s="466" customFormat="1">
      <c r="B3454" s="465"/>
      <c r="C3454" s="465"/>
      <c r="D3454" s="465"/>
      <c r="E3454" s="465"/>
      <c r="F3454" s="465"/>
      <c r="G3454" s="465"/>
    </row>
    <row r="3455" spans="2:7" s="466" customFormat="1">
      <c r="B3455" s="465"/>
      <c r="C3455" s="465"/>
      <c r="D3455" s="465"/>
      <c r="E3455" s="465"/>
      <c r="F3455" s="465"/>
      <c r="G3455" s="465"/>
    </row>
    <row r="3456" spans="2:7" s="466" customFormat="1">
      <c r="B3456" s="465"/>
      <c r="C3456" s="465"/>
      <c r="D3456" s="465"/>
      <c r="E3456" s="465"/>
      <c r="F3456" s="465"/>
      <c r="G3456" s="465"/>
    </row>
    <row r="3457" spans="2:7" s="466" customFormat="1">
      <c r="B3457" s="465"/>
      <c r="C3457" s="465"/>
      <c r="D3457" s="465"/>
      <c r="E3457" s="465"/>
      <c r="F3457" s="465"/>
      <c r="G3457" s="465"/>
    </row>
    <row r="3458" spans="2:7" s="466" customFormat="1">
      <c r="B3458" s="465"/>
      <c r="C3458" s="465"/>
      <c r="D3458" s="465"/>
      <c r="E3458" s="465"/>
      <c r="F3458" s="465"/>
      <c r="G3458" s="465"/>
    </row>
    <row r="3459" spans="2:7" s="466" customFormat="1">
      <c r="B3459" s="465"/>
      <c r="C3459" s="465"/>
      <c r="D3459" s="465"/>
      <c r="E3459" s="465"/>
      <c r="F3459" s="465"/>
      <c r="G3459" s="465"/>
    </row>
    <row r="3460" spans="2:7" s="466" customFormat="1">
      <c r="B3460" s="465"/>
      <c r="C3460" s="465"/>
      <c r="D3460" s="465"/>
      <c r="E3460" s="465"/>
      <c r="F3460" s="465"/>
      <c r="G3460" s="465"/>
    </row>
    <row r="3461" spans="2:7" s="466" customFormat="1">
      <c r="B3461" s="465"/>
      <c r="C3461" s="465"/>
      <c r="D3461" s="465"/>
      <c r="E3461" s="465"/>
      <c r="F3461" s="465"/>
      <c r="G3461" s="465"/>
    </row>
    <row r="3462" spans="2:7" s="466" customFormat="1">
      <c r="B3462" s="465"/>
      <c r="C3462" s="465"/>
      <c r="D3462" s="465"/>
      <c r="E3462" s="465"/>
      <c r="F3462" s="465"/>
      <c r="G3462" s="465"/>
    </row>
    <row r="3463" spans="2:7" s="466" customFormat="1">
      <c r="B3463" s="465"/>
      <c r="C3463" s="465"/>
      <c r="D3463" s="465"/>
      <c r="E3463" s="465"/>
      <c r="F3463" s="465"/>
      <c r="G3463" s="465"/>
    </row>
    <row r="3464" spans="2:7" s="466" customFormat="1">
      <c r="B3464" s="465"/>
      <c r="C3464" s="465"/>
      <c r="D3464" s="465"/>
      <c r="E3464" s="465"/>
      <c r="F3464" s="465"/>
      <c r="G3464" s="465"/>
    </row>
    <row r="3465" spans="2:7" s="466" customFormat="1">
      <c r="B3465" s="465"/>
      <c r="C3465" s="465"/>
      <c r="D3465" s="465"/>
      <c r="E3465" s="465"/>
      <c r="F3465" s="465"/>
      <c r="G3465" s="465"/>
    </row>
    <row r="3466" spans="2:7" s="466" customFormat="1">
      <c r="B3466" s="465"/>
      <c r="C3466" s="465"/>
      <c r="D3466" s="465"/>
      <c r="E3466" s="465"/>
      <c r="F3466" s="465"/>
      <c r="G3466" s="465"/>
    </row>
    <row r="3467" spans="2:7" s="466" customFormat="1">
      <c r="B3467" s="465"/>
      <c r="C3467" s="465"/>
      <c r="D3467" s="465"/>
      <c r="E3467" s="465"/>
      <c r="F3467" s="465"/>
      <c r="G3467" s="465"/>
    </row>
    <row r="3468" spans="2:7" s="466" customFormat="1">
      <c r="B3468" s="465"/>
      <c r="C3468" s="465"/>
      <c r="D3468" s="465"/>
      <c r="E3468" s="465"/>
      <c r="F3468" s="465"/>
      <c r="G3468" s="465"/>
    </row>
    <row r="3469" spans="2:7" s="466" customFormat="1">
      <c r="B3469" s="465"/>
      <c r="C3469" s="465"/>
      <c r="D3469" s="465"/>
      <c r="E3469" s="465"/>
      <c r="F3469" s="465"/>
      <c r="G3469" s="465"/>
    </row>
    <row r="3470" spans="2:7" s="466" customFormat="1">
      <c r="B3470" s="465"/>
      <c r="C3470" s="465"/>
      <c r="D3470" s="465"/>
      <c r="E3470" s="465"/>
      <c r="F3470" s="465"/>
      <c r="G3470" s="465"/>
    </row>
    <row r="3471" spans="2:7" s="466" customFormat="1">
      <c r="B3471" s="465"/>
      <c r="C3471" s="465"/>
      <c r="D3471" s="465"/>
      <c r="E3471" s="465"/>
      <c r="F3471" s="465"/>
      <c r="G3471" s="465"/>
    </row>
    <row r="3472" spans="2:7" s="466" customFormat="1">
      <c r="B3472" s="465"/>
      <c r="C3472" s="465"/>
      <c r="D3472" s="465"/>
      <c r="E3472" s="465"/>
      <c r="F3472" s="465"/>
      <c r="G3472" s="465"/>
    </row>
    <row r="3473" spans="2:7" s="466" customFormat="1">
      <c r="B3473" s="465"/>
      <c r="C3473" s="465"/>
      <c r="D3473" s="465"/>
      <c r="E3473" s="465"/>
      <c r="F3473" s="465"/>
      <c r="G3473" s="465"/>
    </row>
    <row r="3474" spans="2:7" s="466" customFormat="1">
      <c r="B3474" s="465"/>
      <c r="C3474" s="465"/>
      <c r="D3474" s="465"/>
      <c r="E3474" s="465"/>
      <c r="F3474" s="465"/>
      <c r="G3474" s="465"/>
    </row>
    <row r="3475" spans="2:7" s="466" customFormat="1">
      <c r="B3475" s="465"/>
      <c r="C3475" s="465"/>
      <c r="D3475" s="465"/>
      <c r="E3475" s="465"/>
      <c r="F3475" s="465"/>
      <c r="G3475" s="465"/>
    </row>
    <row r="3476" spans="2:7" s="466" customFormat="1">
      <c r="B3476" s="465"/>
      <c r="C3476" s="465"/>
      <c r="D3476" s="465"/>
      <c r="E3476" s="465"/>
      <c r="F3476" s="465"/>
      <c r="G3476" s="465"/>
    </row>
    <row r="3477" spans="2:7" s="466" customFormat="1">
      <c r="B3477" s="465"/>
      <c r="C3477" s="465"/>
      <c r="D3477" s="465"/>
      <c r="E3477" s="465"/>
      <c r="F3477" s="465"/>
      <c r="G3477" s="465"/>
    </row>
    <row r="3478" spans="2:7" s="466" customFormat="1">
      <c r="B3478" s="465"/>
      <c r="C3478" s="465"/>
      <c r="D3478" s="465"/>
      <c r="E3478" s="465"/>
      <c r="F3478" s="465"/>
      <c r="G3478" s="465"/>
    </row>
    <row r="3479" spans="2:7" s="466" customFormat="1">
      <c r="B3479" s="465"/>
      <c r="C3479" s="465"/>
      <c r="D3479" s="465"/>
      <c r="E3479" s="465"/>
      <c r="F3479" s="465"/>
      <c r="G3479" s="465"/>
    </row>
    <row r="3480" spans="2:7" s="466" customFormat="1">
      <c r="B3480" s="465"/>
      <c r="C3480" s="465"/>
      <c r="D3480" s="465"/>
      <c r="E3480" s="465"/>
      <c r="F3480" s="465"/>
      <c r="G3480" s="465"/>
    </row>
    <row r="3481" spans="2:7" s="466" customFormat="1">
      <c r="B3481" s="465"/>
      <c r="C3481" s="465"/>
      <c r="D3481" s="465"/>
      <c r="E3481" s="465"/>
      <c r="F3481" s="465"/>
      <c r="G3481" s="465"/>
    </row>
    <row r="3482" spans="2:7" s="466" customFormat="1">
      <c r="B3482" s="465"/>
      <c r="C3482" s="465"/>
      <c r="D3482" s="465"/>
      <c r="E3482" s="465"/>
      <c r="F3482" s="465"/>
      <c r="G3482" s="465"/>
    </row>
    <row r="3483" spans="2:7" s="466" customFormat="1">
      <c r="B3483" s="465"/>
      <c r="C3483" s="465"/>
      <c r="D3483" s="465"/>
      <c r="E3483" s="465"/>
      <c r="F3483" s="465"/>
      <c r="G3483" s="465"/>
    </row>
    <row r="3484" spans="2:7" s="466" customFormat="1">
      <c r="B3484" s="465"/>
      <c r="C3484" s="465"/>
      <c r="D3484" s="465"/>
      <c r="E3484" s="465"/>
      <c r="F3484" s="465"/>
      <c r="G3484" s="465"/>
    </row>
    <row r="3485" spans="2:7" s="466" customFormat="1">
      <c r="B3485" s="465"/>
      <c r="C3485" s="465"/>
      <c r="D3485" s="465"/>
      <c r="E3485" s="465"/>
      <c r="F3485" s="465"/>
      <c r="G3485" s="465"/>
    </row>
    <row r="3486" spans="2:7" s="466" customFormat="1">
      <c r="B3486" s="465"/>
      <c r="C3486" s="465"/>
      <c r="D3486" s="465"/>
      <c r="E3486" s="465"/>
      <c r="F3486" s="465"/>
      <c r="G3486" s="465"/>
    </row>
    <row r="3487" spans="2:7" s="466" customFormat="1">
      <c r="B3487" s="465"/>
      <c r="C3487" s="465"/>
      <c r="D3487" s="465"/>
      <c r="E3487" s="465"/>
      <c r="F3487" s="465"/>
      <c r="G3487" s="465"/>
    </row>
    <row r="3488" spans="2:7" s="466" customFormat="1">
      <c r="B3488" s="465"/>
      <c r="C3488" s="465"/>
      <c r="D3488" s="465"/>
      <c r="E3488" s="465"/>
      <c r="F3488" s="465"/>
      <c r="G3488" s="465"/>
    </row>
    <row r="3489" spans="2:7" s="466" customFormat="1">
      <c r="B3489" s="465"/>
      <c r="C3489" s="465"/>
      <c r="D3489" s="465"/>
      <c r="E3489" s="465"/>
      <c r="F3489" s="465"/>
      <c r="G3489" s="465"/>
    </row>
    <row r="3490" spans="2:7" s="466" customFormat="1">
      <c r="B3490" s="465"/>
      <c r="C3490" s="465"/>
      <c r="D3490" s="465"/>
      <c r="E3490" s="465"/>
      <c r="F3490" s="465"/>
      <c r="G3490" s="465"/>
    </row>
    <row r="3491" spans="2:7" s="466" customFormat="1">
      <c r="B3491" s="465"/>
      <c r="C3491" s="465"/>
      <c r="D3491" s="465"/>
      <c r="E3491" s="465"/>
      <c r="F3491" s="465"/>
      <c r="G3491" s="465"/>
    </row>
    <row r="3492" spans="2:7" s="466" customFormat="1">
      <c r="B3492" s="465"/>
      <c r="C3492" s="465"/>
      <c r="D3492" s="465"/>
      <c r="E3492" s="465"/>
      <c r="F3492" s="465"/>
      <c r="G3492" s="465"/>
    </row>
    <row r="3493" spans="2:7" s="466" customFormat="1">
      <c r="B3493" s="465"/>
      <c r="C3493" s="465"/>
      <c r="D3493" s="465"/>
      <c r="E3493" s="465"/>
      <c r="F3493" s="465"/>
      <c r="G3493" s="465"/>
    </row>
    <row r="3494" spans="2:7" s="466" customFormat="1">
      <c r="B3494" s="465"/>
      <c r="C3494" s="465"/>
      <c r="D3494" s="465"/>
      <c r="E3494" s="465"/>
      <c r="F3494" s="465"/>
      <c r="G3494" s="465"/>
    </row>
    <row r="3495" spans="2:7" s="466" customFormat="1">
      <c r="B3495" s="465"/>
      <c r="C3495" s="465"/>
      <c r="D3495" s="465"/>
      <c r="E3495" s="465"/>
      <c r="F3495" s="465"/>
      <c r="G3495" s="465"/>
    </row>
    <row r="3496" spans="2:7" s="466" customFormat="1">
      <c r="B3496" s="465"/>
      <c r="C3496" s="465"/>
      <c r="D3496" s="465"/>
      <c r="E3496" s="465"/>
      <c r="F3496" s="465"/>
      <c r="G3496" s="465"/>
    </row>
    <row r="3497" spans="2:7" s="466" customFormat="1">
      <c r="B3497" s="465"/>
      <c r="C3497" s="465"/>
      <c r="D3497" s="465"/>
      <c r="E3497" s="465"/>
      <c r="F3497" s="465"/>
      <c r="G3497" s="465"/>
    </row>
    <row r="3498" spans="2:7" s="466" customFormat="1">
      <c r="B3498" s="465"/>
      <c r="C3498" s="465"/>
      <c r="D3498" s="465"/>
      <c r="E3498" s="465"/>
      <c r="F3498" s="465"/>
      <c r="G3498" s="465"/>
    </row>
    <row r="3499" spans="2:7" s="466" customFormat="1">
      <c r="B3499" s="465"/>
      <c r="C3499" s="465"/>
      <c r="D3499" s="465"/>
      <c r="E3499" s="465"/>
      <c r="F3499" s="465"/>
      <c r="G3499" s="465"/>
    </row>
    <row r="3500" spans="2:7" s="466" customFormat="1">
      <c r="B3500" s="465"/>
      <c r="C3500" s="465"/>
      <c r="D3500" s="465"/>
      <c r="E3500" s="465"/>
      <c r="F3500" s="465"/>
      <c r="G3500" s="465"/>
    </row>
    <row r="3501" spans="2:7" s="466" customFormat="1">
      <c r="B3501" s="465"/>
      <c r="C3501" s="465"/>
      <c r="D3501" s="465"/>
      <c r="E3501" s="465"/>
      <c r="F3501" s="465"/>
      <c r="G3501" s="465"/>
    </row>
    <row r="3502" spans="2:7" s="466" customFormat="1">
      <c r="B3502" s="465"/>
      <c r="C3502" s="465"/>
      <c r="D3502" s="465"/>
      <c r="E3502" s="465"/>
      <c r="F3502" s="465"/>
      <c r="G3502" s="465"/>
    </row>
    <row r="3503" spans="2:7" s="466" customFormat="1">
      <c r="B3503" s="465"/>
      <c r="C3503" s="465"/>
      <c r="D3503" s="465"/>
      <c r="E3503" s="465"/>
      <c r="F3503" s="465"/>
      <c r="G3503" s="465"/>
    </row>
    <row r="3504" spans="2:7" s="466" customFormat="1">
      <c r="B3504" s="465"/>
      <c r="C3504" s="465"/>
      <c r="D3504" s="465"/>
      <c r="E3504" s="465"/>
      <c r="F3504" s="465"/>
      <c r="G3504" s="465"/>
    </row>
    <row r="3505" spans="2:7" s="466" customFormat="1">
      <c r="B3505" s="465"/>
      <c r="C3505" s="465"/>
      <c r="D3505" s="465"/>
      <c r="E3505" s="465"/>
      <c r="F3505" s="465"/>
      <c r="G3505" s="465"/>
    </row>
    <row r="3506" spans="2:7" s="466" customFormat="1">
      <c r="B3506" s="465"/>
      <c r="C3506" s="465"/>
      <c r="D3506" s="465"/>
      <c r="E3506" s="465"/>
      <c r="F3506" s="465"/>
      <c r="G3506" s="465"/>
    </row>
    <row r="3507" spans="2:7" s="466" customFormat="1">
      <c r="B3507" s="465"/>
      <c r="C3507" s="465"/>
      <c r="D3507" s="465"/>
      <c r="E3507" s="465"/>
      <c r="F3507" s="465"/>
      <c r="G3507" s="465"/>
    </row>
    <row r="3508" spans="2:7" s="466" customFormat="1">
      <c r="B3508" s="465"/>
      <c r="C3508" s="465"/>
      <c r="D3508" s="465"/>
      <c r="E3508" s="465"/>
      <c r="F3508" s="465"/>
      <c r="G3508" s="465"/>
    </row>
    <row r="3509" spans="2:7" s="466" customFormat="1">
      <c r="B3509" s="465"/>
      <c r="C3509" s="465"/>
      <c r="D3509" s="465"/>
      <c r="E3509" s="465"/>
      <c r="F3509" s="465"/>
      <c r="G3509" s="465"/>
    </row>
    <row r="3510" spans="2:7" s="466" customFormat="1">
      <c r="B3510" s="465"/>
      <c r="C3510" s="465"/>
      <c r="D3510" s="465"/>
      <c r="E3510" s="465"/>
      <c r="F3510" s="465"/>
      <c r="G3510" s="465"/>
    </row>
    <row r="3511" spans="2:7" s="466" customFormat="1">
      <c r="B3511" s="465"/>
      <c r="C3511" s="465"/>
      <c r="D3511" s="465"/>
      <c r="E3511" s="465"/>
      <c r="F3511" s="465"/>
      <c r="G3511" s="465"/>
    </row>
    <row r="3512" spans="2:7" s="466" customFormat="1">
      <c r="B3512" s="465"/>
      <c r="C3512" s="465"/>
      <c r="D3512" s="465"/>
      <c r="E3512" s="465"/>
      <c r="F3512" s="465"/>
      <c r="G3512" s="465"/>
    </row>
    <row r="3513" spans="2:7" s="466" customFormat="1">
      <c r="B3513" s="465"/>
      <c r="C3513" s="465"/>
      <c r="D3513" s="465"/>
      <c r="E3513" s="465"/>
      <c r="F3513" s="465"/>
      <c r="G3513" s="465"/>
    </row>
    <row r="3514" spans="2:7" s="466" customFormat="1">
      <c r="B3514" s="465"/>
      <c r="C3514" s="465"/>
      <c r="D3514" s="465"/>
      <c r="E3514" s="465"/>
      <c r="F3514" s="465"/>
      <c r="G3514" s="465"/>
    </row>
    <row r="3515" spans="2:7" s="466" customFormat="1">
      <c r="B3515" s="465"/>
      <c r="C3515" s="465"/>
      <c r="D3515" s="465"/>
      <c r="E3515" s="465"/>
      <c r="F3515" s="465"/>
      <c r="G3515" s="465"/>
    </row>
    <row r="3516" spans="2:7" s="466" customFormat="1">
      <c r="B3516" s="465"/>
      <c r="C3516" s="465"/>
      <c r="D3516" s="465"/>
      <c r="E3516" s="465"/>
      <c r="F3516" s="465"/>
      <c r="G3516" s="465"/>
    </row>
    <row r="3517" spans="2:7" s="466" customFormat="1">
      <c r="B3517" s="465"/>
      <c r="C3517" s="465"/>
      <c r="D3517" s="465"/>
      <c r="E3517" s="465"/>
      <c r="F3517" s="465"/>
      <c r="G3517" s="465"/>
    </row>
    <row r="3518" spans="2:7" s="466" customFormat="1">
      <c r="B3518" s="465"/>
      <c r="C3518" s="465"/>
      <c r="D3518" s="465"/>
      <c r="E3518" s="465"/>
      <c r="F3518" s="465"/>
      <c r="G3518" s="465"/>
    </row>
    <row r="3519" spans="2:7" s="466" customFormat="1">
      <c r="B3519" s="465"/>
      <c r="C3519" s="465"/>
      <c r="D3519" s="465"/>
      <c r="E3519" s="465"/>
      <c r="F3519" s="465"/>
      <c r="G3519" s="465"/>
    </row>
    <row r="3520" spans="2:7" s="466" customFormat="1">
      <c r="B3520" s="465"/>
      <c r="C3520" s="465"/>
      <c r="D3520" s="465"/>
      <c r="E3520" s="465"/>
      <c r="F3520" s="465"/>
      <c r="G3520" s="465"/>
    </row>
    <row r="3521" spans="2:7" s="466" customFormat="1">
      <c r="B3521" s="465"/>
      <c r="C3521" s="465"/>
      <c r="D3521" s="465"/>
      <c r="E3521" s="465"/>
      <c r="F3521" s="465"/>
      <c r="G3521" s="465"/>
    </row>
    <row r="3522" spans="2:7" s="466" customFormat="1">
      <c r="B3522" s="465"/>
      <c r="C3522" s="465"/>
      <c r="D3522" s="465"/>
      <c r="E3522" s="465"/>
      <c r="F3522" s="465"/>
      <c r="G3522" s="465"/>
    </row>
    <row r="3523" spans="2:7" s="466" customFormat="1">
      <c r="B3523" s="465"/>
      <c r="C3523" s="465"/>
      <c r="D3523" s="465"/>
      <c r="E3523" s="465"/>
      <c r="F3523" s="465"/>
      <c r="G3523" s="465"/>
    </row>
    <row r="3524" spans="2:7" s="466" customFormat="1">
      <c r="B3524" s="465"/>
      <c r="C3524" s="465"/>
      <c r="D3524" s="465"/>
      <c r="E3524" s="465"/>
      <c r="F3524" s="465"/>
      <c r="G3524" s="465"/>
    </row>
    <row r="3525" spans="2:7" s="466" customFormat="1">
      <c r="B3525" s="465"/>
      <c r="C3525" s="465"/>
      <c r="D3525" s="465"/>
      <c r="E3525" s="465"/>
      <c r="F3525" s="465"/>
      <c r="G3525" s="465"/>
    </row>
    <row r="3526" spans="2:7" s="466" customFormat="1">
      <c r="B3526" s="465"/>
      <c r="C3526" s="465"/>
      <c r="D3526" s="465"/>
      <c r="E3526" s="465"/>
      <c r="F3526" s="465"/>
      <c r="G3526" s="465"/>
    </row>
    <row r="3527" spans="2:7" s="466" customFormat="1">
      <c r="B3527" s="465"/>
      <c r="C3527" s="465"/>
      <c r="D3527" s="465"/>
      <c r="E3527" s="465"/>
      <c r="F3527" s="465"/>
      <c r="G3527" s="465"/>
    </row>
    <row r="3528" spans="2:7" s="466" customFormat="1">
      <c r="B3528" s="465"/>
      <c r="C3528" s="465"/>
      <c r="D3528" s="465"/>
      <c r="E3528" s="465"/>
      <c r="F3528" s="465"/>
      <c r="G3528" s="465"/>
    </row>
    <row r="3529" spans="2:7" s="466" customFormat="1">
      <c r="B3529" s="465"/>
      <c r="C3529" s="465"/>
      <c r="D3529" s="465"/>
      <c r="E3529" s="465"/>
      <c r="F3529" s="465"/>
      <c r="G3529" s="465"/>
    </row>
    <row r="3530" spans="2:7" s="466" customFormat="1">
      <c r="B3530" s="465"/>
      <c r="C3530" s="465"/>
      <c r="D3530" s="465"/>
      <c r="E3530" s="465"/>
      <c r="F3530" s="465"/>
      <c r="G3530" s="465"/>
    </row>
    <row r="3531" spans="2:7" s="466" customFormat="1">
      <c r="B3531" s="465"/>
      <c r="C3531" s="465"/>
      <c r="D3531" s="465"/>
      <c r="E3531" s="465"/>
      <c r="F3531" s="465"/>
      <c r="G3531" s="465"/>
    </row>
    <row r="3532" spans="2:7" s="466" customFormat="1">
      <c r="B3532" s="465"/>
      <c r="C3532" s="465"/>
      <c r="D3532" s="465"/>
      <c r="E3532" s="465"/>
      <c r="F3532" s="465"/>
      <c r="G3532" s="465"/>
    </row>
    <row r="3533" spans="2:7" s="466" customFormat="1">
      <c r="B3533" s="465"/>
      <c r="C3533" s="465"/>
      <c r="D3533" s="465"/>
      <c r="E3533" s="465"/>
      <c r="F3533" s="465"/>
      <c r="G3533" s="465"/>
    </row>
    <row r="3534" spans="2:7" s="466" customFormat="1">
      <c r="B3534" s="465"/>
      <c r="C3534" s="465"/>
      <c r="D3534" s="465"/>
      <c r="E3534" s="465"/>
      <c r="F3534" s="465"/>
      <c r="G3534" s="465"/>
    </row>
    <row r="3535" spans="2:7" s="466" customFormat="1">
      <c r="B3535" s="465"/>
      <c r="C3535" s="465"/>
      <c r="D3535" s="465"/>
      <c r="E3535" s="465"/>
      <c r="F3535" s="465"/>
      <c r="G3535" s="465"/>
    </row>
    <row r="3536" spans="2:7" s="466" customFormat="1">
      <c r="B3536" s="465"/>
      <c r="C3536" s="465"/>
      <c r="D3536" s="465"/>
      <c r="E3536" s="465"/>
      <c r="F3536" s="465"/>
      <c r="G3536" s="465"/>
    </row>
    <row r="3537" spans="2:7" s="466" customFormat="1">
      <c r="B3537" s="465"/>
      <c r="C3537" s="465"/>
      <c r="D3537" s="465"/>
      <c r="E3537" s="465"/>
      <c r="F3537" s="465"/>
      <c r="G3537" s="465"/>
    </row>
    <row r="3538" spans="2:7" s="466" customFormat="1">
      <c r="B3538" s="465"/>
      <c r="C3538" s="465"/>
      <c r="D3538" s="465"/>
      <c r="E3538" s="465"/>
      <c r="F3538" s="465"/>
      <c r="G3538" s="465"/>
    </row>
    <row r="3539" spans="2:7" s="466" customFormat="1">
      <c r="B3539" s="465"/>
      <c r="C3539" s="465"/>
      <c r="D3539" s="465"/>
      <c r="E3539" s="465"/>
      <c r="F3539" s="465"/>
      <c r="G3539" s="465"/>
    </row>
    <row r="3540" spans="2:7" s="466" customFormat="1">
      <c r="B3540" s="465"/>
      <c r="C3540" s="465"/>
      <c r="D3540" s="465"/>
      <c r="E3540" s="465"/>
      <c r="F3540" s="465"/>
      <c r="G3540" s="465"/>
    </row>
    <row r="3541" spans="2:7" s="466" customFormat="1">
      <c r="B3541" s="465"/>
      <c r="C3541" s="465"/>
      <c r="D3541" s="465"/>
      <c r="E3541" s="465"/>
      <c r="F3541" s="465"/>
      <c r="G3541" s="465"/>
    </row>
    <row r="3542" spans="2:7" s="466" customFormat="1">
      <c r="B3542" s="465"/>
      <c r="C3542" s="465"/>
      <c r="D3542" s="465"/>
      <c r="E3542" s="465"/>
      <c r="F3542" s="465"/>
      <c r="G3542" s="465"/>
    </row>
    <row r="3543" spans="2:7" s="466" customFormat="1">
      <c r="B3543" s="465"/>
      <c r="C3543" s="465"/>
      <c r="D3543" s="465"/>
      <c r="E3543" s="465"/>
      <c r="F3543" s="465"/>
      <c r="G3543" s="465"/>
    </row>
    <row r="3544" spans="2:7" s="466" customFormat="1">
      <c r="B3544" s="465"/>
      <c r="C3544" s="465"/>
      <c r="D3544" s="465"/>
      <c r="E3544" s="465"/>
      <c r="F3544" s="465"/>
      <c r="G3544" s="465"/>
    </row>
    <row r="3545" spans="2:7" s="466" customFormat="1">
      <c r="B3545" s="465"/>
      <c r="C3545" s="465"/>
      <c r="D3545" s="465"/>
      <c r="E3545" s="465"/>
      <c r="F3545" s="465"/>
      <c r="G3545" s="465"/>
    </row>
    <row r="3546" spans="2:7" s="466" customFormat="1">
      <c r="B3546" s="465"/>
      <c r="C3546" s="465"/>
      <c r="D3546" s="465"/>
      <c r="E3546" s="465"/>
      <c r="F3546" s="465"/>
      <c r="G3546" s="465"/>
    </row>
    <row r="3547" spans="2:7" s="466" customFormat="1">
      <c r="B3547" s="465"/>
      <c r="C3547" s="465"/>
      <c r="D3547" s="465"/>
      <c r="E3547" s="465"/>
      <c r="F3547" s="465"/>
      <c r="G3547" s="465"/>
    </row>
    <row r="3548" spans="2:7" s="466" customFormat="1">
      <c r="B3548" s="465"/>
      <c r="C3548" s="465"/>
      <c r="D3548" s="465"/>
      <c r="E3548" s="465"/>
      <c r="F3548" s="465"/>
      <c r="G3548" s="465"/>
    </row>
    <row r="3549" spans="2:7" s="466" customFormat="1">
      <c r="B3549" s="465"/>
      <c r="C3549" s="465"/>
      <c r="D3549" s="465"/>
      <c r="E3549" s="465"/>
      <c r="F3549" s="465"/>
      <c r="G3549" s="465"/>
    </row>
    <row r="3550" spans="2:7" s="466" customFormat="1">
      <c r="B3550" s="465"/>
      <c r="C3550" s="465"/>
      <c r="D3550" s="465"/>
      <c r="E3550" s="465"/>
      <c r="F3550" s="465"/>
      <c r="G3550" s="465"/>
    </row>
    <row r="3551" spans="2:7" s="466" customFormat="1">
      <c r="B3551" s="465"/>
      <c r="C3551" s="465"/>
      <c r="D3551" s="465"/>
      <c r="E3551" s="465"/>
      <c r="F3551" s="465"/>
      <c r="G3551" s="465"/>
    </row>
    <row r="3552" spans="2:7" s="466" customFormat="1">
      <c r="B3552" s="465"/>
      <c r="C3552" s="465"/>
      <c r="D3552" s="465"/>
      <c r="E3552" s="465"/>
      <c r="F3552" s="465"/>
      <c r="G3552" s="465"/>
    </row>
    <row r="3553" spans="2:7" s="466" customFormat="1">
      <c r="B3553" s="465"/>
      <c r="C3553" s="465"/>
      <c r="D3553" s="465"/>
      <c r="E3553" s="465"/>
      <c r="F3553" s="465"/>
      <c r="G3553" s="465"/>
    </row>
    <row r="3554" spans="2:7" s="466" customFormat="1">
      <c r="B3554" s="465"/>
      <c r="C3554" s="465"/>
      <c r="D3554" s="465"/>
      <c r="E3554" s="465"/>
      <c r="F3554" s="465"/>
      <c r="G3554" s="465"/>
    </row>
    <row r="3555" spans="2:7" s="466" customFormat="1">
      <c r="B3555" s="465"/>
      <c r="C3555" s="465"/>
      <c r="D3555" s="465"/>
      <c r="E3555" s="465"/>
      <c r="F3555" s="465"/>
      <c r="G3555" s="465"/>
    </row>
    <row r="3556" spans="2:7" s="466" customFormat="1">
      <c r="B3556" s="465"/>
      <c r="C3556" s="465"/>
      <c r="D3556" s="465"/>
      <c r="E3556" s="465"/>
      <c r="F3556" s="465"/>
      <c r="G3556" s="465"/>
    </row>
    <row r="3557" spans="2:7" s="466" customFormat="1">
      <c r="B3557" s="465"/>
      <c r="C3557" s="465"/>
      <c r="D3557" s="465"/>
      <c r="E3557" s="465"/>
      <c r="F3557" s="465"/>
      <c r="G3557" s="465"/>
    </row>
    <row r="3558" spans="2:7" s="466" customFormat="1">
      <c r="B3558" s="465"/>
      <c r="C3558" s="465"/>
      <c r="D3558" s="465"/>
      <c r="E3558" s="465"/>
      <c r="F3558" s="465"/>
      <c r="G3558" s="465"/>
    </row>
    <row r="3559" spans="2:7" s="466" customFormat="1">
      <c r="B3559" s="465"/>
      <c r="C3559" s="465"/>
      <c r="D3559" s="465"/>
      <c r="E3559" s="465"/>
      <c r="F3559" s="465"/>
      <c r="G3559" s="465"/>
    </row>
    <row r="3560" spans="2:7" s="466" customFormat="1">
      <c r="B3560" s="465"/>
      <c r="C3560" s="465"/>
      <c r="D3560" s="465"/>
      <c r="E3560" s="465"/>
      <c r="F3560" s="465"/>
      <c r="G3560" s="465"/>
    </row>
    <row r="3561" spans="2:7" s="466" customFormat="1">
      <c r="B3561" s="465"/>
      <c r="C3561" s="465"/>
      <c r="D3561" s="465"/>
      <c r="E3561" s="465"/>
      <c r="F3561" s="465"/>
      <c r="G3561" s="465"/>
    </row>
    <row r="3562" spans="2:7" s="466" customFormat="1">
      <c r="B3562" s="465"/>
      <c r="C3562" s="465"/>
      <c r="D3562" s="465"/>
      <c r="E3562" s="465"/>
      <c r="F3562" s="465"/>
      <c r="G3562" s="465"/>
    </row>
    <row r="3563" spans="2:7" s="466" customFormat="1">
      <c r="B3563" s="465"/>
      <c r="C3563" s="465"/>
      <c r="D3563" s="465"/>
      <c r="E3563" s="465"/>
      <c r="F3563" s="465"/>
      <c r="G3563" s="465"/>
    </row>
    <row r="3564" spans="2:7" s="466" customFormat="1">
      <c r="B3564" s="465"/>
      <c r="C3564" s="465"/>
      <c r="D3564" s="465"/>
      <c r="E3564" s="465"/>
      <c r="F3564" s="465"/>
      <c r="G3564" s="465"/>
    </row>
    <row r="3565" spans="2:7" s="466" customFormat="1">
      <c r="B3565" s="465"/>
      <c r="C3565" s="465"/>
      <c r="D3565" s="465"/>
      <c r="E3565" s="465"/>
      <c r="F3565" s="465"/>
      <c r="G3565" s="465"/>
    </row>
    <row r="3566" spans="2:7" s="466" customFormat="1">
      <c r="B3566" s="465"/>
      <c r="C3566" s="465"/>
      <c r="D3566" s="465"/>
      <c r="E3566" s="465"/>
      <c r="F3566" s="465"/>
      <c r="G3566" s="465"/>
    </row>
    <row r="3567" spans="2:7" s="466" customFormat="1">
      <c r="B3567" s="465"/>
      <c r="C3567" s="465"/>
      <c r="D3567" s="465"/>
      <c r="E3567" s="465"/>
      <c r="F3567" s="465"/>
      <c r="G3567" s="465"/>
    </row>
    <row r="3568" spans="2:7" s="466" customFormat="1">
      <c r="B3568" s="465"/>
      <c r="C3568" s="465"/>
      <c r="D3568" s="465"/>
      <c r="E3568" s="465"/>
      <c r="F3568" s="465"/>
      <c r="G3568" s="465"/>
    </row>
    <row r="3569" spans="2:7" s="466" customFormat="1">
      <c r="B3569" s="465"/>
      <c r="C3569" s="465"/>
      <c r="D3569" s="465"/>
      <c r="E3569" s="465"/>
      <c r="F3569" s="465"/>
      <c r="G3569" s="465"/>
    </row>
    <row r="3570" spans="2:7" s="466" customFormat="1">
      <c r="B3570" s="465"/>
      <c r="C3570" s="465"/>
      <c r="D3570" s="465"/>
      <c r="E3570" s="465"/>
      <c r="F3570" s="465"/>
      <c r="G3570" s="465"/>
    </row>
    <row r="3571" spans="2:7" s="466" customFormat="1">
      <c r="B3571" s="465"/>
      <c r="C3571" s="465"/>
      <c r="D3571" s="465"/>
      <c r="E3571" s="465"/>
      <c r="F3571" s="465"/>
      <c r="G3571" s="465"/>
    </row>
    <row r="3572" spans="2:7" s="466" customFormat="1">
      <c r="B3572" s="465"/>
      <c r="C3572" s="465"/>
      <c r="D3572" s="465"/>
      <c r="E3572" s="465"/>
      <c r="F3572" s="465"/>
      <c r="G3572" s="465"/>
    </row>
    <row r="3573" spans="2:7" s="466" customFormat="1">
      <c r="B3573" s="465"/>
      <c r="C3573" s="465"/>
      <c r="D3573" s="465"/>
      <c r="E3573" s="465"/>
      <c r="F3573" s="465"/>
      <c r="G3573" s="465"/>
    </row>
    <row r="3574" spans="2:7" s="466" customFormat="1">
      <c r="B3574" s="465"/>
      <c r="C3574" s="465"/>
      <c r="D3574" s="465"/>
      <c r="E3574" s="465"/>
      <c r="F3574" s="465"/>
      <c r="G3574" s="465"/>
    </row>
    <row r="3575" spans="2:7" s="466" customFormat="1">
      <c r="B3575" s="465"/>
      <c r="C3575" s="465"/>
      <c r="D3575" s="465"/>
      <c r="E3575" s="465"/>
      <c r="F3575" s="465"/>
      <c r="G3575" s="465"/>
    </row>
    <row r="3576" spans="2:7" s="466" customFormat="1">
      <c r="B3576" s="465"/>
      <c r="C3576" s="465"/>
      <c r="D3576" s="465"/>
      <c r="E3576" s="465"/>
      <c r="F3576" s="465"/>
      <c r="G3576" s="465"/>
    </row>
    <row r="3577" spans="2:7" s="466" customFormat="1">
      <c r="B3577" s="465"/>
      <c r="C3577" s="465"/>
      <c r="D3577" s="465"/>
      <c r="E3577" s="465"/>
      <c r="F3577" s="465"/>
      <c r="G3577" s="465"/>
    </row>
    <row r="3578" spans="2:7" s="466" customFormat="1">
      <c r="B3578" s="465"/>
      <c r="C3578" s="465"/>
      <c r="D3578" s="465"/>
      <c r="E3578" s="465"/>
      <c r="F3578" s="465"/>
      <c r="G3578" s="465"/>
    </row>
    <row r="3579" spans="2:7" s="466" customFormat="1">
      <c r="B3579" s="465"/>
      <c r="C3579" s="465"/>
      <c r="D3579" s="465"/>
      <c r="E3579" s="465"/>
      <c r="F3579" s="465"/>
      <c r="G3579" s="465"/>
    </row>
    <row r="3580" spans="2:7" s="466" customFormat="1">
      <c r="B3580" s="465"/>
      <c r="C3580" s="465"/>
      <c r="D3580" s="465"/>
      <c r="E3580" s="465"/>
      <c r="F3580" s="465"/>
      <c r="G3580" s="465"/>
    </row>
    <row r="3581" spans="2:7" s="466" customFormat="1">
      <c r="B3581" s="465"/>
      <c r="C3581" s="465"/>
      <c r="D3581" s="465"/>
      <c r="E3581" s="465"/>
      <c r="F3581" s="465"/>
      <c r="G3581" s="465"/>
    </row>
    <row r="3582" spans="2:7" s="466" customFormat="1">
      <c r="B3582" s="465"/>
      <c r="C3582" s="465"/>
      <c r="D3582" s="465"/>
      <c r="E3582" s="465"/>
      <c r="F3582" s="465"/>
      <c r="G3582" s="465"/>
    </row>
    <row r="3583" spans="2:7" s="466" customFormat="1">
      <c r="B3583" s="465"/>
      <c r="C3583" s="465"/>
      <c r="D3583" s="465"/>
      <c r="E3583" s="465"/>
      <c r="F3583" s="465"/>
      <c r="G3583" s="465"/>
    </row>
    <row r="3584" spans="2:7" s="466" customFormat="1">
      <c r="B3584" s="465"/>
      <c r="C3584" s="465"/>
      <c r="D3584" s="465"/>
      <c r="E3584" s="465"/>
      <c r="F3584" s="465"/>
      <c r="G3584" s="465"/>
    </row>
    <row r="3585" spans="2:7" s="466" customFormat="1">
      <c r="B3585" s="465"/>
      <c r="C3585" s="465"/>
      <c r="D3585" s="465"/>
      <c r="E3585" s="465"/>
      <c r="F3585" s="465"/>
      <c r="G3585" s="465"/>
    </row>
    <row r="3586" spans="2:7" s="466" customFormat="1">
      <c r="B3586" s="465"/>
      <c r="C3586" s="465"/>
      <c r="D3586" s="465"/>
      <c r="E3586" s="465"/>
      <c r="F3586" s="465"/>
      <c r="G3586" s="465"/>
    </row>
    <row r="3587" spans="2:7" s="466" customFormat="1">
      <c r="B3587" s="465"/>
      <c r="C3587" s="465"/>
      <c r="D3587" s="465"/>
      <c r="E3587" s="465"/>
      <c r="F3587" s="465"/>
      <c r="G3587" s="465"/>
    </row>
    <row r="3588" spans="2:7" s="466" customFormat="1">
      <c r="B3588" s="465"/>
      <c r="C3588" s="465"/>
      <c r="D3588" s="465"/>
      <c r="E3588" s="465"/>
      <c r="F3588" s="465"/>
      <c r="G3588" s="465"/>
    </row>
    <row r="3589" spans="2:7" s="466" customFormat="1">
      <c r="B3589" s="465"/>
      <c r="C3589" s="465"/>
      <c r="D3589" s="465"/>
      <c r="E3589" s="465"/>
      <c r="F3589" s="465"/>
      <c r="G3589" s="465"/>
    </row>
    <row r="3590" spans="2:7" s="466" customFormat="1">
      <c r="B3590" s="465"/>
      <c r="C3590" s="465"/>
      <c r="D3590" s="465"/>
      <c r="E3590" s="465"/>
      <c r="F3590" s="465"/>
      <c r="G3590" s="465"/>
    </row>
    <row r="3591" spans="2:7" s="466" customFormat="1">
      <c r="B3591" s="465"/>
      <c r="C3591" s="465"/>
      <c r="D3591" s="465"/>
      <c r="E3591" s="465"/>
      <c r="F3591" s="465"/>
      <c r="G3591" s="465"/>
    </row>
    <row r="3592" spans="2:7" s="466" customFormat="1">
      <c r="B3592" s="465"/>
      <c r="C3592" s="465"/>
      <c r="D3592" s="465"/>
      <c r="E3592" s="465"/>
      <c r="F3592" s="465"/>
      <c r="G3592" s="465"/>
    </row>
    <row r="3593" spans="2:7" s="466" customFormat="1">
      <c r="B3593" s="465"/>
      <c r="C3593" s="465"/>
      <c r="D3593" s="465"/>
      <c r="E3593" s="465"/>
      <c r="F3593" s="465"/>
      <c r="G3593" s="465"/>
    </row>
    <row r="3594" spans="2:7" s="466" customFormat="1">
      <c r="B3594" s="465"/>
      <c r="C3594" s="465"/>
      <c r="D3594" s="465"/>
      <c r="E3594" s="465"/>
      <c r="F3594" s="465"/>
      <c r="G3594" s="465"/>
    </row>
    <row r="3595" spans="2:7" s="466" customFormat="1">
      <c r="B3595" s="465"/>
      <c r="C3595" s="465"/>
      <c r="D3595" s="465"/>
      <c r="E3595" s="465"/>
      <c r="F3595" s="465"/>
      <c r="G3595" s="465"/>
    </row>
    <row r="3596" spans="2:7" s="466" customFormat="1">
      <c r="B3596" s="465"/>
      <c r="C3596" s="465"/>
      <c r="D3596" s="465"/>
      <c r="E3596" s="465"/>
      <c r="F3596" s="465"/>
      <c r="G3596" s="465"/>
    </row>
    <row r="3597" spans="2:7" s="466" customFormat="1">
      <c r="B3597" s="465"/>
      <c r="C3597" s="465"/>
      <c r="D3597" s="465"/>
      <c r="E3597" s="465"/>
      <c r="F3597" s="465"/>
      <c r="G3597" s="465"/>
    </row>
    <row r="3598" spans="2:7" s="466" customFormat="1">
      <c r="B3598" s="465"/>
      <c r="C3598" s="465"/>
      <c r="D3598" s="465"/>
      <c r="E3598" s="465"/>
      <c r="F3598" s="465"/>
      <c r="G3598" s="465"/>
    </row>
    <row r="3599" spans="2:7" s="466" customFormat="1">
      <c r="B3599" s="465"/>
      <c r="C3599" s="465"/>
      <c r="D3599" s="465"/>
      <c r="E3599" s="465"/>
      <c r="F3599" s="465"/>
      <c r="G3599" s="465"/>
    </row>
    <row r="3600" spans="2:7" s="466" customFormat="1">
      <c r="B3600" s="465"/>
      <c r="C3600" s="465"/>
      <c r="D3600" s="465"/>
      <c r="E3600" s="465"/>
      <c r="F3600" s="465"/>
      <c r="G3600" s="465"/>
    </row>
    <row r="3601" spans="2:7" s="466" customFormat="1">
      <c r="B3601" s="465"/>
      <c r="C3601" s="465"/>
      <c r="D3601" s="465"/>
      <c r="E3601" s="465"/>
      <c r="F3601" s="465"/>
      <c r="G3601" s="465"/>
    </row>
    <row r="3602" spans="2:7" s="466" customFormat="1">
      <c r="B3602" s="465"/>
      <c r="C3602" s="465"/>
      <c r="D3602" s="465"/>
      <c r="E3602" s="465"/>
      <c r="F3602" s="465"/>
      <c r="G3602" s="465"/>
    </row>
    <row r="3603" spans="2:7" s="466" customFormat="1">
      <c r="B3603" s="465"/>
      <c r="C3603" s="465"/>
      <c r="D3603" s="465"/>
      <c r="E3603" s="465"/>
      <c r="F3603" s="465"/>
      <c r="G3603" s="465"/>
    </row>
    <row r="3604" spans="2:7" s="466" customFormat="1">
      <c r="B3604" s="465"/>
      <c r="C3604" s="465"/>
      <c r="D3604" s="465"/>
      <c r="E3604" s="465"/>
      <c r="F3604" s="465"/>
      <c r="G3604" s="465"/>
    </row>
    <row r="3605" spans="2:7" s="466" customFormat="1">
      <c r="B3605" s="465"/>
      <c r="C3605" s="465"/>
      <c r="D3605" s="465"/>
      <c r="E3605" s="465"/>
      <c r="F3605" s="465"/>
      <c r="G3605" s="465"/>
    </row>
    <row r="3606" spans="2:7" s="466" customFormat="1">
      <c r="B3606" s="465"/>
      <c r="C3606" s="465"/>
      <c r="D3606" s="465"/>
      <c r="E3606" s="465"/>
      <c r="F3606" s="465"/>
      <c r="G3606" s="465"/>
    </row>
    <row r="3607" spans="2:7" s="466" customFormat="1">
      <c r="B3607" s="465"/>
      <c r="C3607" s="465"/>
      <c r="D3607" s="465"/>
      <c r="E3607" s="465"/>
      <c r="F3607" s="465"/>
      <c r="G3607" s="465"/>
    </row>
    <row r="3608" spans="2:7" s="466" customFormat="1">
      <c r="B3608" s="465"/>
      <c r="C3608" s="465"/>
      <c r="D3608" s="465"/>
      <c r="E3608" s="465"/>
      <c r="F3608" s="465"/>
      <c r="G3608" s="465"/>
    </row>
    <row r="3609" spans="2:7" s="466" customFormat="1">
      <c r="B3609" s="465"/>
      <c r="C3609" s="465"/>
      <c r="D3609" s="465"/>
      <c r="E3609" s="465"/>
      <c r="F3609" s="465"/>
      <c r="G3609" s="465"/>
    </row>
    <row r="3610" spans="2:7" s="466" customFormat="1">
      <c r="B3610" s="465"/>
      <c r="C3610" s="465"/>
      <c r="D3610" s="465"/>
      <c r="E3610" s="465"/>
      <c r="F3610" s="465"/>
      <c r="G3610" s="465"/>
    </row>
    <row r="3611" spans="2:7" s="466" customFormat="1">
      <c r="B3611" s="465"/>
      <c r="C3611" s="465"/>
      <c r="D3611" s="465"/>
      <c r="E3611" s="465"/>
      <c r="F3611" s="465"/>
      <c r="G3611" s="465"/>
    </row>
    <row r="3612" spans="2:7" s="466" customFormat="1">
      <c r="B3612" s="465"/>
      <c r="C3612" s="465"/>
      <c r="D3612" s="465"/>
      <c r="E3612" s="465"/>
      <c r="F3612" s="465"/>
      <c r="G3612" s="465"/>
    </row>
    <row r="3613" spans="2:7" s="466" customFormat="1">
      <c r="B3613" s="465"/>
      <c r="C3613" s="465"/>
      <c r="D3613" s="465"/>
      <c r="E3613" s="465"/>
      <c r="F3613" s="465"/>
      <c r="G3613" s="465"/>
    </row>
    <row r="3614" spans="2:7" s="466" customFormat="1">
      <c r="B3614" s="465"/>
      <c r="C3614" s="465"/>
      <c r="D3614" s="465"/>
      <c r="E3614" s="465"/>
      <c r="F3614" s="465"/>
      <c r="G3614" s="465"/>
    </row>
    <row r="3615" spans="2:7" s="466" customFormat="1">
      <c r="B3615" s="465"/>
      <c r="C3615" s="465"/>
      <c r="D3615" s="465"/>
      <c r="E3615" s="465"/>
      <c r="F3615" s="465"/>
      <c r="G3615" s="465"/>
    </row>
    <row r="3616" spans="2:7" s="466" customFormat="1">
      <c r="B3616" s="465"/>
      <c r="C3616" s="465"/>
      <c r="D3616" s="465"/>
      <c r="E3616" s="465"/>
      <c r="F3616" s="465"/>
      <c r="G3616" s="465"/>
    </row>
    <row r="3617" spans="2:7" s="466" customFormat="1">
      <c r="B3617" s="465"/>
      <c r="C3617" s="465"/>
      <c r="D3617" s="465"/>
      <c r="E3617" s="465"/>
      <c r="F3617" s="465"/>
      <c r="G3617" s="465"/>
    </row>
    <row r="3618" spans="2:7" s="466" customFormat="1">
      <c r="B3618" s="465"/>
      <c r="C3618" s="465"/>
      <c r="D3618" s="465"/>
      <c r="E3618" s="465"/>
      <c r="F3618" s="465"/>
      <c r="G3618" s="465"/>
    </row>
    <row r="3619" spans="2:7" s="466" customFormat="1">
      <c r="B3619" s="465"/>
      <c r="C3619" s="465"/>
      <c r="D3619" s="465"/>
      <c r="E3619" s="465"/>
      <c r="F3619" s="465"/>
      <c r="G3619" s="465"/>
    </row>
    <row r="3620" spans="2:7" s="466" customFormat="1">
      <c r="B3620" s="465"/>
      <c r="C3620" s="465"/>
      <c r="D3620" s="465"/>
      <c r="E3620" s="465"/>
      <c r="F3620" s="465"/>
      <c r="G3620" s="465"/>
    </row>
    <row r="3621" spans="2:7" s="466" customFormat="1">
      <c r="B3621" s="465"/>
      <c r="C3621" s="465"/>
      <c r="D3621" s="465"/>
      <c r="E3621" s="465"/>
      <c r="F3621" s="465"/>
      <c r="G3621" s="465"/>
    </row>
    <row r="3622" spans="2:7" s="466" customFormat="1">
      <c r="B3622" s="465"/>
      <c r="C3622" s="465"/>
      <c r="D3622" s="465"/>
      <c r="E3622" s="465"/>
      <c r="F3622" s="465"/>
      <c r="G3622" s="465"/>
    </row>
    <row r="3623" spans="2:7" s="466" customFormat="1">
      <c r="B3623" s="465"/>
      <c r="C3623" s="465"/>
      <c r="D3623" s="465"/>
      <c r="E3623" s="465"/>
      <c r="F3623" s="465"/>
      <c r="G3623" s="465"/>
    </row>
    <row r="3624" spans="2:7" s="466" customFormat="1">
      <c r="B3624" s="465"/>
      <c r="C3624" s="465"/>
      <c r="D3624" s="465"/>
      <c r="E3624" s="465"/>
      <c r="F3624" s="465"/>
      <c r="G3624" s="465"/>
    </row>
    <row r="3625" spans="2:7" s="466" customFormat="1">
      <c r="B3625" s="465"/>
      <c r="C3625" s="465"/>
      <c r="D3625" s="465"/>
      <c r="E3625" s="465"/>
      <c r="F3625" s="465"/>
      <c r="G3625" s="465"/>
    </row>
    <row r="3626" spans="2:7" s="466" customFormat="1">
      <c r="B3626" s="465"/>
      <c r="C3626" s="465"/>
      <c r="D3626" s="465"/>
      <c r="E3626" s="465"/>
      <c r="F3626" s="465"/>
      <c r="G3626" s="465"/>
    </row>
    <row r="3627" spans="2:7" s="466" customFormat="1">
      <c r="B3627" s="465"/>
      <c r="C3627" s="465"/>
      <c r="D3627" s="465"/>
      <c r="E3627" s="465"/>
      <c r="F3627" s="465"/>
      <c r="G3627" s="465"/>
    </row>
    <row r="3628" spans="2:7" s="466" customFormat="1">
      <c r="B3628" s="465"/>
      <c r="C3628" s="465"/>
      <c r="D3628" s="465"/>
      <c r="E3628" s="465"/>
      <c r="F3628" s="465"/>
      <c r="G3628" s="465"/>
    </row>
    <row r="3629" spans="2:7" s="466" customFormat="1">
      <c r="B3629" s="465"/>
      <c r="C3629" s="465"/>
      <c r="D3629" s="465"/>
      <c r="E3629" s="465"/>
      <c r="F3629" s="465"/>
      <c r="G3629" s="465"/>
    </row>
    <row r="3630" spans="2:7" s="466" customFormat="1">
      <c r="B3630" s="465"/>
      <c r="C3630" s="465"/>
      <c r="D3630" s="465"/>
      <c r="E3630" s="465"/>
      <c r="F3630" s="465"/>
      <c r="G3630" s="465"/>
    </row>
    <row r="3631" spans="2:7" s="466" customFormat="1">
      <c r="B3631" s="465"/>
      <c r="C3631" s="465"/>
      <c r="D3631" s="465"/>
      <c r="E3631" s="465"/>
      <c r="F3631" s="465"/>
      <c r="G3631" s="465"/>
    </row>
    <row r="3632" spans="2:7" s="466" customFormat="1">
      <c r="B3632" s="465"/>
      <c r="C3632" s="465"/>
      <c r="D3632" s="465"/>
      <c r="E3632" s="465"/>
      <c r="F3632" s="465"/>
      <c r="G3632" s="465"/>
    </row>
    <row r="3633" spans="2:7" s="466" customFormat="1">
      <c r="B3633" s="465"/>
      <c r="C3633" s="465"/>
      <c r="D3633" s="465"/>
      <c r="E3633" s="465"/>
      <c r="F3633" s="465"/>
      <c r="G3633" s="465"/>
    </row>
    <row r="3634" spans="2:7" s="466" customFormat="1">
      <c r="B3634" s="465"/>
      <c r="C3634" s="465"/>
      <c r="D3634" s="465"/>
      <c r="E3634" s="465"/>
      <c r="F3634" s="465"/>
      <c r="G3634" s="465"/>
    </row>
    <row r="3635" spans="2:7" s="466" customFormat="1">
      <c r="B3635" s="465"/>
      <c r="C3635" s="465"/>
      <c r="D3635" s="465"/>
      <c r="E3635" s="465"/>
      <c r="F3635" s="465"/>
      <c r="G3635" s="465"/>
    </row>
    <row r="3636" spans="2:7" s="466" customFormat="1">
      <c r="B3636" s="465"/>
      <c r="C3636" s="465"/>
      <c r="D3636" s="465"/>
      <c r="E3636" s="465"/>
      <c r="F3636" s="465"/>
      <c r="G3636" s="465"/>
    </row>
    <row r="3637" spans="2:7" s="466" customFormat="1">
      <c r="B3637" s="465"/>
      <c r="C3637" s="465"/>
      <c r="D3637" s="465"/>
      <c r="E3637" s="465"/>
      <c r="F3637" s="465"/>
      <c r="G3637" s="465"/>
    </row>
    <row r="3638" spans="2:7" s="466" customFormat="1">
      <c r="B3638" s="465"/>
      <c r="C3638" s="465"/>
      <c r="D3638" s="465"/>
      <c r="E3638" s="465"/>
      <c r="F3638" s="465"/>
      <c r="G3638" s="465"/>
    </row>
    <row r="3639" spans="2:7" s="466" customFormat="1">
      <c r="B3639" s="465"/>
      <c r="C3639" s="465"/>
      <c r="D3639" s="465"/>
      <c r="E3639" s="465"/>
      <c r="F3639" s="465"/>
      <c r="G3639" s="465"/>
    </row>
    <row r="3640" spans="2:7" s="466" customFormat="1">
      <c r="B3640" s="465"/>
      <c r="C3640" s="465"/>
      <c r="D3640" s="465"/>
      <c r="E3640" s="465"/>
      <c r="F3640" s="465"/>
      <c r="G3640" s="465"/>
    </row>
    <row r="3641" spans="2:7" s="466" customFormat="1">
      <c r="B3641" s="465"/>
      <c r="C3641" s="465"/>
      <c r="D3641" s="465"/>
      <c r="E3641" s="465"/>
      <c r="F3641" s="465"/>
      <c r="G3641" s="465"/>
    </row>
    <row r="3642" spans="2:7" s="466" customFormat="1">
      <c r="B3642" s="465"/>
      <c r="C3642" s="465"/>
      <c r="D3642" s="465"/>
      <c r="E3642" s="465"/>
      <c r="F3642" s="465"/>
      <c r="G3642" s="465"/>
    </row>
    <row r="3643" spans="2:7" s="466" customFormat="1">
      <c r="B3643" s="465"/>
      <c r="C3643" s="465"/>
      <c r="D3643" s="465"/>
      <c r="E3643" s="465"/>
      <c r="F3643" s="465"/>
      <c r="G3643" s="465"/>
    </row>
    <row r="3644" spans="2:7" s="466" customFormat="1">
      <c r="B3644" s="465"/>
      <c r="C3644" s="465"/>
      <c r="D3644" s="465"/>
      <c r="E3644" s="465"/>
      <c r="F3644" s="465"/>
      <c r="G3644" s="465"/>
    </row>
    <row r="3645" spans="2:7" s="466" customFormat="1">
      <c r="B3645" s="465"/>
      <c r="C3645" s="465"/>
      <c r="D3645" s="465"/>
      <c r="E3645" s="465"/>
      <c r="F3645" s="465"/>
      <c r="G3645" s="465"/>
    </row>
    <row r="3646" spans="2:7" s="466" customFormat="1">
      <c r="B3646" s="465"/>
      <c r="C3646" s="465"/>
      <c r="D3646" s="465"/>
      <c r="E3646" s="465"/>
      <c r="F3646" s="465"/>
      <c r="G3646" s="465"/>
    </row>
    <row r="3647" spans="2:7" s="466" customFormat="1">
      <c r="B3647" s="465"/>
      <c r="C3647" s="465"/>
      <c r="D3647" s="465"/>
      <c r="E3647" s="465"/>
      <c r="F3647" s="465"/>
      <c r="G3647" s="465"/>
    </row>
    <row r="3648" spans="2:7" s="466" customFormat="1">
      <c r="B3648" s="465"/>
      <c r="C3648" s="465"/>
      <c r="D3648" s="465"/>
      <c r="E3648" s="465"/>
      <c r="F3648" s="465"/>
      <c r="G3648" s="465"/>
    </row>
    <row r="3649" spans="2:7" s="466" customFormat="1">
      <c r="B3649" s="465"/>
      <c r="C3649" s="465"/>
      <c r="D3649" s="465"/>
      <c r="E3649" s="465"/>
      <c r="F3649" s="465"/>
      <c r="G3649" s="465"/>
    </row>
    <row r="3650" spans="2:7" s="466" customFormat="1">
      <c r="B3650" s="465"/>
      <c r="C3650" s="465"/>
      <c r="D3650" s="465"/>
      <c r="E3650" s="465"/>
      <c r="F3650" s="465"/>
      <c r="G3650" s="465"/>
    </row>
    <row r="3651" spans="2:7" s="466" customFormat="1">
      <c r="B3651" s="465"/>
      <c r="C3651" s="465"/>
      <c r="D3651" s="465"/>
      <c r="E3651" s="465"/>
      <c r="F3651" s="465"/>
      <c r="G3651" s="465"/>
    </row>
    <row r="3652" spans="2:7" s="466" customFormat="1">
      <c r="B3652" s="465"/>
      <c r="C3652" s="465"/>
      <c r="D3652" s="465"/>
      <c r="E3652" s="465"/>
      <c r="F3652" s="465"/>
      <c r="G3652" s="465"/>
    </row>
    <row r="3653" spans="2:7" s="466" customFormat="1">
      <c r="B3653" s="465"/>
      <c r="C3653" s="465"/>
      <c r="D3653" s="465"/>
      <c r="E3653" s="465"/>
      <c r="F3653" s="465"/>
      <c r="G3653" s="465"/>
    </row>
    <row r="3654" spans="2:7" s="466" customFormat="1">
      <c r="B3654" s="465"/>
      <c r="C3654" s="465"/>
      <c r="D3654" s="465"/>
      <c r="E3654" s="465"/>
      <c r="F3654" s="465"/>
      <c r="G3654" s="465"/>
    </row>
    <row r="3655" spans="2:7" s="466" customFormat="1">
      <c r="B3655" s="465"/>
      <c r="C3655" s="465"/>
      <c r="D3655" s="465"/>
      <c r="E3655" s="465"/>
      <c r="F3655" s="465"/>
      <c r="G3655" s="465"/>
    </row>
    <row r="3656" spans="2:7" s="466" customFormat="1">
      <c r="B3656" s="465"/>
      <c r="C3656" s="465"/>
      <c r="D3656" s="465"/>
      <c r="E3656" s="465"/>
      <c r="F3656" s="465"/>
      <c r="G3656" s="465"/>
    </row>
    <row r="3657" spans="2:7" s="466" customFormat="1">
      <c r="B3657" s="465"/>
      <c r="C3657" s="465"/>
      <c r="D3657" s="465"/>
      <c r="E3657" s="465"/>
      <c r="F3657" s="465"/>
      <c r="G3657" s="465"/>
    </row>
    <row r="3658" spans="2:7" s="466" customFormat="1">
      <c r="B3658" s="465"/>
      <c r="C3658" s="465"/>
      <c r="D3658" s="465"/>
      <c r="E3658" s="465"/>
      <c r="F3658" s="465"/>
      <c r="G3658" s="465"/>
    </row>
    <row r="3659" spans="2:7" s="466" customFormat="1">
      <c r="B3659" s="465"/>
      <c r="C3659" s="465"/>
      <c r="D3659" s="465"/>
      <c r="E3659" s="465"/>
      <c r="F3659" s="465"/>
      <c r="G3659" s="465"/>
    </row>
    <row r="3660" spans="2:7" s="466" customFormat="1">
      <c r="B3660" s="465"/>
      <c r="C3660" s="465"/>
      <c r="D3660" s="465"/>
      <c r="E3660" s="465"/>
      <c r="F3660" s="465"/>
      <c r="G3660" s="465"/>
    </row>
    <row r="3661" spans="2:7" s="466" customFormat="1">
      <c r="B3661" s="465"/>
      <c r="C3661" s="465"/>
      <c r="D3661" s="465"/>
      <c r="E3661" s="465"/>
      <c r="F3661" s="465"/>
      <c r="G3661" s="465"/>
    </row>
    <row r="3662" spans="2:7" s="466" customFormat="1">
      <c r="B3662" s="465"/>
      <c r="C3662" s="465"/>
      <c r="D3662" s="465"/>
      <c r="E3662" s="465"/>
      <c r="F3662" s="465"/>
      <c r="G3662" s="465"/>
    </row>
    <row r="3663" spans="2:7" s="466" customFormat="1">
      <c r="B3663" s="465"/>
      <c r="C3663" s="465"/>
      <c r="D3663" s="465"/>
      <c r="E3663" s="465"/>
      <c r="F3663" s="465"/>
      <c r="G3663" s="465"/>
    </row>
    <row r="3664" spans="2:7" s="466" customFormat="1">
      <c r="B3664" s="465"/>
      <c r="C3664" s="465"/>
      <c r="D3664" s="465"/>
      <c r="E3664" s="465"/>
      <c r="F3664" s="465"/>
      <c r="G3664" s="465"/>
    </row>
    <row r="3665" spans="2:7" s="466" customFormat="1">
      <c r="B3665" s="465"/>
      <c r="C3665" s="465"/>
      <c r="D3665" s="465"/>
      <c r="E3665" s="465"/>
      <c r="F3665" s="465"/>
      <c r="G3665" s="465"/>
    </row>
    <row r="3666" spans="2:7" s="466" customFormat="1">
      <c r="B3666" s="465"/>
      <c r="C3666" s="465"/>
      <c r="D3666" s="465"/>
      <c r="E3666" s="465"/>
      <c r="F3666" s="465"/>
      <c r="G3666" s="465"/>
    </row>
    <row r="3667" spans="2:7" s="466" customFormat="1">
      <c r="B3667" s="465"/>
      <c r="C3667" s="465"/>
      <c r="D3667" s="465"/>
      <c r="E3667" s="465"/>
      <c r="F3667" s="465"/>
      <c r="G3667" s="465"/>
    </row>
    <row r="3668" spans="2:7" s="466" customFormat="1">
      <c r="B3668" s="465"/>
      <c r="C3668" s="465"/>
      <c r="D3668" s="465"/>
      <c r="E3668" s="465"/>
      <c r="F3668" s="465"/>
      <c r="G3668" s="465"/>
    </row>
    <row r="3669" spans="2:7" s="466" customFormat="1">
      <c r="B3669" s="465"/>
      <c r="C3669" s="465"/>
      <c r="D3669" s="465"/>
      <c r="E3669" s="465"/>
      <c r="F3669" s="465"/>
      <c r="G3669" s="465"/>
    </row>
    <row r="3670" spans="2:7" s="466" customFormat="1">
      <c r="B3670" s="465"/>
      <c r="C3670" s="465"/>
      <c r="D3670" s="465"/>
      <c r="E3670" s="465"/>
      <c r="F3670" s="465"/>
      <c r="G3670" s="465"/>
    </row>
    <row r="3671" spans="2:7" s="466" customFormat="1">
      <c r="B3671" s="465"/>
      <c r="C3671" s="465"/>
      <c r="D3671" s="465"/>
      <c r="E3671" s="465"/>
      <c r="F3671" s="465"/>
      <c r="G3671" s="465"/>
    </row>
    <row r="3672" spans="2:7" s="466" customFormat="1">
      <c r="B3672" s="465"/>
      <c r="C3672" s="465"/>
      <c r="D3672" s="465"/>
      <c r="E3672" s="465"/>
      <c r="F3672" s="465"/>
      <c r="G3672" s="465"/>
    </row>
    <row r="3673" spans="2:7" s="466" customFormat="1">
      <c r="B3673" s="465"/>
      <c r="C3673" s="465"/>
      <c r="D3673" s="465"/>
      <c r="E3673" s="465"/>
      <c r="F3673" s="465"/>
      <c r="G3673" s="465"/>
    </row>
    <row r="3674" spans="2:7" s="466" customFormat="1">
      <c r="B3674" s="465"/>
      <c r="C3674" s="465"/>
      <c r="D3674" s="465"/>
      <c r="E3674" s="465"/>
      <c r="F3674" s="465"/>
      <c r="G3674" s="465"/>
    </row>
    <row r="3675" spans="2:7" s="466" customFormat="1">
      <c r="B3675" s="465"/>
      <c r="C3675" s="465"/>
      <c r="D3675" s="465"/>
      <c r="E3675" s="465"/>
      <c r="F3675" s="465"/>
      <c r="G3675" s="465"/>
    </row>
    <row r="3676" spans="2:7" s="466" customFormat="1">
      <c r="B3676" s="465"/>
      <c r="C3676" s="465"/>
      <c r="D3676" s="465"/>
      <c r="E3676" s="465"/>
      <c r="F3676" s="465"/>
      <c r="G3676" s="465"/>
    </row>
    <row r="3677" spans="2:7" s="466" customFormat="1">
      <c r="B3677" s="465"/>
      <c r="C3677" s="465"/>
      <c r="D3677" s="465"/>
      <c r="E3677" s="465"/>
      <c r="F3677" s="465"/>
      <c r="G3677" s="465"/>
    </row>
    <row r="3678" spans="2:7" s="466" customFormat="1">
      <c r="B3678" s="465"/>
      <c r="C3678" s="465"/>
      <c r="D3678" s="465"/>
      <c r="E3678" s="465"/>
      <c r="F3678" s="465"/>
      <c r="G3678" s="465"/>
    </row>
    <row r="3679" spans="2:7" s="466" customFormat="1">
      <c r="B3679" s="465"/>
      <c r="C3679" s="465"/>
      <c r="D3679" s="465"/>
      <c r="E3679" s="465"/>
      <c r="F3679" s="465"/>
      <c r="G3679" s="465"/>
    </row>
    <row r="3680" spans="2:7" s="466" customFormat="1">
      <c r="B3680" s="465"/>
      <c r="C3680" s="465"/>
      <c r="D3680" s="465"/>
      <c r="E3680" s="465"/>
      <c r="F3680" s="465"/>
      <c r="G3680" s="465"/>
    </row>
    <row r="3681" spans="2:7" s="466" customFormat="1">
      <c r="B3681" s="465"/>
      <c r="C3681" s="465"/>
      <c r="D3681" s="465"/>
      <c r="E3681" s="465"/>
      <c r="F3681" s="465"/>
      <c r="G3681" s="465"/>
    </row>
    <row r="3682" spans="2:7" s="466" customFormat="1">
      <c r="B3682" s="465"/>
      <c r="C3682" s="465"/>
      <c r="D3682" s="465"/>
      <c r="E3682" s="465"/>
      <c r="F3682" s="465"/>
      <c r="G3682" s="465"/>
    </row>
    <row r="3683" spans="2:7" s="466" customFormat="1">
      <c r="B3683" s="465"/>
      <c r="C3683" s="465"/>
      <c r="D3683" s="465"/>
      <c r="E3683" s="465"/>
      <c r="F3683" s="465"/>
      <c r="G3683" s="465"/>
    </row>
    <row r="3684" spans="2:7" s="466" customFormat="1">
      <c r="B3684" s="465"/>
      <c r="C3684" s="465"/>
      <c r="D3684" s="465"/>
      <c r="E3684" s="465"/>
      <c r="F3684" s="465"/>
      <c r="G3684" s="465"/>
    </row>
    <row r="3685" spans="2:7" s="466" customFormat="1">
      <c r="B3685" s="465"/>
      <c r="C3685" s="465"/>
      <c r="D3685" s="465"/>
      <c r="E3685" s="465"/>
      <c r="F3685" s="465"/>
      <c r="G3685" s="465"/>
    </row>
    <row r="3686" spans="2:7" s="466" customFormat="1">
      <c r="B3686" s="465"/>
      <c r="C3686" s="465"/>
      <c r="D3686" s="465"/>
      <c r="E3686" s="465"/>
      <c r="F3686" s="465"/>
      <c r="G3686" s="465"/>
    </row>
    <row r="3687" spans="2:7" s="466" customFormat="1">
      <c r="B3687" s="465"/>
      <c r="C3687" s="465"/>
      <c r="D3687" s="465"/>
      <c r="E3687" s="465"/>
      <c r="F3687" s="465"/>
      <c r="G3687" s="465"/>
    </row>
    <row r="3688" spans="2:7" s="466" customFormat="1">
      <c r="B3688" s="465"/>
      <c r="C3688" s="465"/>
      <c r="D3688" s="465"/>
      <c r="E3688" s="465"/>
      <c r="F3688" s="465"/>
      <c r="G3688" s="465"/>
    </row>
    <row r="3689" spans="2:7" s="466" customFormat="1">
      <c r="B3689" s="465"/>
      <c r="C3689" s="465"/>
      <c r="D3689" s="465"/>
      <c r="E3689" s="465"/>
      <c r="F3689" s="465"/>
      <c r="G3689" s="465"/>
    </row>
    <row r="3690" spans="2:7" s="466" customFormat="1">
      <c r="B3690" s="465"/>
      <c r="C3690" s="465"/>
      <c r="D3690" s="465"/>
      <c r="E3690" s="465"/>
      <c r="F3690" s="465"/>
      <c r="G3690" s="465"/>
    </row>
    <row r="3691" spans="2:7" s="466" customFormat="1">
      <c r="B3691" s="465"/>
      <c r="C3691" s="465"/>
      <c r="D3691" s="465"/>
      <c r="E3691" s="465"/>
      <c r="F3691" s="465"/>
      <c r="G3691" s="465"/>
    </row>
    <row r="3692" spans="2:7" s="466" customFormat="1">
      <c r="B3692" s="465"/>
      <c r="C3692" s="465"/>
      <c r="D3692" s="465"/>
      <c r="E3692" s="465"/>
      <c r="F3692" s="465"/>
      <c r="G3692" s="465"/>
    </row>
    <row r="3693" spans="2:7" s="466" customFormat="1">
      <c r="B3693" s="465"/>
      <c r="C3693" s="465"/>
      <c r="D3693" s="465"/>
      <c r="E3693" s="465"/>
      <c r="F3693" s="465"/>
      <c r="G3693" s="465"/>
    </row>
    <row r="3694" spans="2:7" s="466" customFormat="1">
      <c r="B3694" s="465"/>
      <c r="C3694" s="465"/>
      <c r="D3694" s="465"/>
      <c r="E3694" s="465"/>
      <c r="F3694" s="465"/>
      <c r="G3694" s="465"/>
    </row>
    <row r="3695" spans="2:7" s="466" customFormat="1">
      <c r="B3695" s="465"/>
      <c r="C3695" s="465"/>
      <c r="D3695" s="465"/>
      <c r="E3695" s="465"/>
      <c r="F3695" s="465"/>
      <c r="G3695" s="465"/>
    </row>
    <row r="3696" spans="2:7" s="466" customFormat="1">
      <c r="B3696" s="465"/>
      <c r="C3696" s="465"/>
      <c r="D3696" s="465"/>
      <c r="E3696" s="465"/>
      <c r="F3696" s="465"/>
      <c r="G3696" s="465"/>
    </row>
    <row r="3697" spans="2:7" s="466" customFormat="1">
      <c r="B3697" s="465"/>
      <c r="C3697" s="465"/>
      <c r="D3697" s="465"/>
      <c r="E3697" s="465"/>
      <c r="F3697" s="465"/>
      <c r="G3697" s="465"/>
    </row>
    <row r="3698" spans="2:7" s="466" customFormat="1">
      <c r="B3698" s="465"/>
      <c r="C3698" s="465"/>
      <c r="D3698" s="465"/>
      <c r="E3698" s="465"/>
      <c r="F3698" s="465"/>
      <c r="G3698" s="465"/>
    </row>
    <row r="3699" spans="2:7" s="466" customFormat="1">
      <c r="B3699" s="465"/>
      <c r="C3699" s="465"/>
      <c r="D3699" s="465"/>
      <c r="E3699" s="465"/>
      <c r="F3699" s="465"/>
      <c r="G3699" s="465"/>
    </row>
    <row r="3700" spans="2:7" s="466" customFormat="1">
      <c r="B3700" s="465"/>
      <c r="C3700" s="465"/>
      <c r="D3700" s="465"/>
      <c r="E3700" s="465"/>
      <c r="F3700" s="465"/>
      <c r="G3700" s="465"/>
    </row>
    <row r="3701" spans="2:7" s="466" customFormat="1">
      <c r="B3701" s="465"/>
      <c r="C3701" s="465"/>
      <c r="D3701" s="465"/>
      <c r="E3701" s="465"/>
      <c r="F3701" s="465"/>
      <c r="G3701" s="465"/>
    </row>
    <row r="3702" spans="2:7" s="466" customFormat="1">
      <c r="B3702" s="465"/>
      <c r="C3702" s="465"/>
      <c r="D3702" s="465"/>
      <c r="E3702" s="465"/>
      <c r="F3702" s="465"/>
      <c r="G3702" s="465"/>
    </row>
    <row r="3703" spans="2:7" s="466" customFormat="1">
      <c r="B3703" s="465"/>
      <c r="C3703" s="465"/>
      <c r="D3703" s="465"/>
      <c r="E3703" s="465"/>
      <c r="F3703" s="465"/>
      <c r="G3703" s="465"/>
    </row>
    <row r="3704" spans="2:7" s="466" customFormat="1">
      <c r="B3704" s="465"/>
      <c r="C3704" s="465"/>
      <c r="D3704" s="465"/>
      <c r="E3704" s="465"/>
      <c r="F3704" s="465"/>
      <c r="G3704" s="465"/>
    </row>
    <row r="3705" spans="2:7" s="466" customFormat="1">
      <c r="B3705" s="465"/>
      <c r="C3705" s="465"/>
      <c r="D3705" s="465"/>
      <c r="E3705" s="465"/>
      <c r="F3705" s="465"/>
      <c r="G3705" s="465"/>
    </row>
    <row r="3706" spans="2:7" s="466" customFormat="1">
      <c r="B3706" s="465"/>
      <c r="C3706" s="465"/>
      <c r="D3706" s="465"/>
      <c r="E3706" s="465"/>
      <c r="F3706" s="465"/>
      <c r="G3706" s="465"/>
    </row>
    <row r="3707" spans="2:7" s="466" customFormat="1">
      <c r="B3707" s="465"/>
      <c r="C3707" s="465"/>
      <c r="D3707" s="465"/>
      <c r="E3707" s="465"/>
      <c r="F3707" s="465"/>
      <c r="G3707" s="465"/>
    </row>
    <row r="3708" spans="2:7" s="466" customFormat="1">
      <c r="B3708" s="465"/>
      <c r="C3708" s="465"/>
      <c r="D3708" s="465"/>
      <c r="E3708" s="465"/>
      <c r="F3708" s="465"/>
      <c r="G3708" s="465"/>
    </row>
    <row r="3709" spans="2:7" s="466" customFormat="1">
      <c r="B3709" s="465"/>
      <c r="C3709" s="465"/>
      <c r="D3709" s="465"/>
      <c r="E3709" s="465"/>
      <c r="F3709" s="465"/>
      <c r="G3709" s="465"/>
    </row>
    <row r="3710" spans="2:7" s="466" customFormat="1">
      <c r="B3710" s="465"/>
      <c r="C3710" s="465"/>
      <c r="D3710" s="465"/>
      <c r="E3710" s="465"/>
      <c r="F3710" s="465"/>
      <c r="G3710" s="465"/>
    </row>
    <row r="3711" spans="2:7" s="466" customFormat="1">
      <c r="B3711" s="465"/>
      <c r="C3711" s="465"/>
      <c r="D3711" s="465"/>
      <c r="E3711" s="465"/>
      <c r="F3711" s="465"/>
      <c r="G3711" s="465"/>
    </row>
    <row r="3712" spans="2:7" s="466" customFormat="1">
      <c r="B3712" s="465"/>
      <c r="C3712" s="465"/>
      <c r="D3712" s="465"/>
      <c r="E3712" s="465"/>
      <c r="F3712" s="465"/>
      <c r="G3712" s="465"/>
    </row>
    <row r="3713" spans="2:7" s="466" customFormat="1">
      <c r="B3713" s="465"/>
      <c r="C3713" s="465"/>
      <c r="D3713" s="465"/>
      <c r="E3713" s="465"/>
      <c r="F3713" s="465"/>
      <c r="G3713" s="465"/>
    </row>
    <row r="3714" spans="2:7" s="466" customFormat="1">
      <c r="B3714" s="465"/>
      <c r="C3714" s="465"/>
      <c r="D3714" s="465"/>
      <c r="E3714" s="465"/>
      <c r="F3714" s="465"/>
      <c r="G3714" s="465"/>
    </row>
    <row r="3715" spans="2:7" s="466" customFormat="1">
      <c r="B3715" s="465"/>
      <c r="C3715" s="465"/>
      <c r="D3715" s="465"/>
      <c r="E3715" s="465"/>
      <c r="F3715" s="465"/>
      <c r="G3715" s="465"/>
    </row>
    <row r="3716" spans="2:7" s="466" customFormat="1">
      <c r="B3716" s="465"/>
      <c r="C3716" s="465"/>
      <c r="D3716" s="465"/>
      <c r="E3716" s="465"/>
      <c r="F3716" s="465"/>
      <c r="G3716" s="465"/>
    </row>
    <row r="3717" spans="2:7" s="466" customFormat="1">
      <c r="B3717" s="465"/>
      <c r="C3717" s="465"/>
      <c r="D3717" s="465"/>
      <c r="E3717" s="465"/>
      <c r="F3717" s="465"/>
      <c r="G3717" s="465"/>
    </row>
    <row r="3718" spans="2:7" s="466" customFormat="1">
      <c r="B3718" s="465"/>
      <c r="C3718" s="465"/>
      <c r="D3718" s="465"/>
      <c r="E3718" s="465"/>
      <c r="F3718" s="465"/>
      <c r="G3718" s="465"/>
    </row>
    <row r="3719" spans="2:7" s="466" customFormat="1">
      <c r="B3719" s="465"/>
      <c r="C3719" s="465"/>
      <c r="D3719" s="465"/>
      <c r="E3719" s="465"/>
      <c r="F3719" s="465"/>
      <c r="G3719" s="465"/>
    </row>
    <row r="3720" spans="2:7" s="466" customFormat="1">
      <c r="B3720" s="465"/>
      <c r="C3720" s="465"/>
      <c r="D3720" s="465"/>
      <c r="E3720" s="465"/>
      <c r="F3720" s="465"/>
      <c r="G3720" s="465"/>
    </row>
    <row r="3721" spans="2:7" s="466" customFormat="1">
      <c r="B3721" s="465"/>
      <c r="C3721" s="465"/>
      <c r="D3721" s="465"/>
      <c r="E3721" s="465"/>
      <c r="F3721" s="465"/>
      <c r="G3721" s="465"/>
    </row>
    <row r="3722" spans="2:7" s="466" customFormat="1">
      <c r="B3722" s="465"/>
      <c r="C3722" s="465"/>
      <c r="D3722" s="465"/>
      <c r="E3722" s="465"/>
      <c r="F3722" s="465"/>
      <c r="G3722" s="465"/>
    </row>
    <row r="3723" spans="2:7" s="466" customFormat="1">
      <c r="B3723" s="465"/>
      <c r="C3723" s="465"/>
      <c r="D3723" s="465"/>
      <c r="E3723" s="465"/>
      <c r="F3723" s="465"/>
      <c r="G3723" s="465"/>
    </row>
    <row r="3724" spans="2:7" s="466" customFormat="1">
      <c r="B3724" s="465"/>
      <c r="C3724" s="465"/>
      <c r="D3724" s="465"/>
      <c r="E3724" s="465"/>
      <c r="F3724" s="465"/>
      <c r="G3724" s="465"/>
    </row>
    <row r="3725" spans="2:7" s="466" customFormat="1">
      <c r="B3725" s="465"/>
      <c r="C3725" s="465"/>
      <c r="D3725" s="465"/>
      <c r="E3725" s="465"/>
      <c r="F3725" s="465"/>
      <c r="G3725" s="465"/>
    </row>
    <row r="3726" spans="2:7" s="466" customFormat="1">
      <c r="B3726" s="465"/>
      <c r="C3726" s="465"/>
      <c r="D3726" s="465"/>
      <c r="E3726" s="465"/>
      <c r="F3726" s="465"/>
      <c r="G3726" s="465"/>
    </row>
    <row r="3727" spans="2:7" s="466" customFormat="1">
      <c r="B3727" s="465"/>
      <c r="C3727" s="465"/>
      <c r="D3727" s="465"/>
      <c r="E3727" s="465"/>
      <c r="F3727" s="465"/>
      <c r="G3727" s="465"/>
    </row>
    <row r="3728" spans="2:7" s="466" customFormat="1">
      <c r="B3728" s="465"/>
      <c r="C3728" s="465"/>
      <c r="D3728" s="465"/>
      <c r="E3728" s="465"/>
      <c r="F3728" s="465"/>
      <c r="G3728" s="465"/>
    </row>
    <row r="3729" spans="2:7" s="466" customFormat="1">
      <c r="B3729" s="465"/>
      <c r="C3729" s="465"/>
      <c r="D3729" s="465"/>
      <c r="E3729" s="465"/>
      <c r="F3729" s="465"/>
      <c r="G3729" s="465"/>
    </row>
    <row r="3730" spans="2:7" s="466" customFormat="1">
      <c r="B3730" s="465"/>
      <c r="C3730" s="465"/>
      <c r="D3730" s="465"/>
      <c r="E3730" s="465"/>
      <c r="F3730" s="465"/>
      <c r="G3730" s="465"/>
    </row>
    <row r="3731" spans="2:7" s="466" customFormat="1">
      <c r="B3731" s="465"/>
      <c r="C3731" s="465"/>
      <c r="D3731" s="465"/>
      <c r="E3731" s="465"/>
      <c r="F3731" s="465"/>
      <c r="G3731" s="465"/>
    </row>
    <row r="3732" spans="2:7" s="466" customFormat="1">
      <c r="B3732" s="465"/>
      <c r="C3732" s="465"/>
      <c r="D3732" s="465"/>
      <c r="E3732" s="465"/>
      <c r="F3732" s="465"/>
      <c r="G3732" s="465"/>
    </row>
    <row r="3733" spans="2:7" s="466" customFormat="1">
      <c r="B3733" s="465"/>
      <c r="C3733" s="465"/>
      <c r="D3733" s="465"/>
      <c r="E3733" s="465"/>
      <c r="F3733" s="465"/>
      <c r="G3733" s="465"/>
    </row>
    <row r="3734" spans="2:7" s="466" customFormat="1">
      <c r="B3734" s="465"/>
      <c r="C3734" s="465"/>
      <c r="D3734" s="465"/>
      <c r="E3734" s="465"/>
      <c r="F3734" s="465"/>
      <c r="G3734" s="465"/>
    </row>
    <row r="3735" spans="2:7" s="466" customFormat="1">
      <c r="B3735" s="465"/>
      <c r="C3735" s="465"/>
      <c r="D3735" s="465"/>
      <c r="E3735" s="465"/>
      <c r="F3735" s="465"/>
      <c r="G3735" s="465"/>
    </row>
    <row r="3736" spans="2:7" s="466" customFormat="1">
      <c r="B3736" s="465"/>
      <c r="C3736" s="465"/>
      <c r="D3736" s="465"/>
      <c r="E3736" s="465"/>
      <c r="F3736" s="465"/>
      <c r="G3736" s="465"/>
    </row>
    <row r="3737" spans="2:7" s="466" customFormat="1">
      <c r="B3737" s="465"/>
      <c r="C3737" s="465"/>
      <c r="D3737" s="465"/>
      <c r="E3737" s="465"/>
      <c r="F3737" s="465"/>
      <c r="G3737" s="465"/>
    </row>
    <row r="3738" spans="2:7" s="466" customFormat="1">
      <c r="B3738" s="465"/>
      <c r="C3738" s="465"/>
      <c r="D3738" s="465"/>
      <c r="E3738" s="465"/>
      <c r="F3738" s="465"/>
      <c r="G3738" s="465"/>
    </row>
    <row r="3739" spans="2:7" s="466" customFormat="1">
      <c r="B3739" s="465"/>
      <c r="C3739" s="465"/>
      <c r="D3739" s="465"/>
      <c r="E3739" s="465"/>
      <c r="F3739" s="465"/>
      <c r="G3739" s="465"/>
    </row>
    <row r="3740" spans="2:7" s="466" customFormat="1">
      <c r="B3740" s="465"/>
      <c r="C3740" s="465"/>
      <c r="D3740" s="465"/>
      <c r="E3740" s="465"/>
      <c r="F3740" s="465"/>
      <c r="G3740" s="465"/>
    </row>
    <row r="3741" spans="2:7" s="466" customFormat="1">
      <c r="B3741" s="465"/>
      <c r="C3741" s="465"/>
      <c r="D3741" s="465"/>
      <c r="E3741" s="465"/>
      <c r="F3741" s="465"/>
      <c r="G3741" s="465"/>
    </row>
    <row r="3742" spans="2:7" s="466" customFormat="1">
      <c r="B3742" s="465"/>
      <c r="C3742" s="465"/>
      <c r="D3742" s="465"/>
      <c r="E3742" s="465"/>
      <c r="F3742" s="465"/>
      <c r="G3742" s="465"/>
    </row>
    <row r="3743" spans="2:7" s="466" customFormat="1">
      <c r="B3743" s="465"/>
      <c r="C3743" s="465"/>
      <c r="D3743" s="465"/>
      <c r="E3743" s="465"/>
      <c r="F3743" s="465"/>
      <c r="G3743" s="465"/>
    </row>
    <row r="3744" spans="2:7" s="466" customFormat="1">
      <c r="B3744" s="465"/>
      <c r="C3744" s="465"/>
      <c r="D3744" s="465"/>
      <c r="E3744" s="465"/>
      <c r="F3744" s="465"/>
      <c r="G3744" s="465"/>
    </row>
    <row r="3745" spans="2:7" s="466" customFormat="1">
      <c r="B3745" s="465"/>
      <c r="C3745" s="465"/>
      <c r="D3745" s="465"/>
      <c r="E3745" s="465"/>
      <c r="F3745" s="465"/>
      <c r="G3745" s="465"/>
    </row>
    <row r="3746" spans="2:7" s="466" customFormat="1">
      <c r="B3746" s="465"/>
      <c r="C3746" s="465"/>
      <c r="D3746" s="465"/>
      <c r="E3746" s="465"/>
      <c r="F3746" s="465"/>
      <c r="G3746" s="465"/>
    </row>
    <row r="3747" spans="2:7" s="466" customFormat="1">
      <c r="B3747" s="465"/>
      <c r="C3747" s="465"/>
      <c r="D3747" s="465"/>
      <c r="E3747" s="465"/>
      <c r="F3747" s="465"/>
      <c r="G3747" s="465"/>
    </row>
    <row r="3748" spans="2:7" s="466" customFormat="1">
      <c r="B3748" s="465"/>
      <c r="C3748" s="465"/>
      <c r="D3748" s="465"/>
      <c r="E3748" s="465"/>
      <c r="F3748" s="465"/>
      <c r="G3748" s="465"/>
    </row>
    <row r="3749" spans="2:7" s="466" customFormat="1">
      <c r="B3749" s="465"/>
      <c r="C3749" s="465"/>
      <c r="D3749" s="465"/>
      <c r="E3749" s="465"/>
      <c r="F3749" s="465"/>
      <c r="G3749" s="465"/>
    </row>
    <row r="3750" spans="2:7" s="466" customFormat="1">
      <c r="B3750" s="465"/>
      <c r="C3750" s="465"/>
      <c r="D3750" s="465"/>
      <c r="E3750" s="465"/>
      <c r="F3750" s="465"/>
      <c r="G3750" s="465"/>
    </row>
    <row r="3751" spans="2:7" s="466" customFormat="1">
      <c r="B3751" s="465"/>
      <c r="C3751" s="465"/>
      <c r="D3751" s="465"/>
      <c r="E3751" s="465"/>
      <c r="F3751" s="465"/>
      <c r="G3751" s="465"/>
    </row>
    <row r="3752" spans="2:7" s="466" customFormat="1">
      <c r="B3752" s="465"/>
      <c r="C3752" s="465"/>
      <c r="D3752" s="465"/>
      <c r="E3752" s="465"/>
      <c r="F3752" s="465"/>
      <c r="G3752" s="465"/>
    </row>
    <row r="3753" spans="2:7" s="466" customFormat="1">
      <c r="B3753" s="465"/>
      <c r="C3753" s="465"/>
      <c r="D3753" s="465"/>
      <c r="E3753" s="465"/>
      <c r="F3753" s="465"/>
      <c r="G3753" s="465"/>
    </row>
    <row r="3754" spans="2:7" s="466" customFormat="1">
      <c r="B3754" s="465"/>
      <c r="C3754" s="465"/>
      <c r="D3754" s="465"/>
      <c r="E3754" s="465"/>
      <c r="F3754" s="465"/>
      <c r="G3754" s="465"/>
    </row>
    <row r="3755" spans="2:7" s="466" customFormat="1">
      <c r="B3755" s="465"/>
      <c r="C3755" s="465"/>
      <c r="D3755" s="465"/>
      <c r="E3755" s="465"/>
      <c r="F3755" s="465"/>
      <c r="G3755" s="465"/>
    </row>
    <row r="3756" spans="2:7" s="466" customFormat="1">
      <c r="B3756" s="465"/>
      <c r="C3756" s="465"/>
      <c r="D3756" s="465"/>
      <c r="E3756" s="465"/>
      <c r="F3756" s="465"/>
      <c r="G3756" s="465"/>
    </row>
    <row r="3757" spans="2:7" s="466" customFormat="1">
      <c r="B3757" s="465"/>
      <c r="C3757" s="465"/>
      <c r="D3757" s="465"/>
      <c r="E3757" s="465"/>
      <c r="F3757" s="465"/>
      <c r="G3757" s="465"/>
    </row>
    <row r="3758" spans="2:7" s="466" customFormat="1">
      <c r="B3758" s="465"/>
      <c r="C3758" s="465"/>
      <c r="D3758" s="465"/>
      <c r="E3758" s="465"/>
      <c r="F3758" s="465"/>
      <c r="G3758" s="465"/>
    </row>
    <row r="3759" spans="2:7" s="466" customFormat="1">
      <c r="B3759" s="465"/>
      <c r="C3759" s="465"/>
      <c r="D3759" s="465"/>
      <c r="E3759" s="465"/>
      <c r="F3759" s="465"/>
      <c r="G3759" s="465"/>
    </row>
    <row r="3760" spans="2:7" s="466" customFormat="1">
      <c r="B3760" s="465"/>
      <c r="C3760" s="465"/>
      <c r="D3760" s="465"/>
      <c r="E3760" s="465"/>
      <c r="F3760" s="465"/>
      <c r="G3760" s="465"/>
    </row>
    <row r="3761" spans="2:7" s="466" customFormat="1">
      <c r="B3761" s="465"/>
      <c r="C3761" s="465"/>
      <c r="D3761" s="465"/>
      <c r="E3761" s="465"/>
      <c r="F3761" s="465"/>
      <c r="G3761" s="465"/>
    </row>
    <row r="3762" spans="2:7" s="466" customFormat="1">
      <c r="B3762" s="465"/>
      <c r="C3762" s="465"/>
      <c r="D3762" s="465"/>
      <c r="E3762" s="465"/>
      <c r="F3762" s="465"/>
      <c r="G3762" s="465"/>
    </row>
    <row r="3763" spans="2:7" s="466" customFormat="1">
      <c r="B3763" s="465"/>
      <c r="C3763" s="465"/>
      <c r="D3763" s="465"/>
      <c r="E3763" s="465"/>
      <c r="F3763" s="465"/>
      <c r="G3763" s="465"/>
    </row>
    <row r="3764" spans="2:7" s="466" customFormat="1">
      <c r="B3764" s="465"/>
      <c r="C3764" s="465"/>
      <c r="D3764" s="465"/>
      <c r="E3764" s="465"/>
      <c r="F3764" s="465"/>
      <c r="G3764" s="465"/>
    </row>
    <row r="3765" spans="2:7" s="466" customFormat="1">
      <c r="B3765" s="465"/>
      <c r="C3765" s="465"/>
      <c r="D3765" s="465"/>
      <c r="E3765" s="465"/>
      <c r="F3765" s="465"/>
      <c r="G3765" s="465"/>
    </row>
    <row r="3766" spans="2:7" s="466" customFormat="1">
      <c r="B3766" s="465"/>
      <c r="C3766" s="465"/>
      <c r="D3766" s="465"/>
      <c r="E3766" s="465"/>
      <c r="F3766" s="465"/>
      <c r="G3766" s="465"/>
    </row>
    <row r="3767" spans="2:7" s="466" customFormat="1">
      <c r="B3767" s="465"/>
      <c r="C3767" s="465"/>
      <c r="D3767" s="465"/>
      <c r="E3767" s="465"/>
      <c r="F3767" s="465"/>
      <c r="G3767" s="465"/>
    </row>
    <row r="3768" spans="2:7" s="466" customFormat="1">
      <c r="B3768" s="465"/>
      <c r="C3768" s="465"/>
      <c r="D3768" s="465"/>
      <c r="E3768" s="465"/>
      <c r="F3768" s="465"/>
      <c r="G3768" s="465"/>
    </row>
    <row r="3769" spans="2:7" s="466" customFormat="1">
      <c r="B3769" s="465"/>
      <c r="C3769" s="465"/>
      <c r="D3769" s="465"/>
      <c r="E3769" s="465"/>
      <c r="F3769" s="465"/>
      <c r="G3769" s="465"/>
    </row>
    <row r="3770" spans="2:7" s="466" customFormat="1">
      <c r="B3770" s="465"/>
      <c r="C3770" s="465"/>
      <c r="D3770" s="465"/>
      <c r="E3770" s="465"/>
      <c r="F3770" s="465"/>
      <c r="G3770" s="465"/>
    </row>
    <row r="3771" spans="2:7" s="466" customFormat="1">
      <c r="B3771" s="465"/>
      <c r="C3771" s="465"/>
      <c r="D3771" s="465"/>
      <c r="E3771" s="465"/>
      <c r="F3771" s="465"/>
      <c r="G3771" s="465"/>
    </row>
    <row r="3772" spans="2:7" s="466" customFormat="1">
      <c r="B3772" s="465"/>
      <c r="C3772" s="465"/>
      <c r="D3772" s="465"/>
      <c r="E3772" s="465"/>
      <c r="F3772" s="465"/>
      <c r="G3772" s="465"/>
    </row>
    <row r="3773" spans="2:7" s="466" customFormat="1">
      <c r="B3773" s="465"/>
      <c r="C3773" s="465"/>
      <c r="D3773" s="465"/>
      <c r="E3773" s="465"/>
      <c r="F3773" s="465"/>
      <c r="G3773" s="465"/>
    </row>
    <row r="3774" spans="2:7" s="466" customFormat="1">
      <c r="B3774" s="465"/>
      <c r="C3774" s="465"/>
      <c r="D3774" s="465"/>
      <c r="E3774" s="465"/>
      <c r="F3774" s="465"/>
      <c r="G3774" s="465"/>
    </row>
    <row r="3775" spans="2:7" s="466" customFormat="1">
      <c r="B3775" s="465"/>
      <c r="C3775" s="465"/>
      <c r="D3775" s="465"/>
      <c r="E3775" s="465"/>
      <c r="F3775" s="465"/>
      <c r="G3775" s="465"/>
    </row>
    <row r="3776" spans="2:7" s="466" customFormat="1">
      <c r="B3776" s="465"/>
      <c r="C3776" s="465"/>
      <c r="D3776" s="465"/>
      <c r="E3776" s="465"/>
      <c r="F3776" s="465"/>
      <c r="G3776" s="465"/>
    </row>
    <row r="3777" spans="2:7" s="466" customFormat="1">
      <c r="B3777" s="465"/>
      <c r="C3777" s="465"/>
      <c r="D3777" s="465"/>
      <c r="E3777" s="465"/>
      <c r="F3777" s="465"/>
      <c r="G3777" s="465"/>
    </row>
    <row r="3778" spans="2:7" s="466" customFormat="1">
      <c r="B3778" s="465"/>
      <c r="C3778" s="465"/>
      <c r="D3778" s="465"/>
      <c r="E3778" s="465"/>
      <c r="F3778" s="465"/>
      <c r="G3778" s="465"/>
    </row>
    <row r="3779" spans="2:7" s="466" customFormat="1">
      <c r="B3779" s="465"/>
      <c r="C3779" s="465"/>
      <c r="D3779" s="465"/>
      <c r="E3779" s="465"/>
      <c r="F3779" s="465"/>
      <c r="G3779" s="465"/>
    </row>
    <row r="3780" spans="2:7" s="466" customFormat="1">
      <c r="B3780" s="465"/>
      <c r="C3780" s="465"/>
      <c r="D3780" s="465"/>
      <c r="E3780" s="465"/>
      <c r="F3780" s="465"/>
      <c r="G3780" s="465"/>
    </row>
    <row r="3781" spans="2:7" s="466" customFormat="1">
      <c r="B3781" s="465"/>
      <c r="C3781" s="465"/>
      <c r="D3781" s="465"/>
      <c r="E3781" s="465"/>
      <c r="F3781" s="465"/>
      <c r="G3781" s="465"/>
    </row>
    <row r="3782" spans="2:7" s="466" customFormat="1">
      <c r="B3782" s="465"/>
      <c r="C3782" s="465"/>
      <c r="D3782" s="465"/>
      <c r="E3782" s="465"/>
      <c r="F3782" s="465"/>
      <c r="G3782" s="465"/>
    </row>
    <row r="3783" spans="2:7" s="466" customFormat="1">
      <c r="B3783" s="465"/>
      <c r="C3783" s="465"/>
      <c r="D3783" s="465"/>
      <c r="E3783" s="465"/>
      <c r="F3783" s="465"/>
      <c r="G3783" s="465"/>
    </row>
    <row r="3784" spans="2:7" s="466" customFormat="1">
      <c r="B3784" s="465"/>
      <c r="C3784" s="465"/>
      <c r="D3784" s="465"/>
      <c r="E3784" s="465"/>
      <c r="F3784" s="465"/>
      <c r="G3784" s="465"/>
    </row>
    <row r="3785" spans="2:7" s="466" customFormat="1">
      <c r="B3785" s="465"/>
      <c r="C3785" s="465"/>
      <c r="D3785" s="465"/>
      <c r="E3785" s="465"/>
      <c r="F3785" s="465"/>
      <c r="G3785" s="465"/>
    </row>
    <row r="3786" spans="2:7" s="466" customFormat="1">
      <c r="B3786" s="465"/>
      <c r="C3786" s="465"/>
      <c r="D3786" s="465"/>
      <c r="E3786" s="465"/>
      <c r="F3786" s="465"/>
      <c r="G3786" s="465"/>
    </row>
    <row r="3787" spans="2:7" s="466" customFormat="1">
      <c r="B3787" s="465"/>
      <c r="C3787" s="465"/>
      <c r="D3787" s="465"/>
      <c r="E3787" s="465"/>
      <c r="F3787" s="465"/>
      <c r="G3787" s="465"/>
    </row>
    <row r="3788" spans="2:7" s="466" customFormat="1">
      <c r="B3788" s="465"/>
      <c r="C3788" s="465"/>
      <c r="D3788" s="465"/>
      <c r="E3788" s="465"/>
      <c r="F3788" s="465"/>
      <c r="G3788" s="465"/>
    </row>
    <row r="3789" spans="2:7" s="466" customFormat="1">
      <c r="B3789" s="465"/>
      <c r="C3789" s="465"/>
      <c r="D3789" s="465"/>
      <c r="E3789" s="465"/>
      <c r="F3789" s="465"/>
      <c r="G3789" s="465"/>
    </row>
    <row r="3790" spans="2:7" s="466" customFormat="1">
      <c r="B3790" s="465"/>
      <c r="C3790" s="465"/>
      <c r="D3790" s="465"/>
      <c r="E3790" s="465"/>
      <c r="F3790" s="465"/>
      <c r="G3790" s="465"/>
    </row>
    <row r="3791" spans="2:7" s="466" customFormat="1">
      <c r="B3791" s="465"/>
      <c r="C3791" s="465"/>
      <c r="D3791" s="465"/>
      <c r="E3791" s="465"/>
      <c r="F3791" s="465"/>
      <c r="G3791" s="465"/>
    </row>
    <row r="3792" spans="2:7" s="466" customFormat="1">
      <c r="B3792" s="465"/>
      <c r="C3792" s="465"/>
      <c r="D3792" s="465"/>
      <c r="E3792" s="465"/>
      <c r="F3792" s="465"/>
      <c r="G3792" s="465"/>
    </row>
    <row r="3793" spans="2:7" s="466" customFormat="1">
      <c r="B3793" s="465"/>
      <c r="C3793" s="465"/>
      <c r="D3793" s="465"/>
      <c r="E3793" s="465"/>
      <c r="F3793" s="465"/>
      <c r="G3793" s="465"/>
    </row>
    <row r="3794" spans="2:7" s="466" customFormat="1">
      <c r="B3794" s="465"/>
      <c r="C3794" s="465"/>
      <c r="D3794" s="465"/>
      <c r="E3794" s="465"/>
      <c r="F3794" s="465"/>
      <c r="G3794" s="465"/>
    </row>
    <row r="3795" spans="2:7" s="466" customFormat="1">
      <c r="B3795" s="465"/>
      <c r="C3795" s="465"/>
      <c r="D3795" s="465"/>
      <c r="E3795" s="465"/>
      <c r="F3795" s="465"/>
      <c r="G3795" s="465"/>
    </row>
    <row r="3796" spans="2:7" s="466" customFormat="1">
      <c r="B3796" s="465"/>
      <c r="C3796" s="465"/>
      <c r="D3796" s="465"/>
      <c r="E3796" s="465"/>
      <c r="F3796" s="465"/>
      <c r="G3796" s="465"/>
    </row>
    <row r="3797" spans="2:7" s="466" customFormat="1">
      <c r="B3797" s="465"/>
      <c r="C3797" s="465"/>
      <c r="D3797" s="465"/>
      <c r="E3797" s="465"/>
      <c r="F3797" s="465"/>
      <c r="G3797" s="465"/>
    </row>
    <row r="3798" spans="2:7" s="466" customFormat="1">
      <c r="B3798" s="465"/>
      <c r="C3798" s="465"/>
      <c r="D3798" s="465"/>
      <c r="E3798" s="465"/>
      <c r="F3798" s="465"/>
      <c r="G3798" s="465"/>
    </row>
    <row r="3799" spans="2:7" s="466" customFormat="1">
      <c r="B3799" s="465"/>
      <c r="C3799" s="465"/>
      <c r="D3799" s="465"/>
      <c r="E3799" s="465"/>
      <c r="F3799" s="465"/>
      <c r="G3799" s="465"/>
    </row>
    <row r="3800" spans="2:7" s="466" customFormat="1">
      <c r="B3800" s="465"/>
      <c r="C3800" s="465"/>
      <c r="D3800" s="465"/>
      <c r="E3800" s="465"/>
      <c r="F3800" s="465"/>
      <c r="G3800" s="465"/>
    </row>
    <row r="3801" spans="2:7" s="466" customFormat="1">
      <c r="B3801" s="465"/>
      <c r="C3801" s="465"/>
      <c r="D3801" s="465"/>
      <c r="E3801" s="465"/>
      <c r="F3801" s="465"/>
      <c r="G3801" s="465"/>
    </row>
    <row r="3802" spans="2:7" s="466" customFormat="1">
      <c r="B3802" s="465"/>
      <c r="C3802" s="465"/>
      <c r="D3802" s="465"/>
      <c r="E3802" s="465"/>
      <c r="F3802" s="465"/>
      <c r="G3802" s="465"/>
    </row>
    <row r="3803" spans="2:7" s="466" customFormat="1">
      <c r="B3803" s="465"/>
      <c r="C3803" s="465"/>
      <c r="D3803" s="465"/>
      <c r="E3803" s="465"/>
      <c r="F3803" s="465"/>
      <c r="G3803" s="465"/>
    </row>
    <row r="3804" spans="2:7" s="466" customFormat="1">
      <c r="B3804" s="465"/>
      <c r="C3804" s="465"/>
      <c r="D3804" s="465"/>
      <c r="E3804" s="465"/>
      <c r="F3804" s="465"/>
      <c r="G3804" s="465"/>
    </row>
    <row r="3805" spans="2:7" s="466" customFormat="1">
      <c r="B3805" s="465"/>
      <c r="C3805" s="465"/>
      <c r="D3805" s="465"/>
      <c r="E3805" s="465"/>
      <c r="F3805" s="465"/>
      <c r="G3805" s="465"/>
    </row>
    <row r="3806" spans="2:7" s="466" customFormat="1">
      <c r="B3806" s="465"/>
      <c r="C3806" s="465"/>
      <c r="D3806" s="465"/>
      <c r="E3806" s="465"/>
      <c r="F3806" s="465"/>
      <c r="G3806" s="465"/>
    </row>
    <row r="3807" spans="2:7" s="466" customFormat="1">
      <c r="B3807" s="465"/>
      <c r="C3807" s="465"/>
      <c r="D3807" s="465"/>
      <c r="E3807" s="465"/>
      <c r="F3807" s="465"/>
      <c r="G3807" s="465"/>
    </row>
    <row r="3808" spans="2:7" s="466" customFormat="1">
      <c r="B3808" s="465"/>
      <c r="C3808" s="465"/>
      <c r="D3808" s="465"/>
      <c r="E3808" s="465"/>
      <c r="F3808" s="465"/>
      <c r="G3808" s="465"/>
    </row>
    <row r="3809" spans="2:7" s="466" customFormat="1">
      <c r="B3809" s="465"/>
      <c r="C3809" s="465"/>
      <c r="D3809" s="465"/>
      <c r="E3809" s="465"/>
      <c r="F3809" s="465"/>
      <c r="G3809" s="465"/>
    </row>
    <row r="3810" spans="2:7" s="466" customFormat="1">
      <c r="B3810" s="465"/>
      <c r="C3810" s="465"/>
      <c r="D3810" s="465"/>
      <c r="E3810" s="465"/>
      <c r="F3810" s="465"/>
      <c r="G3810" s="465"/>
    </row>
    <row r="3811" spans="2:7" s="466" customFormat="1">
      <c r="B3811" s="465"/>
      <c r="C3811" s="465"/>
      <c r="D3811" s="465"/>
      <c r="E3811" s="465"/>
      <c r="F3811" s="465"/>
      <c r="G3811" s="465"/>
    </row>
    <row r="3812" spans="2:7" s="466" customFormat="1">
      <c r="B3812" s="465"/>
      <c r="C3812" s="465"/>
      <c r="D3812" s="465"/>
      <c r="E3812" s="465"/>
      <c r="F3812" s="465"/>
      <c r="G3812" s="465"/>
    </row>
    <row r="3813" spans="2:7" s="466" customFormat="1">
      <c r="B3813" s="465"/>
      <c r="C3813" s="465"/>
      <c r="D3813" s="465"/>
      <c r="E3813" s="465"/>
      <c r="F3813" s="465"/>
      <c r="G3813" s="465"/>
    </row>
    <row r="3814" spans="2:7" s="466" customFormat="1">
      <c r="B3814" s="465"/>
      <c r="C3814" s="465"/>
      <c r="D3814" s="465"/>
      <c r="E3814" s="465"/>
      <c r="F3814" s="465"/>
      <c r="G3814" s="465"/>
    </row>
    <row r="3815" spans="2:7" s="466" customFormat="1">
      <c r="B3815" s="465"/>
      <c r="C3815" s="465"/>
      <c r="D3815" s="465"/>
      <c r="E3815" s="465"/>
      <c r="F3815" s="465"/>
      <c r="G3815" s="465"/>
    </row>
    <row r="3816" spans="2:7" s="466" customFormat="1">
      <c r="B3816" s="465"/>
      <c r="C3816" s="465"/>
      <c r="D3816" s="465"/>
      <c r="E3816" s="465"/>
      <c r="F3816" s="465"/>
      <c r="G3816" s="465"/>
    </row>
    <row r="3817" spans="2:7" s="466" customFormat="1">
      <c r="B3817" s="465"/>
      <c r="C3817" s="465"/>
      <c r="D3817" s="465"/>
      <c r="E3817" s="465"/>
      <c r="F3817" s="465"/>
      <c r="G3817" s="465"/>
    </row>
    <row r="3818" spans="2:7" s="466" customFormat="1">
      <c r="B3818" s="465"/>
      <c r="C3818" s="465"/>
      <c r="D3818" s="465"/>
      <c r="E3818" s="465"/>
      <c r="F3818" s="465"/>
      <c r="G3818" s="465"/>
    </row>
    <row r="3819" spans="2:7" s="466" customFormat="1">
      <c r="B3819" s="465"/>
      <c r="C3819" s="465"/>
      <c r="D3819" s="465"/>
      <c r="E3819" s="465"/>
      <c r="F3819" s="465"/>
      <c r="G3819" s="465"/>
    </row>
    <row r="3820" spans="2:7" s="466" customFormat="1">
      <c r="B3820" s="465"/>
      <c r="C3820" s="465"/>
      <c r="D3820" s="465"/>
      <c r="E3820" s="465"/>
      <c r="F3820" s="465"/>
      <c r="G3820" s="465"/>
    </row>
    <row r="3821" spans="2:7" s="466" customFormat="1">
      <c r="B3821" s="465"/>
      <c r="C3821" s="465"/>
      <c r="D3821" s="465"/>
      <c r="E3821" s="465"/>
      <c r="F3821" s="465"/>
      <c r="G3821" s="465"/>
    </row>
    <row r="3822" spans="2:7" s="466" customFormat="1">
      <c r="B3822" s="465"/>
      <c r="C3822" s="465"/>
      <c r="D3822" s="465"/>
      <c r="E3822" s="465"/>
      <c r="F3822" s="465"/>
      <c r="G3822" s="465"/>
    </row>
    <row r="3823" spans="2:7" s="466" customFormat="1">
      <c r="B3823" s="465"/>
      <c r="C3823" s="465"/>
      <c r="D3823" s="465"/>
      <c r="E3823" s="465"/>
      <c r="F3823" s="465"/>
      <c r="G3823" s="465"/>
    </row>
    <row r="3824" spans="2:7" s="466" customFormat="1">
      <c r="B3824" s="465"/>
      <c r="C3824" s="465"/>
      <c r="D3824" s="465"/>
      <c r="E3824" s="465"/>
      <c r="F3824" s="465"/>
      <c r="G3824" s="465"/>
    </row>
    <row r="3825" spans="2:7" s="466" customFormat="1">
      <c r="B3825" s="465"/>
      <c r="C3825" s="465"/>
      <c r="D3825" s="465"/>
      <c r="E3825" s="465"/>
      <c r="F3825" s="465"/>
      <c r="G3825" s="465"/>
    </row>
    <row r="3826" spans="2:7" s="466" customFormat="1">
      <c r="B3826" s="465"/>
      <c r="C3826" s="465"/>
      <c r="D3826" s="465"/>
      <c r="E3826" s="465"/>
      <c r="F3826" s="465"/>
      <c r="G3826" s="465"/>
    </row>
    <row r="3827" spans="2:7" s="466" customFormat="1">
      <c r="B3827" s="465"/>
      <c r="C3827" s="465"/>
      <c r="D3827" s="465"/>
      <c r="E3827" s="465"/>
      <c r="F3827" s="465"/>
      <c r="G3827" s="465"/>
    </row>
    <row r="3828" spans="2:7" s="466" customFormat="1">
      <c r="B3828" s="465"/>
      <c r="C3828" s="465"/>
      <c r="D3828" s="465"/>
      <c r="E3828" s="465"/>
      <c r="F3828" s="465"/>
      <c r="G3828" s="465"/>
    </row>
    <row r="3829" spans="2:7" s="466" customFormat="1">
      <c r="B3829" s="465"/>
      <c r="C3829" s="465"/>
      <c r="D3829" s="465"/>
      <c r="E3829" s="465"/>
      <c r="F3829" s="465"/>
      <c r="G3829" s="465"/>
    </row>
    <row r="3830" spans="2:7" s="466" customFormat="1">
      <c r="B3830" s="465"/>
      <c r="C3830" s="465"/>
      <c r="D3830" s="465"/>
      <c r="E3830" s="465"/>
      <c r="F3830" s="465"/>
      <c r="G3830" s="465"/>
    </row>
    <row r="3831" spans="2:7" s="466" customFormat="1">
      <c r="B3831" s="465"/>
      <c r="C3831" s="465"/>
      <c r="D3831" s="465"/>
      <c r="E3831" s="465"/>
      <c r="F3831" s="465"/>
      <c r="G3831" s="465"/>
    </row>
    <row r="3832" spans="2:7" s="466" customFormat="1">
      <c r="B3832" s="465"/>
      <c r="C3832" s="465"/>
      <c r="D3832" s="465"/>
      <c r="E3832" s="465"/>
      <c r="F3832" s="465"/>
      <c r="G3832" s="465"/>
    </row>
    <row r="3833" spans="2:7" s="466" customFormat="1">
      <c r="B3833" s="465"/>
      <c r="C3833" s="465"/>
      <c r="D3833" s="465"/>
      <c r="E3833" s="465"/>
      <c r="F3833" s="465"/>
      <c r="G3833" s="465"/>
    </row>
    <row r="3834" spans="2:7" s="466" customFormat="1">
      <c r="B3834" s="465"/>
      <c r="C3834" s="465"/>
      <c r="D3834" s="465"/>
      <c r="E3834" s="465"/>
      <c r="F3834" s="465"/>
      <c r="G3834" s="465"/>
    </row>
    <row r="3835" spans="2:7" s="466" customFormat="1">
      <c r="B3835" s="465"/>
      <c r="C3835" s="465"/>
      <c r="D3835" s="465"/>
      <c r="E3835" s="465"/>
      <c r="F3835" s="465"/>
      <c r="G3835" s="465"/>
    </row>
    <row r="3836" spans="2:7" s="466" customFormat="1">
      <c r="B3836" s="465"/>
      <c r="C3836" s="465"/>
      <c r="D3836" s="465"/>
      <c r="E3836" s="465"/>
      <c r="F3836" s="465"/>
      <c r="G3836" s="465"/>
    </row>
    <row r="3837" spans="2:7" s="466" customFormat="1">
      <c r="B3837" s="465"/>
      <c r="C3837" s="465"/>
      <c r="D3837" s="465"/>
      <c r="E3837" s="465"/>
      <c r="F3837" s="465"/>
      <c r="G3837" s="465"/>
    </row>
    <row r="3838" spans="2:7" s="466" customFormat="1">
      <c r="B3838" s="465"/>
      <c r="C3838" s="465"/>
      <c r="D3838" s="465"/>
      <c r="E3838" s="465"/>
      <c r="F3838" s="465"/>
      <c r="G3838" s="465"/>
    </row>
    <row r="3839" spans="2:7" s="466" customFormat="1">
      <c r="B3839" s="465"/>
      <c r="C3839" s="465"/>
      <c r="D3839" s="465"/>
      <c r="E3839" s="465"/>
      <c r="F3839" s="465"/>
      <c r="G3839" s="465"/>
    </row>
    <row r="3840" spans="2:7" s="466" customFormat="1">
      <c r="B3840" s="465"/>
      <c r="C3840" s="465"/>
      <c r="D3840" s="465"/>
      <c r="E3840" s="465"/>
      <c r="F3840" s="465"/>
      <c r="G3840" s="465"/>
    </row>
    <row r="3841" spans="2:7" s="466" customFormat="1">
      <c r="B3841" s="465"/>
      <c r="C3841" s="465"/>
      <c r="D3841" s="465"/>
      <c r="E3841" s="465"/>
      <c r="F3841" s="465"/>
      <c r="G3841" s="465"/>
    </row>
    <row r="3842" spans="2:7" s="466" customFormat="1">
      <c r="B3842" s="465"/>
      <c r="C3842" s="465"/>
      <c r="D3842" s="465"/>
      <c r="E3842" s="465"/>
      <c r="F3842" s="465"/>
      <c r="G3842" s="465"/>
    </row>
    <row r="3843" spans="2:7" s="466" customFormat="1">
      <c r="B3843" s="465"/>
      <c r="C3843" s="465"/>
      <c r="D3843" s="465"/>
      <c r="E3843" s="465"/>
      <c r="F3843" s="465"/>
      <c r="G3843" s="465"/>
    </row>
    <row r="3844" spans="2:7" s="466" customFormat="1">
      <c r="B3844" s="465"/>
      <c r="C3844" s="465"/>
      <c r="D3844" s="465"/>
      <c r="E3844" s="465"/>
      <c r="F3844" s="465"/>
      <c r="G3844" s="465"/>
    </row>
    <row r="3845" spans="2:7" s="466" customFormat="1">
      <c r="B3845" s="465"/>
      <c r="C3845" s="465"/>
      <c r="D3845" s="465"/>
      <c r="E3845" s="465"/>
      <c r="F3845" s="465"/>
      <c r="G3845" s="465"/>
    </row>
    <row r="3846" spans="2:7" s="466" customFormat="1">
      <c r="B3846" s="465"/>
      <c r="C3846" s="465"/>
      <c r="D3846" s="465"/>
      <c r="E3846" s="465"/>
      <c r="F3846" s="465"/>
      <c r="G3846" s="465"/>
    </row>
    <row r="3847" spans="2:7" s="466" customFormat="1">
      <c r="B3847" s="465"/>
      <c r="C3847" s="465"/>
      <c r="D3847" s="465"/>
      <c r="E3847" s="465"/>
      <c r="F3847" s="465"/>
      <c r="G3847" s="465"/>
    </row>
    <row r="3848" spans="2:7" s="466" customFormat="1">
      <c r="B3848" s="465"/>
      <c r="C3848" s="465"/>
      <c r="D3848" s="465"/>
      <c r="E3848" s="465"/>
      <c r="F3848" s="465"/>
      <c r="G3848" s="465"/>
    </row>
    <row r="3849" spans="2:7" s="466" customFormat="1">
      <c r="B3849" s="465"/>
      <c r="C3849" s="465"/>
      <c r="D3849" s="465"/>
      <c r="E3849" s="465"/>
      <c r="F3849" s="465"/>
      <c r="G3849" s="465"/>
    </row>
    <row r="3850" spans="2:7" s="466" customFormat="1">
      <c r="B3850" s="465"/>
      <c r="C3850" s="465"/>
      <c r="D3850" s="465"/>
      <c r="E3850" s="465"/>
      <c r="F3850" s="465"/>
      <c r="G3850" s="465"/>
    </row>
    <row r="3851" spans="2:7" s="466" customFormat="1">
      <c r="B3851" s="465"/>
      <c r="C3851" s="465"/>
      <c r="D3851" s="465"/>
      <c r="E3851" s="465"/>
      <c r="F3851" s="465"/>
      <c r="G3851" s="465"/>
    </row>
    <row r="3852" spans="2:7" s="466" customFormat="1">
      <c r="B3852" s="465"/>
      <c r="C3852" s="465"/>
      <c r="D3852" s="465"/>
      <c r="E3852" s="465"/>
      <c r="F3852" s="465"/>
      <c r="G3852" s="465"/>
    </row>
    <row r="3853" spans="2:7" s="466" customFormat="1">
      <c r="B3853" s="465"/>
      <c r="C3853" s="465"/>
      <c r="D3853" s="465"/>
      <c r="E3853" s="465"/>
      <c r="F3853" s="465"/>
      <c r="G3853" s="465"/>
    </row>
    <row r="3854" spans="2:7" s="466" customFormat="1">
      <c r="B3854" s="465"/>
      <c r="C3854" s="465"/>
      <c r="D3854" s="465"/>
      <c r="E3854" s="465"/>
      <c r="F3854" s="465"/>
      <c r="G3854" s="465"/>
    </row>
    <row r="3855" spans="2:7" s="466" customFormat="1">
      <c r="B3855" s="465"/>
      <c r="C3855" s="465"/>
      <c r="D3855" s="465"/>
      <c r="E3855" s="465"/>
      <c r="F3855" s="465"/>
      <c r="G3855" s="465"/>
    </row>
    <row r="3856" spans="2:7" s="466" customFormat="1">
      <c r="B3856" s="465"/>
      <c r="C3856" s="465"/>
      <c r="D3856" s="465"/>
      <c r="E3856" s="465"/>
      <c r="F3856" s="465"/>
      <c r="G3856" s="465"/>
    </row>
    <row r="3857" spans="2:7" s="466" customFormat="1">
      <c r="B3857" s="465"/>
      <c r="C3857" s="465"/>
      <c r="D3857" s="465"/>
      <c r="E3857" s="465"/>
      <c r="F3857" s="465"/>
      <c r="G3857" s="465"/>
    </row>
    <row r="3858" spans="2:7" s="466" customFormat="1">
      <c r="B3858" s="465"/>
      <c r="C3858" s="465"/>
      <c r="D3858" s="465"/>
      <c r="E3858" s="465"/>
      <c r="F3858" s="465"/>
      <c r="G3858" s="465"/>
    </row>
    <row r="3859" spans="2:7" s="466" customFormat="1">
      <c r="B3859" s="465"/>
      <c r="C3859" s="465"/>
      <c r="D3859" s="465"/>
      <c r="E3859" s="465"/>
      <c r="F3859" s="465"/>
      <c r="G3859" s="465"/>
    </row>
    <row r="3860" spans="2:7" s="466" customFormat="1">
      <c r="B3860" s="465"/>
      <c r="C3860" s="465"/>
      <c r="D3860" s="465"/>
      <c r="E3860" s="465"/>
      <c r="F3860" s="465"/>
      <c r="G3860" s="465"/>
    </row>
    <row r="3861" spans="2:7" s="466" customFormat="1">
      <c r="B3861" s="465"/>
      <c r="C3861" s="465"/>
      <c r="D3861" s="465"/>
      <c r="E3861" s="465"/>
      <c r="F3861" s="465"/>
      <c r="G3861" s="465"/>
    </row>
    <row r="3862" spans="2:7" s="466" customFormat="1">
      <c r="B3862" s="465"/>
      <c r="C3862" s="465"/>
      <c r="D3862" s="465"/>
      <c r="E3862" s="465"/>
      <c r="F3862" s="465"/>
      <c r="G3862" s="465"/>
    </row>
    <row r="3863" spans="2:7" s="466" customFormat="1">
      <c r="B3863" s="465"/>
      <c r="C3863" s="465"/>
      <c r="D3863" s="465"/>
      <c r="E3863" s="465"/>
      <c r="F3863" s="465"/>
      <c r="G3863" s="465"/>
    </row>
    <row r="3864" spans="2:7" s="466" customFormat="1">
      <c r="B3864" s="465"/>
      <c r="C3864" s="465"/>
      <c r="D3864" s="465"/>
      <c r="E3864" s="465"/>
      <c r="F3864" s="465"/>
      <c r="G3864" s="465"/>
    </row>
    <row r="3865" spans="2:7" s="466" customFormat="1">
      <c r="B3865" s="465"/>
      <c r="C3865" s="465"/>
      <c r="D3865" s="465"/>
      <c r="E3865" s="465"/>
      <c r="F3865" s="465"/>
      <c r="G3865" s="465"/>
    </row>
    <row r="3866" spans="2:7" s="466" customFormat="1">
      <c r="B3866" s="465"/>
      <c r="C3866" s="465"/>
      <c r="D3866" s="465"/>
      <c r="E3866" s="465"/>
      <c r="F3866" s="465"/>
      <c r="G3866" s="465"/>
    </row>
    <row r="3867" spans="2:7" s="466" customFormat="1">
      <c r="B3867" s="465"/>
      <c r="C3867" s="465"/>
      <c r="D3867" s="465"/>
      <c r="E3867" s="465"/>
      <c r="F3867" s="465"/>
      <c r="G3867" s="465"/>
    </row>
    <row r="3868" spans="2:7" s="466" customFormat="1">
      <c r="B3868" s="465"/>
      <c r="C3868" s="465"/>
      <c r="D3868" s="465"/>
      <c r="E3868" s="465"/>
      <c r="F3868" s="465"/>
      <c r="G3868" s="465"/>
    </row>
    <row r="3869" spans="2:7" s="466" customFormat="1">
      <c r="B3869" s="465"/>
      <c r="C3869" s="465"/>
      <c r="D3869" s="465"/>
      <c r="E3869" s="465"/>
      <c r="F3869" s="465"/>
      <c r="G3869" s="465"/>
    </row>
    <row r="3870" spans="2:7" s="466" customFormat="1">
      <c r="B3870" s="465"/>
      <c r="C3870" s="465"/>
      <c r="D3870" s="465"/>
      <c r="E3870" s="465"/>
      <c r="F3870" s="465"/>
      <c r="G3870" s="465"/>
    </row>
    <row r="3871" spans="2:7" s="466" customFormat="1">
      <c r="B3871" s="465"/>
      <c r="C3871" s="465"/>
      <c r="D3871" s="465"/>
      <c r="E3871" s="465"/>
      <c r="F3871" s="465"/>
      <c r="G3871" s="465"/>
    </row>
    <row r="3872" spans="2:7" s="466" customFormat="1">
      <c r="B3872" s="465"/>
      <c r="C3872" s="465"/>
      <c r="D3872" s="465"/>
      <c r="E3872" s="465"/>
      <c r="F3872" s="465"/>
      <c r="G3872" s="465"/>
    </row>
    <row r="3873" spans="2:7" s="466" customFormat="1">
      <c r="B3873" s="465"/>
      <c r="C3873" s="465"/>
      <c r="D3873" s="465"/>
      <c r="E3873" s="465"/>
      <c r="F3873" s="465"/>
      <c r="G3873" s="465"/>
    </row>
    <row r="3874" spans="2:7" s="466" customFormat="1">
      <c r="B3874" s="465"/>
      <c r="C3874" s="465"/>
      <c r="D3874" s="465"/>
      <c r="E3874" s="465"/>
      <c r="F3874" s="465"/>
      <c r="G3874" s="465"/>
    </row>
    <row r="3875" spans="2:7" s="466" customFormat="1">
      <c r="B3875" s="465"/>
      <c r="C3875" s="465"/>
      <c r="D3875" s="465"/>
      <c r="E3875" s="465"/>
      <c r="F3875" s="465"/>
      <c r="G3875" s="465"/>
    </row>
    <row r="3876" spans="2:7" s="466" customFormat="1">
      <c r="B3876" s="465"/>
      <c r="C3876" s="465"/>
      <c r="D3876" s="465"/>
      <c r="E3876" s="465"/>
      <c r="F3876" s="465"/>
      <c r="G3876" s="465"/>
    </row>
    <row r="3877" spans="2:7" s="466" customFormat="1">
      <c r="B3877" s="465"/>
      <c r="C3877" s="465"/>
      <c r="D3877" s="465"/>
      <c r="E3877" s="465"/>
      <c r="F3877" s="465"/>
      <c r="G3877" s="465"/>
    </row>
    <row r="3878" spans="2:7" s="466" customFormat="1">
      <c r="B3878" s="465"/>
      <c r="C3878" s="465"/>
      <c r="D3878" s="465"/>
      <c r="E3878" s="465"/>
      <c r="F3878" s="465"/>
      <c r="G3878" s="465"/>
    </row>
    <row r="3879" spans="2:7" s="466" customFormat="1">
      <c r="B3879" s="465"/>
      <c r="C3879" s="465"/>
      <c r="D3879" s="465"/>
      <c r="E3879" s="465"/>
      <c r="F3879" s="465"/>
      <c r="G3879" s="465"/>
    </row>
    <row r="3880" spans="2:7" s="466" customFormat="1">
      <c r="B3880" s="465"/>
      <c r="C3880" s="465"/>
      <c r="D3880" s="465"/>
      <c r="E3880" s="465"/>
      <c r="F3880" s="465"/>
      <c r="G3880" s="465"/>
    </row>
    <row r="3881" spans="2:7" s="466" customFormat="1">
      <c r="B3881" s="465"/>
      <c r="C3881" s="465"/>
      <c r="D3881" s="465"/>
      <c r="E3881" s="465"/>
      <c r="F3881" s="465"/>
      <c r="G3881" s="465"/>
    </row>
    <row r="3882" spans="2:7" s="466" customFormat="1">
      <c r="B3882" s="465"/>
      <c r="C3882" s="465"/>
      <c r="D3882" s="465"/>
      <c r="E3882" s="465"/>
      <c r="F3882" s="465"/>
      <c r="G3882" s="465"/>
    </row>
    <row r="3883" spans="2:7" s="466" customFormat="1">
      <c r="B3883" s="465"/>
      <c r="C3883" s="465"/>
      <c r="D3883" s="465"/>
      <c r="E3883" s="465"/>
      <c r="F3883" s="465"/>
      <c r="G3883" s="465"/>
    </row>
    <row r="3884" spans="2:7" s="466" customFormat="1">
      <c r="B3884" s="465"/>
      <c r="C3884" s="465"/>
      <c r="D3884" s="465"/>
      <c r="E3884" s="465"/>
      <c r="F3884" s="465"/>
      <c r="G3884" s="465"/>
    </row>
    <row r="3885" spans="2:7" s="466" customFormat="1">
      <c r="B3885" s="465"/>
      <c r="C3885" s="465"/>
      <c r="D3885" s="465"/>
      <c r="E3885" s="465"/>
      <c r="F3885" s="465"/>
      <c r="G3885" s="465"/>
    </row>
    <row r="3886" spans="2:7" s="466" customFormat="1">
      <c r="B3886" s="465"/>
      <c r="C3886" s="465"/>
      <c r="D3886" s="465"/>
      <c r="E3886" s="465"/>
      <c r="F3886" s="465"/>
      <c r="G3886" s="465"/>
    </row>
    <row r="3887" spans="2:7" s="466" customFormat="1">
      <c r="B3887" s="465"/>
      <c r="C3887" s="465"/>
      <c r="D3887" s="465"/>
      <c r="E3887" s="465"/>
      <c r="F3887" s="465"/>
      <c r="G3887" s="465"/>
    </row>
    <row r="3888" spans="2:7" s="466" customFormat="1">
      <c r="B3888" s="465"/>
      <c r="C3888" s="465"/>
      <c r="D3888" s="465"/>
      <c r="E3888" s="465"/>
      <c r="F3888" s="465"/>
      <c r="G3888" s="465"/>
    </row>
    <row r="3889" spans="2:7" s="466" customFormat="1">
      <c r="B3889" s="465"/>
      <c r="C3889" s="465"/>
      <c r="D3889" s="465"/>
      <c r="E3889" s="465"/>
      <c r="F3889" s="465"/>
      <c r="G3889" s="465"/>
    </row>
    <row r="3890" spans="2:7" s="466" customFormat="1">
      <c r="B3890" s="465"/>
      <c r="C3890" s="465"/>
      <c r="D3890" s="465"/>
      <c r="E3890" s="465"/>
      <c r="F3890" s="465"/>
      <c r="G3890" s="465"/>
    </row>
    <row r="3891" spans="2:7" s="466" customFormat="1">
      <c r="B3891" s="465"/>
      <c r="C3891" s="465"/>
      <c r="D3891" s="465"/>
      <c r="E3891" s="465"/>
      <c r="F3891" s="465"/>
      <c r="G3891" s="465"/>
    </row>
    <row r="3892" spans="2:7" s="466" customFormat="1">
      <c r="B3892" s="465"/>
      <c r="C3892" s="465"/>
      <c r="D3892" s="465"/>
      <c r="E3892" s="465"/>
      <c r="F3892" s="465"/>
      <c r="G3892" s="465"/>
    </row>
    <row r="3893" spans="2:7" s="466" customFormat="1">
      <c r="B3893" s="465"/>
      <c r="C3893" s="465"/>
      <c r="D3893" s="465"/>
      <c r="E3893" s="465"/>
      <c r="F3893" s="465"/>
      <c r="G3893" s="465"/>
    </row>
    <row r="3894" spans="2:7" s="466" customFormat="1">
      <c r="B3894" s="465"/>
      <c r="C3894" s="465"/>
      <c r="D3894" s="465"/>
      <c r="E3894" s="465"/>
      <c r="F3894" s="465"/>
      <c r="G3894" s="465"/>
    </row>
    <row r="3895" spans="2:7" s="466" customFormat="1">
      <c r="B3895" s="465"/>
      <c r="C3895" s="465"/>
      <c r="D3895" s="465"/>
      <c r="E3895" s="465"/>
      <c r="F3895" s="465"/>
      <c r="G3895" s="465"/>
    </row>
    <row r="3896" spans="2:7" s="466" customFormat="1">
      <c r="B3896" s="465"/>
      <c r="C3896" s="465"/>
      <c r="D3896" s="465"/>
      <c r="E3896" s="465"/>
      <c r="F3896" s="465"/>
      <c r="G3896" s="465"/>
    </row>
    <row r="3897" spans="2:7" s="466" customFormat="1">
      <c r="B3897" s="465"/>
      <c r="C3897" s="465"/>
      <c r="D3897" s="465"/>
      <c r="E3897" s="465"/>
      <c r="F3897" s="465"/>
      <c r="G3897" s="465"/>
    </row>
    <row r="3898" spans="2:7" s="466" customFormat="1">
      <c r="B3898" s="465"/>
      <c r="C3898" s="465"/>
      <c r="D3898" s="465"/>
      <c r="E3898" s="465"/>
      <c r="F3898" s="465"/>
      <c r="G3898" s="465"/>
    </row>
    <row r="3899" spans="2:7" s="466" customFormat="1">
      <c r="B3899" s="465"/>
      <c r="C3899" s="465"/>
      <c r="D3899" s="465"/>
      <c r="E3899" s="465"/>
      <c r="F3899" s="465"/>
      <c r="G3899" s="465"/>
    </row>
    <row r="3900" spans="2:7" s="466" customFormat="1">
      <c r="B3900" s="465"/>
      <c r="C3900" s="465"/>
      <c r="D3900" s="465"/>
      <c r="E3900" s="465"/>
      <c r="F3900" s="465"/>
      <c r="G3900" s="465"/>
    </row>
    <row r="3901" spans="2:7" s="466" customFormat="1">
      <c r="B3901" s="465"/>
      <c r="C3901" s="465"/>
      <c r="D3901" s="465"/>
      <c r="E3901" s="465"/>
      <c r="F3901" s="465"/>
      <c r="G3901" s="465"/>
    </row>
    <row r="3902" spans="2:7" s="466" customFormat="1">
      <c r="B3902" s="465"/>
      <c r="C3902" s="465"/>
      <c r="D3902" s="465"/>
      <c r="E3902" s="465"/>
      <c r="F3902" s="465"/>
      <c r="G3902" s="465"/>
    </row>
    <row r="3903" spans="2:7" s="466" customFormat="1">
      <c r="B3903" s="465"/>
      <c r="C3903" s="465"/>
      <c r="D3903" s="465"/>
      <c r="E3903" s="465"/>
      <c r="F3903" s="465"/>
      <c r="G3903" s="465"/>
    </row>
    <row r="3904" spans="2:7" s="466" customFormat="1">
      <c r="B3904" s="465"/>
      <c r="C3904" s="465"/>
      <c r="D3904" s="465"/>
      <c r="E3904" s="465"/>
      <c r="F3904" s="465"/>
      <c r="G3904" s="465"/>
    </row>
    <row r="3905" spans="2:7" s="466" customFormat="1">
      <c r="B3905" s="465"/>
      <c r="C3905" s="465"/>
      <c r="D3905" s="465"/>
      <c r="E3905" s="465"/>
      <c r="F3905" s="465"/>
      <c r="G3905" s="465"/>
    </row>
    <row r="3906" spans="2:7" s="466" customFormat="1">
      <c r="B3906" s="465"/>
      <c r="C3906" s="465"/>
      <c r="D3906" s="465"/>
      <c r="E3906" s="465"/>
      <c r="F3906" s="465"/>
      <c r="G3906" s="465"/>
    </row>
    <row r="3907" spans="2:7" s="466" customFormat="1">
      <c r="B3907" s="465"/>
      <c r="C3907" s="465"/>
      <c r="D3907" s="465"/>
      <c r="E3907" s="465"/>
      <c r="F3907" s="465"/>
      <c r="G3907" s="465"/>
    </row>
    <row r="3908" spans="2:7" s="466" customFormat="1">
      <c r="B3908" s="465"/>
      <c r="C3908" s="465"/>
      <c r="D3908" s="465"/>
      <c r="E3908" s="465"/>
      <c r="F3908" s="465"/>
      <c r="G3908" s="465"/>
    </row>
    <row r="3909" spans="2:7" s="466" customFormat="1">
      <c r="B3909" s="465"/>
      <c r="C3909" s="465"/>
      <c r="D3909" s="465"/>
      <c r="E3909" s="465"/>
      <c r="F3909" s="465"/>
      <c r="G3909" s="465"/>
    </row>
    <row r="3910" spans="2:7" s="466" customFormat="1">
      <c r="B3910" s="465"/>
      <c r="C3910" s="465"/>
      <c r="D3910" s="465"/>
      <c r="E3910" s="465"/>
      <c r="F3910" s="465"/>
      <c r="G3910" s="465"/>
    </row>
    <row r="3911" spans="2:7" s="466" customFormat="1">
      <c r="B3911" s="465"/>
      <c r="C3911" s="465"/>
      <c r="D3911" s="465"/>
      <c r="E3911" s="465"/>
      <c r="F3911" s="465"/>
      <c r="G3911" s="465"/>
    </row>
    <row r="3912" spans="2:7" s="466" customFormat="1">
      <c r="B3912" s="465"/>
      <c r="C3912" s="465"/>
      <c r="D3912" s="465"/>
      <c r="E3912" s="465"/>
      <c r="F3912" s="465"/>
      <c r="G3912" s="465"/>
    </row>
    <row r="3913" spans="2:7" s="466" customFormat="1">
      <c r="B3913" s="465"/>
      <c r="C3913" s="465"/>
      <c r="D3913" s="465"/>
      <c r="E3913" s="465"/>
      <c r="F3913" s="465"/>
      <c r="G3913" s="465"/>
    </row>
    <row r="3914" spans="2:7" s="466" customFormat="1">
      <c r="B3914" s="465"/>
      <c r="C3914" s="465"/>
      <c r="D3914" s="465"/>
      <c r="E3914" s="465"/>
      <c r="F3914" s="465"/>
      <c r="G3914" s="465"/>
    </row>
    <row r="3915" spans="2:7" s="466" customFormat="1">
      <c r="B3915" s="465"/>
      <c r="C3915" s="465"/>
      <c r="D3915" s="465"/>
      <c r="E3915" s="465"/>
      <c r="F3915" s="465"/>
      <c r="G3915" s="465"/>
    </row>
    <row r="3916" spans="2:7" s="466" customFormat="1">
      <c r="B3916" s="465"/>
      <c r="C3916" s="465"/>
      <c r="D3916" s="465"/>
      <c r="E3916" s="465"/>
      <c r="F3916" s="465"/>
      <c r="G3916" s="465"/>
    </row>
    <row r="3917" spans="2:7" s="466" customFormat="1">
      <c r="B3917" s="465"/>
      <c r="C3917" s="465"/>
      <c r="D3917" s="465"/>
      <c r="E3917" s="465"/>
      <c r="F3917" s="465"/>
      <c r="G3917" s="465"/>
    </row>
    <row r="3918" spans="2:7" s="466" customFormat="1">
      <c r="B3918" s="465"/>
      <c r="C3918" s="465"/>
      <c r="D3918" s="465"/>
      <c r="E3918" s="465"/>
      <c r="F3918" s="465"/>
      <c r="G3918" s="465"/>
    </row>
    <row r="3919" spans="2:7" s="466" customFormat="1">
      <c r="B3919" s="465"/>
      <c r="C3919" s="465"/>
      <c r="D3919" s="465"/>
      <c r="E3919" s="465"/>
      <c r="F3919" s="465"/>
      <c r="G3919" s="465"/>
    </row>
    <row r="3920" spans="2:7" s="466" customFormat="1">
      <c r="B3920" s="465"/>
      <c r="C3920" s="465"/>
      <c r="D3920" s="465"/>
      <c r="E3920" s="465"/>
      <c r="F3920" s="465"/>
      <c r="G3920" s="465"/>
    </row>
    <row r="3921" spans="2:7" s="466" customFormat="1">
      <c r="B3921" s="465"/>
      <c r="C3921" s="465"/>
      <c r="D3921" s="465"/>
      <c r="E3921" s="465"/>
      <c r="F3921" s="465"/>
      <c r="G3921" s="465"/>
    </row>
    <row r="3922" spans="2:7" s="466" customFormat="1">
      <c r="B3922" s="465"/>
      <c r="C3922" s="465"/>
      <c r="D3922" s="465"/>
      <c r="E3922" s="465"/>
      <c r="F3922" s="465"/>
      <c r="G3922" s="465"/>
    </row>
    <row r="3923" spans="2:7" s="466" customFormat="1">
      <c r="B3923" s="465"/>
      <c r="C3923" s="465"/>
      <c r="D3923" s="465"/>
      <c r="E3923" s="465"/>
      <c r="F3923" s="465"/>
      <c r="G3923" s="465"/>
    </row>
    <row r="3924" spans="2:7" s="466" customFormat="1">
      <c r="B3924" s="465"/>
      <c r="C3924" s="465"/>
      <c r="D3924" s="465"/>
      <c r="E3924" s="465"/>
      <c r="F3924" s="465"/>
      <c r="G3924" s="465"/>
    </row>
    <row r="3925" spans="2:7" s="466" customFormat="1">
      <c r="B3925" s="465"/>
      <c r="C3925" s="465"/>
      <c r="D3925" s="465"/>
      <c r="E3925" s="465"/>
      <c r="F3925" s="465"/>
      <c r="G3925" s="465"/>
    </row>
    <row r="3926" spans="2:7" s="466" customFormat="1">
      <c r="B3926" s="465"/>
      <c r="C3926" s="465"/>
      <c r="D3926" s="465"/>
      <c r="E3926" s="465"/>
      <c r="F3926" s="465"/>
      <c r="G3926" s="465"/>
    </row>
    <row r="3927" spans="2:7" s="466" customFormat="1">
      <c r="B3927" s="465"/>
      <c r="C3927" s="465"/>
      <c r="D3927" s="465"/>
      <c r="E3927" s="465"/>
      <c r="F3927" s="465"/>
      <c r="G3927" s="465"/>
    </row>
    <row r="3928" spans="2:7" s="466" customFormat="1">
      <c r="B3928" s="465"/>
      <c r="C3928" s="465"/>
      <c r="D3928" s="465"/>
      <c r="E3928" s="465"/>
      <c r="F3928" s="465"/>
      <c r="G3928" s="465"/>
    </row>
    <row r="3929" spans="2:7" s="466" customFormat="1">
      <c r="B3929" s="465"/>
      <c r="C3929" s="465"/>
      <c r="D3929" s="465"/>
      <c r="E3929" s="465"/>
      <c r="F3929" s="465"/>
      <c r="G3929" s="465"/>
    </row>
    <row r="3930" spans="2:7" s="466" customFormat="1">
      <c r="B3930" s="465"/>
      <c r="C3930" s="465"/>
      <c r="D3930" s="465"/>
      <c r="E3930" s="465"/>
      <c r="F3930" s="465"/>
      <c r="G3930" s="465"/>
    </row>
    <row r="3931" spans="2:7" s="466" customFormat="1">
      <c r="B3931" s="465"/>
      <c r="C3931" s="465"/>
      <c r="D3931" s="465"/>
      <c r="E3931" s="465"/>
      <c r="F3931" s="465"/>
      <c r="G3931" s="465"/>
    </row>
    <row r="3932" spans="2:7" s="466" customFormat="1">
      <c r="B3932" s="465"/>
      <c r="C3932" s="465"/>
      <c r="D3932" s="465"/>
      <c r="E3932" s="465"/>
      <c r="F3932" s="465"/>
      <c r="G3932" s="465"/>
    </row>
    <row r="3933" spans="2:7" s="466" customFormat="1">
      <c r="B3933" s="465"/>
      <c r="C3933" s="465"/>
      <c r="D3933" s="465"/>
      <c r="E3933" s="465"/>
      <c r="F3933" s="465"/>
      <c r="G3933" s="465"/>
    </row>
    <row r="3934" spans="2:7" s="466" customFormat="1">
      <c r="B3934" s="465"/>
      <c r="C3934" s="465"/>
      <c r="D3934" s="465"/>
      <c r="E3934" s="465"/>
      <c r="F3934" s="465"/>
      <c r="G3934" s="465"/>
    </row>
    <row r="3935" spans="2:7" s="466" customFormat="1">
      <c r="B3935" s="465"/>
      <c r="C3935" s="465"/>
      <c r="D3935" s="465"/>
      <c r="E3935" s="465"/>
      <c r="F3935" s="465"/>
      <c r="G3935" s="465"/>
    </row>
    <row r="3936" spans="2:7" s="466" customFormat="1">
      <c r="B3936" s="465"/>
      <c r="C3936" s="465"/>
      <c r="D3936" s="465"/>
      <c r="E3936" s="465"/>
      <c r="F3936" s="465"/>
      <c r="G3936" s="465"/>
    </row>
    <row r="3937" spans="2:7" s="466" customFormat="1">
      <c r="B3937" s="465"/>
      <c r="C3937" s="465"/>
      <c r="D3937" s="465"/>
      <c r="E3937" s="465"/>
      <c r="F3937" s="465"/>
      <c r="G3937" s="465"/>
    </row>
    <row r="3938" spans="2:7" s="466" customFormat="1">
      <c r="B3938" s="465"/>
      <c r="C3938" s="465"/>
      <c r="D3938" s="465"/>
      <c r="E3938" s="465"/>
      <c r="F3938" s="465"/>
      <c r="G3938" s="465"/>
    </row>
    <row r="3939" spans="2:7" s="466" customFormat="1">
      <c r="B3939" s="465"/>
      <c r="C3939" s="465"/>
      <c r="D3939" s="465"/>
      <c r="E3939" s="465"/>
      <c r="F3939" s="465"/>
      <c r="G3939" s="465"/>
    </row>
    <row r="3940" spans="2:7" s="466" customFormat="1">
      <c r="B3940" s="465"/>
      <c r="C3940" s="465"/>
      <c r="D3940" s="465"/>
      <c r="E3940" s="465"/>
      <c r="F3940" s="465"/>
      <c r="G3940" s="465"/>
    </row>
    <row r="3941" spans="2:7" s="466" customFormat="1">
      <c r="B3941" s="465"/>
      <c r="C3941" s="465"/>
      <c r="D3941" s="465"/>
      <c r="E3941" s="465"/>
      <c r="F3941" s="465"/>
      <c r="G3941" s="465"/>
    </row>
    <row r="3942" spans="2:7" s="466" customFormat="1">
      <c r="B3942" s="465"/>
      <c r="C3942" s="465"/>
      <c r="D3942" s="465"/>
      <c r="E3942" s="465"/>
      <c r="F3942" s="465"/>
      <c r="G3942" s="465"/>
    </row>
    <row r="3943" spans="2:7" s="466" customFormat="1">
      <c r="B3943" s="465"/>
      <c r="C3943" s="465"/>
      <c r="D3943" s="465"/>
      <c r="E3943" s="465"/>
      <c r="F3943" s="465"/>
      <c r="G3943" s="465"/>
    </row>
    <row r="3944" spans="2:7" s="466" customFormat="1">
      <c r="B3944" s="465"/>
      <c r="C3944" s="465"/>
      <c r="D3944" s="465"/>
      <c r="E3944" s="465"/>
      <c r="F3944" s="465"/>
      <c r="G3944" s="465"/>
    </row>
    <row r="3945" spans="2:7" s="466" customFormat="1">
      <c r="B3945" s="465"/>
      <c r="C3945" s="465"/>
      <c r="D3945" s="465"/>
      <c r="E3945" s="465"/>
      <c r="F3945" s="465"/>
      <c r="G3945" s="465"/>
    </row>
    <row r="3946" spans="2:7" s="466" customFormat="1">
      <c r="B3946" s="465"/>
      <c r="C3946" s="465"/>
      <c r="D3946" s="465"/>
      <c r="E3946" s="465"/>
      <c r="F3946" s="465"/>
      <c r="G3946" s="465"/>
    </row>
    <row r="3947" spans="2:7" s="466" customFormat="1">
      <c r="B3947" s="465"/>
      <c r="C3947" s="465"/>
      <c r="D3947" s="465"/>
      <c r="E3947" s="465"/>
      <c r="F3947" s="465"/>
      <c r="G3947" s="465"/>
    </row>
    <row r="3948" spans="2:7" s="466" customFormat="1">
      <c r="B3948" s="465"/>
      <c r="C3948" s="465"/>
      <c r="D3948" s="465"/>
      <c r="E3948" s="465"/>
      <c r="F3948" s="465"/>
      <c r="G3948" s="465"/>
    </row>
    <row r="3949" spans="2:7" s="466" customFormat="1">
      <c r="B3949" s="465"/>
      <c r="C3949" s="465"/>
      <c r="D3949" s="465"/>
      <c r="E3949" s="465"/>
      <c r="F3949" s="465"/>
      <c r="G3949" s="465"/>
    </row>
    <row r="3950" spans="2:7" s="466" customFormat="1">
      <c r="B3950" s="465"/>
      <c r="C3950" s="465"/>
      <c r="D3950" s="465"/>
      <c r="E3950" s="465"/>
      <c r="F3950" s="465"/>
      <c r="G3950" s="465"/>
    </row>
    <row r="3951" spans="2:7" s="466" customFormat="1">
      <c r="B3951" s="465"/>
      <c r="C3951" s="465"/>
      <c r="D3951" s="465"/>
      <c r="E3951" s="465"/>
      <c r="F3951" s="465"/>
      <c r="G3951" s="465"/>
    </row>
    <row r="3952" spans="2:7" s="466" customFormat="1">
      <c r="B3952" s="465"/>
      <c r="C3952" s="465"/>
      <c r="D3952" s="465"/>
      <c r="E3952" s="465"/>
      <c r="F3952" s="465"/>
      <c r="G3952" s="465"/>
    </row>
    <row r="3953" spans="2:7" s="466" customFormat="1">
      <c r="B3953" s="465"/>
      <c r="C3953" s="465"/>
      <c r="D3953" s="465"/>
      <c r="E3953" s="465"/>
      <c r="F3953" s="465"/>
      <c r="G3953" s="465"/>
    </row>
    <row r="3954" spans="2:7" s="466" customFormat="1">
      <c r="B3954" s="465"/>
      <c r="C3954" s="465"/>
      <c r="D3954" s="465"/>
      <c r="E3954" s="465"/>
      <c r="F3954" s="465"/>
      <c r="G3954" s="465"/>
    </row>
    <row r="3955" spans="2:7" s="466" customFormat="1">
      <c r="B3955" s="465"/>
      <c r="C3955" s="465"/>
      <c r="D3955" s="465"/>
      <c r="E3955" s="465"/>
      <c r="F3955" s="465"/>
      <c r="G3955" s="465"/>
    </row>
    <row r="3956" spans="2:7" s="466" customFormat="1">
      <c r="B3956" s="465"/>
      <c r="C3956" s="465"/>
      <c r="D3956" s="465"/>
      <c r="E3956" s="465"/>
      <c r="F3956" s="465"/>
      <c r="G3956" s="465"/>
    </row>
    <row r="3957" spans="2:7" s="466" customFormat="1">
      <c r="B3957" s="465"/>
      <c r="C3957" s="465"/>
      <c r="D3957" s="465"/>
      <c r="E3957" s="465"/>
      <c r="F3957" s="465"/>
      <c r="G3957" s="465"/>
    </row>
    <row r="3958" spans="2:7" s="466" customFormat="1">
      <c r="B3958" s="465"/>
      <c r="C3958" s="465"/>
      <c r="D3958" s="465"/>
      <c r="E3958" s="465"/>
      <c r="F3958" s="465"/>
      <c r="G3958" s="465"/>
    </row>
    <row r="3959" spans="2:7" s="466" customFormat="1">
      <c r="B3959" s="465"/>
      <c r="C3959" s="465"/>
      <c r="D3959" s="465"/>
      <c r="E3959" s="465"/>
      <c r="F3959" s="465"/>
      <c r="G3959" s="465"/>
    </row>
    <row r="3960" spans="2:7" s="466" customFormat="1">
      <c r="B3960" s="465"/>
      <c r="C3960" s="465"/>
      <c r="D3960" s="465"/>
      <c r="E3960" s="465"/>
      <c r="F3960" s="465"/>
      <c r="G3960" s="465"/>
    </row>
    <row r="3961" spans="2:7" s="466" customFormat="1">
      <c r="B3961" s="465"/>
      <c r="C3961" s="465"/>
      <c r="D3961" s="465"/>
      <c r="E3961" s="465"/>
      <c r="F3961" s="465"/>
      <c r="G3961" s="465"/>
    </row>
    <row r="3962" spans="2:7" s="466" customFormat="1">
      <c r="B3962" s="465"/>
      <c r="C3962" s="465"/>
      <c r="D3962" s="465"/>
      <c r="E3962" s="465"/>
      <c r="F3962" s="465"/>
      <c r="G3962" s="465"/>
    </row>
    <row r="3963" spans="2:7" s="466" customFormat="1">
      <c r="B3963" s="465"/>
      <c r="C3963" s="465"/>
      <c r="D3963" s="465"/>
      <c r="E3963" s="465"/>
      <c r="F3963" s="465"/>
      <c r="G3963" s="465"/>
    </row>
    <row r="3964" spans="2:7" s="466" customFormat="1">
      <c r="B3964" s="465"/>
      <c r="C3964" s="465"/>
      <c r="D3964" s="465"/>
      <c r="E3964" s="465"/>
      <c r="F3964" s="465"/>
      <c r="G3964" s="465"/>
    </row>
    <row r="3965" spans="2:7" s="466" customFormat="1">
      <c r="B3965" s="465"/>
      <c r="C3965" s="465"/>
      <c r="D3965" s="465"/>
      <c r="E3965" s="465"/>
      <c r="F3965" s="465"/>
      <c r="G3965" s="465"/>
    </row>
    <row r="3966" spans="2:7" s="466" customFormat="1">
      <c r="B3966" s="465"/>
      <c r="C3966" s="465"/>
      <c r="D3966" s="465"/>
      <c r="E3966" s="465"/>
      <c r="F3966" s="465"/>
      <c r="G3966" s="465"/>
    </row>
    <row r="3967" spans="2:7" s="466" customFormat="1">
      <c r="B3967" s="465"/>
      <c r="C3967" s="465"/>
      <c r="D3967" s="465"/>
      <c r="E3967" s="465"/>
      <c r="F3967" s="465"/>
      <c r="G3967" s="465"/>
    </row>
    <row r="3968" spans="2:7" s="466" customFormat="1">
      <c r="B3968" s="465"/>
      <c r="C3968" s="465"/>
      <c r="D3968" s="465"/>
      <c r="E3968" s="465"/>
      <c r="F3968" s="465"/>
      <c r="G3968" s="465"/>
    </row>
    <row r="3969" spans="2:7" s="466" customFormat="1">
      <c r="B3969" s="465"/>
      <c r="C3969" s="465"/>
      <c r="D3969" s="465"/>
      <c r="E3969" s="465"/>
      <c r="F3969" s="465"/>
      <c r="G3969" s="465"/>
    </row>
    <row r="3970" spans="2:7" s="466" customFormat="1">
      <c r="B3970" s="465"/>
      <c r="C3970" s="465"/>
      <c r="D3970" s="465"/>
      <c r="E3970" s="465"/>
      <c r="F3970" s="465"/>
      <c r="G3970" s="465"/>
    </row>
    <row r="3971" spans="2:7" s="466" customFormat="1">
      <c r="B3971" s="465"/>
      <c r="C3971" s="465"/>
      <c r="D3971" s="465"/>
      <c r="E3971" s="465"/>
      <c r="F3971" s="465"/>
      <c r="G3971" s="465"/>
    </row>
    <row r="3972" spans="2:7" s="466" customFormat="1">
      <c r="B3972" s="465"/>
      <c r="C3972" s="465"/>
      <c r="D3972" s="465"/>
      <c r="E3972" s="465"/>
      <c r="F3972" s="465"/>
      <c r="G3972" s="465"/>
    </row>
    <row r="3973" spans="2:7" s="466" customFormat="1">
      <c r="B3973" s="465"/>
      <c r="C3973" s="465"/>
      <c r="D3973" s="465"/>
      <c r="E3973" s="465"/>
      <c r="F3973" s="465"/>
      <c r="G3973" s="465"/>
    </row>
    <row r="3974" spans="2:7" s="466" customFormat="1">
      <c r="B3974" s="465"/>
      <c r="C3974" s="465"/>
      <c r="D3974" s="465"/>
      <c r="E3974" s="465"/>
      <c r="F3974" s="465"/>
      <c r="G3974" s="465"/>
    </row>
    <row r="3975" spans="2:7" s="466" customFormat="1">
      <c r="B3975" s="465"/>
      <c r="C3975" s="465"/>
      <c r="D3975" s="465"/>
      <c r="E3975" s="465"/>
      <c r="F3975" s="465"/>
      <c r="G3975" s="465"/>
    </row>
    <row r="3976" spans="2:7" s="466" customFormat="1">
      <c r="B3976" s="465"/>
      <c r="C3976" s="465"/>
      <c r="D3976" s="465"/>
      <c r="E3976" s="465"/>
      <c r="F3976" s="465"/>
      <c r="G3976" s="465"/>
    </row>
    <row r="3977" spans="2:7" s="466" customFormat="1">
      <c r="B3977" s="465"/>
      <c r="C3977" s="465"/>
      <c r="D3977" s="465"/>
      <c r="E3977" s="465"/>
      <c r="F3977" s="465"/>
      <c r="G3977" s="465"/>
    </row>
    <row r="3978" spans="2:7" s="466" customFormat="1">
      <c r="B3978" s="465"/>
      <c r="C3978" s="465"/>
      <c r="D3978" s="465"/>
      <c r="E3978" s="465"/>
      <c r="F3978" s="465"/>
      <c r="G3978" s="465"/>
    </row>
    <row r="3979" spans="2:7" s="466" customFormat="1">
      <c r="B3979" s="465"/>
      <c r="C3979" s="465"/>
      <c r="D3979" s="465"/>
      <c r="E3979" s="465"/>
      <c r="F3979" s="465"/>
      <c r="G3979" s="465"/>
    </row>
    <row r="3980" spans="2:7" s="466" customFormat="1">
      <c r="B3980" s="465"/>
      <c r="C3980" s="465"/>
      <c r="D3980" s="465"/>
      <c r="E3980" s="465"/>
      <c r="F3980" s="465"/>
      <c r="G3980" s="465"/>
    </row>
    <row r="3981" spans="2:7" s="466" customFormat="1">
      <c r="B3981" s="465"/>
      <c r="C3981" s="465"/>
      <c r="D3981" s="465"/>
      <c r="E3981" s="465"/>
      <c r="F3981" s="465"/>
      <c r="G3981" s="465"/>
    </row>
    <row r="3982" spans="2:7" s="466" customFormat="1">
      <c r="B3982" s="465"/>
      <c r="C3982" s="465"/>
      <c r="D3982" s="465"/>
      <c r="E3982" s="465"/>
      <c r="F3982" s="465"/>
      <c r="G3982" s="465"/>
    </row>
    <row r="3983" spans="2:7" s="466" customFormat="1">
      <c r="B3983" s="465"/>
      <c r="C3983" s="465"/>
      <c r="D3983" s="465"/>
      <c r="E3983" s="465"/>
      <c r="F3983" s="465"/>
      <c r="G3983" s="465"/>
    </row>
    <row r="3984" spans="2:7" s="466" customFormat="1">
      <c r="B3984" s="465"/>
      <c r="C3984" s="465"/>
      <c r="D3984" s="465"/>
      <c r="E3984" s="465"/>
      <c r="F3984" s="465"/>
      <c r="G3984" s="465"/>
    </row>
    <row r="3985" spans="2:7" s="466" customFormat="1">
      <c r="B3985" s="465"/>
      <c r="C3985" s="465"/>
      <c r="D3985" s="465"/>
      <c r="E3985" s="465"/>
      <c r="F3985" s="465"/>
      <c r="G3985" s="465"/>
    </row>
    <row r="3986" spans="2:7" s="466" customFormat="1">
      <c r="B3986" s="465"/>
      <c r="C3986" s="465"/>
      <c r="D3986" s="465"/>
      <c r="E3986" s="465"/>
      <c r="F3986" s="465"/>
      <c r="G3986" s="465"/>
    </row>
    <row r="3987" spans="2:7" s="466" customFormat="1">
      <c r="B3987" s="465"/>
      <c r="C3987" s="465"/>
      <c r="D3987" s="465"/>
      <c r="E3987" s="465"/>
      <c r="F3987" s="465"/>
      <c r="G3987" s="465"/>
    </row>
    <row r="3988" spans="2:7" s="466" customFormat="1">
      <c r="B3988" s="465"/>
      <c r="C3988" s="465"/>
      <c r="D3988" s="465"/>
      <c r="E3988" s="465"/>
      <c r="F3988" s="465"/>
      <c r="G3988" s="465"/>
    </row>
    <row r="3989" spans="2:7" s="466" customFormat="1">
      <c r="B3989" s="465"/>
      <c r="C3989" s="465"/>
      <c r="D3989" s="465"/>
      <c r="E3989" s="465"/>
      <c r="F3989" s="465"/>
      <c r="G3989" s="465"/>
    </row>
    <row r="3990" spans="2:7" s="466" customFormat="1">
      <c r="B3990" s="465"/>
      <c r="C3990" s="465"/>
      <c r="D3990" s="465"/>
      <c r="E3990" s="465"/>
      <c r="F3990" s="465"/>
      <c r="G3990" s="465"/>
    </row>
    <row r="3991" spans="2:7" s="466" customFormat="1">
      <c r="B3991" s="465"/>
      <c r="C3991" s="465"/>
      <c r="D3991" s="465"/>
      <c r="E3991" s="465"/>
      <c r="F3991" s="465"/>
      <c r="G3991" s="465"/>
    </row>
    <row r="3992" spans="2:7" s="466" customFormat="1">
      <c r="B3992" s="465"/>
      <c r="C3992" s="465"/>
      <c r="D3992" s="465"/>
      <c r="E3992" s="465"/>
      <c r="F3992" s="465"/>
      <c r="G3992" s="465"/>
    </row>
    <row r="3993" spans="2:7" s="466" customFormat="1">
      <c r="B3993" s="465"/>
      <c r="C3993" s="465"/>
      <c r="D3993" s="465"/>
      <c r="E3993" s="465"/>
      <c r="F3993" s="465"/>
      <c r="G3993" s="465"/>
    </row>
    <row r="3994" spans="2:7" s="466" customFormat="1">
      <c r="B3994" s="465"/>
      <c r="C3994" s="465"/>
      <c r="D3994" s="465"/>
      <c r="E3994" s="465"/>
      <c r="F3994" s="465"/>
      <c r="G3994" s="465"/>
    </row>
    <row r="3995" spans="2:7" s="466" customFormat="1">
      <c r="B3995" s="465"/>
      <c r="C3995" s="465"/>
      <c r="D3995" s="465"/>
      <c r="E3995" s="465"/>
      <c r="F3995" s="465"/>
      <c r="G3995" s="465"/>
    </row>
    <row r="3996" spans="2:7" s="466" customFormat="1">
      <c r="B3996" s="465"/>
      <c r="C3996" s="465"/>
      <c r="D3996" s="465"/>
      <c r="E3996" s="465"/>
      <c r="F3996" s="465"/>
      <c r="G3996" s="465"/>
    </row>
    <row r="3997" spans="2:7" s="466" customFormat="1">
      <c r="B3997" s="465"/>
      <c r="C3997" s="465"/>
      <c r="D3997" s="465"/>
      <c r="E3997" s="465"/>
      <c r="F3997" s="465"/>
      <c r="G3997" s="465"/>
    </row>
    <row r="3998" spans="2:7" s="466" customFormat="1">
      <c r="B3998" s="465"/>
      <c r="C3998" s="465"/>
      <c r="D3998" s="465"/>
      <c r="E3998" s="465"/>
      <c r="F3998" s="465"/>
      <c r="G3998" s="465"/>
    </row>
    <row r="3999" spans="2:7" s="466" customFormat="1">
      <c r="B3999" s="465"/>
      <c r="C3999" s="465"/>
      <c r="D3999" s="465"/>
      <c r="E3999" s="465"/>
      <c r="F3999" s="465"/>
      <c r="G3999" s="465"/>
    </row>
    <row r="4000" spans="2:7" s="466" customFormat="1">
      <c r="B4000" s="465"/>
      <c r="C4000" s="465"/>
      <c r="D4000" s="465"/>
      <c r="E4000" s="465"/>
      <c r="F4000" s="465"/>
      <c r="G4000" s="465"/>
    </row>
    <row r="4001" spans="2:7" s="466" customFormat="1">
      <c r="B4001" s="465"/>
      <c r="C4001" s="465"/>
      <c r="D4001" s="465"/>
      <c r="E4001" s="465"/>
      <c r="F4001" s="465"/>
      <c r="G4001" s="465"/>
    </row>
    <row r="4002" spans="2:7" s="466" customFormat="1">
      <c r="B4002" s="465"/>
      <c r="C4002" s="465"/>
      <c r="D4002" s="465"/>
      <c r="E4002" s="465"/>
      <c r="F4002" s="465"/>
      <c r="G4002" s="465"/>
    </row>
    <row r="4003" spans="2:7" s="466" customFormat="1">
      <c r="B4003" s="465"/>
      <c r="C4003" s="465"/>
      <c r="D4003" s="465"/>
      <c r="E4003" s="465"/>
      <c r="F4003" s="465"/>
      <c r="G4003" s="465"/>
    </row>
    <row r="4004" spans="2:7" s="466" customFormat="1">
      <c r="B4004" s="465"/>
      <c r="C4004" s="465"/>
      <c r="D4004" s="465"/>
      <c r="E4004" s="465"/>
      <c r="F4004" s="465"/>
      <c r="G4004" s="465"/>
    </row>
    <row r="4005" spans="2:7" s="466" customFormat="1">
      <c r="B4005" s="465"/>
      <c r="C4005" s="465"/>
      <c r="D4005" s="465"/>
      <c r="E4005" s="465"/>
      <c r="F4005" s="465"/>
      <c r="G4005" s="465"/>
    </row>
    <row r="4006" spans="2:7" s="466" customFormat="1">
      <c r="B4006" s="465"/>
      <c r="C4006" s="465"/>
      <c r="D4006" s="465"/>
      <c r="E4006" s="465"/>
      <c r="F4006" s="465"/>
      <c r="G4006" s="465"/>
    </row>
    <row r="4007" spans="2:7" s="466" customFormat="1">
      <c r="B4007" s="465"/>
      <c r="C4007" s="465"/>
      <c r="D4007" s="465"/>
      <c r="E4007" s="465"/>
      <c r="F4007" s="465"/>
      <c r="G4007" s="465"/>
    </row>
    <row r="4008" spans="2:7" s="466" customFormat="1">
      <c r="B4008" s="465"/>
      <c r="C4008" s="465"/>
      <c r="D4008" s="465"/>
      <c r="E4008" s="465"/>
      <c r="F4008" s="465"/>
      <c r="G4008" s="465"/>
    </row>
    <row r="4009" spans="2:7" s="466" customFormat="1">
      <c r="B4009" s="465"/>
      <c r="C4009" s="465"/>
      <c r="D4009" s="465"/>
      <c r="E4009" s="465"/>
      <c r="F4009" s="465"/>
      <c r="G4009" s="465"/>
    </row>
    <row r="4010" spans="2:7" s="466" customFormat="1">
      <c r="B4010" s="465"/>
      <c r="C4010" s="465"/>
      <c r="D4010" s="465"/>
      <c r="E4010" s="465"/>
      <c r="F4010" s="465"/>
      <c r="G4010" s="465"/>
    </row>
    <row r="4011" spans="2:7" s="466" customFormat="1">
      <c r="B4011" s="465"/>
      <c r="C4011" s="465"/>
      <c r="D4011" s="465"/>
      <c r="E4011" s="465"/>
      <c r="F4011" s="465"/>
      <c r="G4011" s="465"/>
    </row>
    <row r="4012" spans="2:7" s="466" customFormat="1">
      <c r="B4012" s="465"/>
      <c r="C4012" s="465"/>
      <c r="D4012" s="465"/>
      <c r="E4012" s="465"/>
      <c r="F4012" s="465"/>
      <c r="G4012" s="465"/>
    </row>
    <row r="4013" spans="2:7" s="466" customFormat="1">
      <c r="B4013" s="465"/>
      <c r="C4013" s="465"/>
      <c r="D4013" s="465"/>
      <c r="E4013" s="465"/>
      <c r="F4013" s="465"/>
      <c r="G4013" s="465"/>
    </row>
    <row r="4014" spans="2:7" s="466" customFormat="1">
      <c r="B4014" s="465"/>
      <c r="C4014" s="465"/>
      <c r="D4014" s="465"/>
      <c r="E4014" s="465"/>
      <c r="F4014" s="465"/>
      <c r="G4014" s="465"/>
    </row>
    <row r="4015" spans="2:7" s="466" customFormat="1">
      <c r="B4015" s="465"/>
      <c r="C4015" s="465"/>
      <c r="D4015" s="465"/>
      <c r="E4015" s="465"/>
      <c r="F4015" s="465"/>
      <c r="G4015" s="465"/>
    </row>
    <row r="4016" spans="2:7" s="466" customFormat="1">
      <c r="B4016" s="465"/>
      <c r="C4016" s="465"/>
      <c r="D4016" s="465"/>
      <c r="E4016" s="465"/>
      <c r="F4016" s="465"/>
      <c r="G4016" s="465"/>
    </row>
    <row r="4017" spans="2:7" s="466" customFormat="1">
      <c r="B4017" s="465"/>
      <c r="C4017" s="465"/>
      <c r="D4017" s="465"/>
      <c r="E4017" s="465"/>
      <c r="F4017" s="465"/>
      <c r="G4017" s="465"/>
    </row>
    <row r="4018" spans="2:7" s="466" customFormat="1">
      <c r="B4018" s="465"/>
      <c r="C4018" s="465"/>
      <c r="D4018" s="465"/>
      <c r="E4018" s="465"/>
      <c r="F4018" s="465"/>
      <c r="G4018" s="465"/>
    </row>
    <row r="4019" spans="2:7" s="466" customFormat="1">
      <c r="B4019" s="465"/>
      <c r="C4019" s="465"/>
      <c r="D4019" s="465"/>
      <c r="E4019" s="465"/>
      <c r="F4019" s="465"/>
      <c r="G4019" s="465"/>
    </row>
    <row r="4020" spans="2:7" s="466" customFormat="1">
      <c r="B4020" s="465"/>
      <c r="C4020" s="465"/>
      <c r="D4020" s="465"/>
      <c r="E4020" s="465"/>
      <c r="F4020" s="465"/>
      <c r="G4020" s="465"/>
    </row>
    <row r="4021" spans="2:7" s="466" customFormat="1">
      <c r="B4021" s="465"/>
      <c r="C4021" s="465"/>
      <c r="D4021" s="465"/>
      <c r="E4021" s="465"/>
      <c r="F4021" s="465"/>
      <c r="G4021" s="465"/>
    </row>
    <row r="4022" spans="2:7" s="466" customFormat="1">
      <c r="B4022" s="465"/>
      <c r="C4022" s="465"/>
      <c r="D4022" s="465"/>
      <c r="E4022" s="465"/>
      <c r="F4022" s="465"/>
      <c r="G4022" s="465"/>
    </row>
    <row r="4023" spans="2:7" s="466" customFormat="1">
      <c r="B4023" s="465"/>
      <c r="C4023" s="465"/>
      <c r="D4023" s="465"/>
      <c r="E4023" s="465"/>
      <c r="F4023" s="465"/>
      <c r="G4023" s="465"/>
    </row>
    <row r="4024" spans="2:7" s="466" customFormat="1">
      <c r="B4024" s="465"/>
      <c r="C4024" s="465"/>
      <c r="D4024" s="465"/>
      <c r="E4024" s="465"/>
      <c r="F4024" s="465"/>
      <c r="G4024" s="465"/>
    </row>
    <row r="4025" spans="2:7" s="466" customFormat="1">
      <c r="B4025" s="465"/>
      <c r="C4025" s="465"/>
      <c r="D4025" s="465"/>
      <c r="E4025" s="465"/>
      <c r="F4025" s="465"/>
      <c r="G4025" s="465"/>
    </row>
    <row r="4026" spans="2:7" s="466" customFormat="1">
      <c r="B4026" s="465"/>
      <c r="C4026" s="465"/>
      <c r="D4026" s="465"/>
      <c r="E4026" s="465"/>
      <c r="F4026" s="465"/>
      <c r="G4026" s="465"/>
    </row>
    <row r="4027" spans="2:7" s="466" customFormat="1">
      <c r="B4027" s="465"/>
      <c r="C4027" s="465"/>
      <c r="D4027" s="465"/>
      <c r="E4027" s="465"/>
      <c r="F4027" s="465"/>
      <c r="G4027" s="465"/>
    </row>
    <row r="4028" spans="2:7" s="466" customFormat="1">
      <c r="B4028" s="465"/>
      <c r="C4028" s="465"/>
      <c r="D4028" s="465"/>
      <c r="E4028" s="465"/>
      <c r="F4028" s="465"/>
      <c r="G4028" s="465"/>
    </row>
    <row r="4029" spans="2:7" s="466" customFormat="1">
      <c r="B4029" s="465"/>
      <c r="C4029" s="465"/>
      <c r="D4029" s="465"/>
      <c r="E4029" s="465"/>
      <c r="F4029" s="465"/>
      <c r="G4029" s="465"/>
    </row>
    <row r="4030" spans="2:7" s="466" customFormat="1">
      <c r="B4030" s="465"/>
      <c r="C4030" s="465"/>
      <c r="D4030" s="465"/>
      <c r="E4030" s="465"/>
      <c r="F4030" s="465"/>
      <c r="G4030" s="465"/>
    </row>
    <row r="4031" spans="2:7" s="466" customFormat="1">
      <c r="B4031" s="465"/>
      <c r="C4031" s="465"/>
      <c r="D4031" s="465"/>
      <c r="E4031" s="465"/>
      <c r="F4031" s="465"/>
      <c r="G4031" s="465"/>
    </row>
    <row r="4032" spans="2:7" s="466" customFormat="1">
      <c r="B4032" s="465"/>
      <c r="C4032" s="465"/>
      <c r="D4032" s="465"/>
      <c r="E4032" s="465"/>
      <c r="F4032" s="465"/>
      <c r="G4032" s="465"/>
    </row>
    <row r="4033" spans="2:7" s="466" customFormat="1">
      <c r="B4033" s="465"/>
      <c r="C4033" s="465"/>
      <c r="D4033" s="465"/>
      <c r="E4033" s="465"/>
      <c r="F4033" s="465"/>
      <c r="G4033" s="465"/>
    </row>
    <row r="4034" spans="2:7" s="466" customFormat="1">
      <c r="B4034" s="465"/>
      <c r="C4034" s="465"/>
      <c r="D4034" s="465"/>
      <c r="E4034" s="465"/>
      <c r="F4034" s="465"/>
      <c r="G4034" s="465"/>
    </row>
    <row r="4035" spans="2:7" s="466" customFormat="1">
      <c r="B4035" s="465"/>
      <c r="C4035" s="465"/>
      <c r="D4035" s="465"/>
      <c r="E4035" s="465"/>
      <c r="F4035" s="465"/>
      <c r="G4035" s="465"/>
    </row>
    <row r="4036" spans="2:7" s="466" customFormat="1">
      <c r="B4036" s="465"/>
      <c r="C4036" s="465"/>
      <c r="D4036" s="465"/>
      <c r="E4036" s="465"/>
      <c r="F4036" s="465"/>
      <c r="G4036" s="465"/>
    </row>
    <row r="4037" spans="2:7" s="466" customFormat="1">
      <c r="B4037" s="465"/>
      <c r="C4037" s="465"/>
      <c r="D4037" s="465"/>
      <c r="E4037" s="465"/>
      <c r="F4037" s="465"/>
      <c r="G4037" s="465"/>
    </row>
    <row r="4038" spans="2:7" s="466" customFormat="1">
      <c r="B4038" s="465"/>
      <c r="C4038" s="465"/>
      <c r="D4038" s="465"/>
      <c r="E4038" s="465"/>
      <c r="F4038" s="465"/>
      <c r="G4038" s="465"/>
    </row>
    <row r="4039" spans="2:7" s="466" customFormat="1">
      <c r="B4039" s="465"/>
      <c r="C4039" s="465"/>
      <c r="D4039" s="465"/>
      <c r="E4039" s="465"/>
      <c r="F4039" s="465"/>
      <c r="G4039" s="465"/>
    </row>
    <row r="4040" spans="2:7" s="466" customFormat="1">
      <c r="B4040" s="465"/>
      <c r="C4040" s="465"/>
      <c r="D4040" s="465"/>
      <c r="E4040" s="465"/>
      <c r="F4040" s="465"/>
      <c r="G4040" s="465"/>
    </row>
    <row r="4041" spans="2:7" s="466" customFormat="1">
      <c r="B4041" s="465"/>
      <c r="C4041" s="465"/>
      <c r="D4041" s="465"/>
      <c r="E4041" s="465"/>
      <c r="F4041" s="465"/>
      <c r="G4041" s="465"/>
    </row>
    <row r="4042" spans="2:7" s="466" customFormat="1">
      <c r="B4042" s="465"/>
      <c r="C4042" s="465"/>
      <c r="D4042" s="465"/>
      <c r="E4042" s="465"/>
      <c r="F4042" s="465"/>
      <c r="G4042" s="465"/>
    </row>
    <row r="4043" spans="2:7" s="466" customFormat="1">
      <c r="B4043" s="465"/>
      <c r="C4043" s="465"/>
      <c r="D4043" s="465"/>
      <c r="E4043" s="465"/>
      <c r="F4043" s="465"/>
      <c r="G4043" s="465"/>
    </row>
    <row r="4044" spans="2:7" s="466" customFormat="1">
      <c r="B4044" s="465"/>
      <c r="C4044" s="465"/>
      <c r="D4044" s="465"/>
      <c r="E4044" s="465"/>
      <c r="F4044" s="465"/>
      <c r="G4044" s="465"/>
    </row>
    <row r="4045" spans="2:7" s="466" customFormat="1">
      <c r="B4045" s="465"/>
      <c r="C4045" s="465"/>
      <c r="D4045" s="465"/>
      <c r="E4045" s="465"/>
      <c r="F4045" s="465"/>
      <c r="G4045" s="465"/>
    </row>
    <row r="4046" spans="2:7" s="466" customFormat="1">
      <c r="B4046" s="465"/>
      <c r="C4046" s="465"/>
      <c r="D4046" s="465"/>
      <c r="E4046" s="465"/>
      <c r="F4046" s="465"/>
      <c r="G4046" s="465"/>
    </row>
    <row r="4047" spans="2:7" s="466" customFormat="1">
      <c r="B4047" s="465"/>
      <c r="C4047" s="465"/>
      <c r="D4047" s="465"/>
      <c r="E4047" s="465"/>
      <c r="F4047" s="465"/>
      <c r="G4047" s="465"/>
    </row>
    <row r="4048" spans="2:7" s="466" customFormat="1">
      <c r="B4048" s="465"/>
      <c r="C4048" s="465"/>
      <c r="D4048" s="465"/>
      <c r="E4048" s="465"/>
      <c r="F4048" s="465"/>
      <c r="G4048" s="465"/>
    </row>
    <row r="4049" spans="2:7" s="466" customFormat="1">
      <c r="B4049" s="465"/>
      <c r="C4049" s="465"/>
      <c r="D4049" s="465"/>
      <c r="E4049" s="465"/>
      <c r="F4049" s="465"/>
      <c r="G4049" s="465"/>
    </row>
    <row r="4050" spans="2:7" s="466" customFormat="1">
      <c r="B4050" s="465"/>
      <c r="C4050" s="465"/>
      <c r="D4050" s="465"/>
      <c r="E4050" s="465"/>
      <c r="F4050" s="465"/>
      <c r="G4050" s="465"/>
    </row>
    <row r="4051" spans="2:7" s="466" customFormat="1">
      <c r="B4051" s="465"/>
      <c r="C4051" s="465"/>
      <c r="D4051" s="465"/>
      <c r="E4051" s="465"/>
      <c r="F4051" s="465"/>
      <c r="G4051" s="465"/>
    </row>
    <row r="4052" spans="2:7" s="466" customFormat="1">
      <c r="B4052" s="465"/>
      <c r="C4052" s="465"/>
      <c r="D4052" s="465"/>
      <c r="E4052" s="465"/>
      <c r="F4052" s="465"/>
      <c r="G4052" s="465"/>
    </row>
    <row r="4053" spans="2:7" s="466" customFormat="1">
      <c r="B4053" s="465"/>
      <c r="C4053" s="465"/>
      <c r="D4053" s="465"/>
      <c r="E4053" s="465"/>
      <c r="F4053" s="465"/>
      <c r="G4053" s="465"/>
    </row>
    <row r="4054" spans="2:7" s="466" customFormat="1">
      <c r="B4054" s="465"/>
      <c r="C4054" s="465"/>
      <c r="D4054" s="465"/>
      <c r="E4054" s="465"/>
      <c r="F4054" s="465"/>
      <c r="G4054" s="465"/>
    </row>
    <row r="4055" spans="2:7" s="466" customFormat="1">
      <c r="B4055" s="465"/>
      <c r="C4055" s="465"/>
      <c r="D4055" s="465"/>
      <c r="E4055" s="465"/>
      <c r="F4055" s="465"/>
      <c r="G4055" s="465"/>
    </row>
    <row r="4056" spans="2:7" s="466" customFormat="1">
      <c r="B4056" s="465"/>
      <c r="C4056" s="465"/>
      <c r="D4056" s="465"/>
      <c r="E4056" s="465"/>
      <c r="F4056" s="465"/>
      <c r="G4056" s="465"/>
    </row>
    <row r="4057" spans="2:7" s="466" customFormat="1">
      <c r="B4057" s="465"/>
      <c r="C4057" s="465"/>
      <c r="D4057" s="465"/>
      <c r="E4057" s="465"/>
      <c r="F4057" s="465"/>
      <c r="G4057" s="465"/>
    </row>
    <row r="4058" spans="2:7" s="466" customFormat="1">
      <c r="B4058" s="465"/>
      <c r="C4058" s="465"/>
      <c r="D4058" s="465"/>
      <c r="E4058" s="465"/>
      <c r="F4058" s="465"/>
      <c r="G4058" s="465"/>
    </row>
    <row r="4059" spans="2:7" s="466" customFormat="1">
      <c r="B4059" s="465"/>
      <c r="C4059" s="465"/>
      <c r="D4059" s="465"/>
      <c r="E4059" s="465"/>
      <c r="F4059" s="465"/>
      <c r="G4059" s="465"/>
    </row>
    <row r="4060" spans="2:7" s="466" customFormat="1">
      <c r="B4060" s="465"/>
      <c r="C4060" s="465"/>
      <c r="D4060" s="465"/>
      <c r="E4060" s="465"/>
      <c r="F4060" s="465"/>
      <c r="G4060" s="465"/>
    </row>
    <row r="4061" spans="2:7" s="466" customFormat="1">
      <c r="B4061" s="465"/>
      <c r="C4061" s="465"/>
      <c r="D4061" s="465"/>
      <c r="E4061" s="465"/>
      <c r="F4061" s="465"/>
      <c r="G4061" s="465"/>
    </row>
    <row r="4062" spans="2:7" s="466" customFormat="1">
      <c r="B4062" s="465"/>
      <c r="C4062" s="465"/>
      <c r="D4062" s="465"/>
      <c r="E4062" s="465"/>
      <c r="F4062" s="465"/>
      <c r="G4062" s="465"/>
    </row>
    <row r="4063" spans="2:7" s="466" customFormat="1">
      <c r="B4063" s="465"/>
      <c r="C4063" s="465"/>
      <c r="D4063" s="465"/>
      <c r="E4063" s="465"/>
      <c r="F4063" s="465"/>
      <c r="G4063" s="465"/>
    </row>
    <row r="4064" spans="2:7" s="466" customFormat="1">
      <c r="B4064" s="465"/>
      <c r="C4064" s="465"/>
      <c r="D4064" s="465"/>
      <c r="E4064" s="465"/>
      <c r="F4064" s="465"/>
      <c r="G4064" s="465"/>
    </row>
    <row r="4065" spans="2:7" s="466" customFormat="1">
      <c r="B4065" s="465"/>
      <c r="C4065" s="465"/>
      <c r="D4065" s="465"/>
      <c r="E4065" s="465"/>
      <c r="F4065" s="465"/>
      <c r="G4065" s="465"/>
    </row>
    <row r="4066" spans="2:7" s="466" customFormat="1">
      <c r="B4066" s="465"/>
      <c r="C4066" s="465"/>
      <c r="D4066" s="465"/>
      <c r="E4066" s="465"/>
      <c r="F4066" s="465"/>
      <c r="G4066" s="465"/>
    </row>
    <row r="4067" spans="2:7" s="466" customFormat="1">
      <c r="B4067" s="465"/>
      <c r="C4067" s="465"/>
      <c r="D4067" s="465"/>
      <c r="E4067" s="465"/>
      <c r="F4067" s="465"/>
      <c r="G4067" s="465"/>
    </row>
    <row r="4068" spans="2:7" s="466" customFormat="1">
      <c r="B4068" s="465"/>
      <c r="C4068" s="465"/>
      <c r="D4068" s="465"/>
      <c r="E4068" s="465"/>
      <c r="F4068" s="465"/>
      <c r="G4068" s="465"/>
    </row>
    <row r="4069" spans="2:7" s="466" customFormat="1">
      <c r="B4069" s="465"/>
      <c r="C4069" s="465"/>
      <c r="D4069" s="465"/>
      <c r="E4069" s="465"/>
      <c r="F4069" s="465"/>
      <c r="G4069" s="465"/>
    </row>
    <row r="4070" spans="2:7" s="466" customFormat="1">
      <c r="B4070" s="465"/>
      <c r="C4070" s="465"/>
      <c r="D4070" s="465"/>
      <c r="E4070" s="465"/>
      <c r="F4070" s="465"/>
      <c r="G4070" s="465"/>
    </row>
    <row r="4071" spans="2:7" s="466" customFormat="1">
      <c r="B4071" s="465"/>
      <c r="C4071" s="465"/>
      <c r="D4071" s="465"/>
      <c r="E4071" s="465"/>
      <c r="F4071" s="465"/>
      <c r="G4071" s="465"/>
    </row>
    <row r="4072" spans="2:7" s="466" customFormat="1">
      <c r="B4072" s="465"/>
      <c r="C4072" s="465"/>
      <c r="D4072" s="465"/>
      <c r="E4072" s="465"/>
      <c r="F4072" s="465"/>
      <c r="G4072" s="465"/>
    </row>
    <row r="4073" spans="2:7" s="466" customFormat="1">
      <c r="B4073" s="465"/>
      <c r="C4073" s="465"/>
      <c r="D4073" s="465"/>
      <c r="E4073" s="465"/>
      <c r="F4073" s="465"/>
      <c r="G4073" s="465"/>
    </row>
    <row r="4074" spans="2:7" s="466" customFormat="1">
      <c r="B4074" s="465"/>
      <c r="C4074" s="465"/>
      <c r="D4074" s="465"/>
      <c r="E4074" s="465"/>
      <c r="F4074" s="465"/>
      <c r="G4074" s="465"/>
    </row>
    <row r="4075" spans="2:7" s="466" customFormat="1">
      <c r="B4075" s="465"/>
      <c r="C4075" s="465"/>
      <c r="D4075" s="465"/>
      <c r="E4075" s="465"/>
      <c r="F4075" s="465"/>
      <c r="G4075" s="465"/>
    </row>
    <row r="4076" spans="2:7" s="466" customFormat="1">
      <c r="B4076" s="465"/>
      <c r="C4076" s="465"/>
      <c r="D4076" s="465"/>
      <c r="E4076" s="465"/>
      <c r="F4076" s="465"/>
      <c r="G4076" s="465"/>
    </row>
    <row r="4077" spans="2:7" s="466" customFormat="1">
      <c r="B4077" s="465"/>
      <c r="C4077" s="465"/>
      <c r="D4077" s="465"/>
      <c r="E4077" s="465"/>
      <c r="F4077" s="465"/>
      <c r="G4077" s="465"/>
    </row>
    <row r="4078" spans="2:7" s="466" customFormat="1">
      <c r="B4078" s="465"/>
      <c r="C4078" s="465"/>
      <c r="D4078" s="465"/>
      <c r="E4078" s="465"/>
      <c r="F4078" s="465"/>
      <c r="G4078" s="465"/>
    </row>
    <row r="4079" spans="2:7" s="466" customFormat="1">
      <c r="B4079" s="465"/>
      <c r="C4079" s="465"/>
      <c r="D4079" s="465"/>
      <c r="E4079" s="465"/>
      <c r="F4079" s="465"/>
      <c r="G4079" s="465"/>
    </row>
    <row r="4080" spans="2:7" s="466" customFormat="1">
      <c r="B4080" s="465"/>
      <c r="C4080" s="465"/>
      <c r="D4080" s="465"/>
      <c r="E4080" s="465"/>
      <c r="F4080" s="465"/>
      <c r="G4080" s="465"/>
    </row>
    <row r="4081" spans="2:7" s="466" customFormat="1">
      <c r="B4081" s="465"/>
      <c r="C4081" s="465"/>
      <c r="D4081" s="465"/>
      <c r="E4081" s="465"/>
      <c r="F4081" s="465"/>
      <c r="G4081" s="465"/>
    </row>
    <row r="4082" spans="2:7" s="466" customFormat="1">
      <c r="B4082" s="465"/>
      <c r="C4082" s="465"/>
      <c r="D4082" s="465"/>
      <c r="E4082" s="465"/>
      <c r="F4082" s="465"/>
      <c r="G4082" s="465"/>
    </row>
    <row r="4083" spans="2:7" s="466" customFormat="1">
      <c r="B4083" s="465"/>
      <c r="C4083" s="465"/>
      <c r="D4083" s="465"/>
      <c r="E4083" s="465"/>
      <c r="F4083" s="465"/>
      <c r="G4083" s="465"/>
    </row>
    <row r="4084" spans="2:7" s="466" customFormat="1">
      <c r="B4084" s="465"/>
      <c r="C4084" s="465"/>
      <c r="D4084" s="465"/>
      <c r="E4084" s="465"/>
      <c r="F4084" s="465"/>
      <c r="G4084" s="465"/>
    </row>
    <row r="4085" spans="2:7" s="466" customFormat="1">
      <c r="B4085" s="465"/>
      <c r="C4085" s="465"/>
      <c r="D4085" s="465"/>
      <c r="E4085" s="465"/>
      <c r="F4085" s="465"/>
      <c r="G4085" s="465"/>
    </row>
    <row r="4086" spans="2:7" s="466" customFormat="1">
      <c r="B4086" s="465"/>
      <c r="C4086" s="465"/>
      <c r="D4086" s="465"/>
      <c r="E4086" s="465"/>
      <c r="F4086" s="465"/>
      <c r="G4086" s="465"/>
    </row>
    <row r="4087" spans="2:7" s="466" customFormat="1">
      <c r="B4087" s="465"/>
      <c r="C4087" s="465"/>
      <c r="D4087" s="465"/>
      <c r="E4087" s="465"/>
      <c r="F4087" s="465"/>
      <c r="G4087" s="465"/>
    </row>
    <row r="4088" spans="2:7" s="466" customFormat="1">
      <c r="B4088" s="465"/>
      <c r="C4088" s="465"/>
      <c r="D4088" s="465"/>
      <c r="E4088" s="465"/>
      <c r="F4088" s="465"/>
      <c r="G4088" s="465"/>
    </row>
    <row r="4089" spans="2:7" s="466" customFormat="1">
      <c r="B4089" s="465"/>
      <c r="C4089" s="465"/>
      <c r="D4089" s="465"/>
      <c r="E4089" s="465"/>
      <c r="F4089" s="465"/>
      <c r="G4089" s="465"/>
    </row>
    <row r="4090" spans="2:7" s="466" customFormat="1">
      <c r="B4090" s="465"/>
      <c r="C4090" s="465"/>
      <c r="D4090" s="465"/>
      <c r="E4090" s="465"/>
      <c r="F4090" s="465"/>
      <c r="G4090" s="465"/>
    </row>
    <row r="4091" spans="2:7" s="466" customFormat="1">
      <c r="B4091" s="465"/>
      <c r="C4091" s="465"/>
      <c r="D4091" s="465"/>
      <c r="E4091" s="465"/>
      <c r="F4091" s="465"/>
      <c r="G4091" s="465"/>
    </row>
    <row r="4092" spans="2:7" s="466" customFormat="1">
      <c r="B4092" s="465"/>
      <c r="C4092" s="465"/>
      <c r="D4092" s="465"/>
      <c r="E4092" s="465"/>
      <c r="F4092" s="465"/>
      <c r="G4092" s="465"/>
    </row>
    <row r="4093" spans="2:7" s="466" customFormat="1">
      <c r="B4093" s="465"/>
      <c r="C4093" s="465"/>
      <c r="D4093" s="465"/>
      <c r="E4093" s="465"/>
      <c r="F4093" s="465"/>
      <c r="G4093" s="465"/>
    </row>
    <row r="4094" spans="2:7" s="466" customFormat="1">
      <c r="B4094" s="465"/>
      <c r="C4094" s="465"/>
      <c r="D4094" s="465"/>
      <c r="E4094" s="465"/>
      <c r="F4094" s="465"/>
      <c r="G4094" s="465"/>
    </row>
    <row r="4095" spans="2:7" s="466" customFormat="1">
      <c r="B4095" s="465"/>
      <c r="C4095" s="465"/>
      <c r="D4095" s="465"/>
      <c r="E4095" s="465"/>
      <c r="F4095" s="465"/>
      <c r="G4095" s="465"/>
    </row>
    <row r="4096" spans="2:7" s="466" customFormat="1">
      <c r="B4096" s="465"/>
      <c r="C4096" s="465"/>
      <c r="D4096" s="465"/>
      <c r="E4096" s="465"/>
      <c r="F4096" s="465"/>
      <c r="G4096" s="465"/>
    </row>
    <row r="4097" spans="2:7" s="466" customFormat="1">
      <c r="B4097" s="465"/>
      <c r="C4097" s="465"/>
      <c r="D4097" s="465"/>
      <c r="E4097" s="465"/>
      <c r="F4097" s="465"/>
      <c r="G4097" s="465"/>
    </row>
    <row r="4098" spans="2:7" s="466" customFormat="1">
      <c r="B4098" s="465"/>
      <c r="C4098" s="465"/>
      <c r="D4098" s="465"/>
      <c r="E4098" s="465"/>
      <c r="F4098" s="465"/>
      <c r="G4098" s="465"/>
    </row>
    <row r="4099" spans="2:7" s="466" customFormat="1">
      <c r="B4099" s="465"/>
      <c r="C4099" s="465"/>
      <c r="D4099" s="465"/>
      <c r="E4099" s="465"/>
      <c r="F4099" s="465"/>
      <c r="G4099" s="465"/>
    </row>
    <row r="4100" spans="2:7" s="466" customFormat="1">
      <c r="B4100" s="465"/>
      <c r="C4100" s="465"/>
      <c r="D4100" s="465"/>
      <c r="E4100" s="465"/>
      <c r="F4100" s="465"/>
      <c r="G4100" s="465"/>
    </row>
    <row r="4101" spans="2:7" s="466" customFormat="1">
      <c r="B4101" s="465"/>
      <c r="C4101" s="465"/>
      <c r="D4101" s="465"/>
      <c r="E4101" s="465"/>
      <c r="F4101" s="465"/>
      <c r="G4101" s="465"/>
    </row>
    <row r="4102" spans="2:7" s="466" customFormat="1">
      <c r="B4102" s="465"/>
      <c r="C4102" s="465"/>
      <c r="D4102" s="465"/>
      <c r="E4102" s="465"/>
      <c r="F4102" s="465"/>
      <c r="G4102" s="465"/>
    </row>
    <row r="4103" spans="2:7" s="466" customFormat="1">
      <c r="B4103" s="465"/>
      <c r="C4103" s="465"/>
      <c r="D4103" s="465"/>
      <c r="E4103" s="465"/>
      <c r="F4103" s="465"/>
      <c r="G4103" s="465"/>
    </row>
    <row r="4104" spans="2:7" s="466" customFormat="1">
      <c r="B4104" s="465"/>
      <c r="C4104" s="465"/>
      <c r="D4104" s="465"/>
      <c r="E4104" s="465"/>
      <c r="F4104" s="465"/>
      <c r="G4104" s="465"/>
    </row>
    <row r="4105" spans="2:7" s="466" customFormat="1">
      <c r="B4105" s="465"/>
      <c r="C4105" s="465"/>
      <c r="D4105" s="465"/>
      <c r="E4105" s="465"/>
      <c r="F4105" s="465"/>
      <c r="G4105" s="465"/>
    </row>
    <row r="4106" spans="2:7" s="466" customFormat="1">
      <c r="B4106" s="465"/>
      <c r="C4106" s="465"/>
      <c r="D4106" s="465"/>
      <c r="E4106" s="465"/>
      <c r="F4106" s="465"/>
      <c r="G4106" s="465"/>
    </row>
    <row r="4107" spans="2:7" s="466" customFormat="1">
      <c r="B4107" s="465"/>
      <c r="C4107" s="465"/>
      <c r="D4107" s="465"/>
      <c r="E4107" s="465"/>
      <c r="F4107" s="465"/>
      <c r="G4107" s="465"/>
    </row>
    <row r="4108" spans="2:7" s="466" customFormat="1">
      <c r="B4108" s="465"/>
      <c r="C4108" s="465"/>
      <c r="D4108" s="465"/>
      <c r="E4108" s="465"/>
      <c r="F4108" s="465"/>
      <c r="G4108" s="465"/>
    </row>
    <row r="4109" spans="2:7" s="466" customFormat="1">
      <c r="B4109" s="465"/>
      <c r="C4109" s="465"/>
      <c r="D4109" s="465"/>
      <c r="E4109" s="465"/>
      <c r="F4109" s="465"/>
      <c r="G4109" s="465"/>
    </row>
    <row r="4110" spans="2:7" s="466" customFormat="1">
      <c r="B4110" s="465"/>
      <c r="C4110" s="465"/>
      <c r="D4110" s="465"/>
      <c r="E4110" s="465"/>
      <c r="F4110" s="465"/>
      <c r="G4110" s="465"/>
    </row>
    <row r="4111" spans="2:7" s="466" customFormat="1">
      <c r="B4111" s="465"/>
      <c r="C4111" s="465"/>
      <c r="D4111" s="465"/>
      <c r="E4111" s="465"/>
      <c r="F4111" s="465"/>
      <c r="G4111" s="465"/>
    </row>
    <row r="4112" spans="2:7" s="466" customFormat="1">
      <c r="B4112" s="465"/>
      <c r="C4112" s="465"/>
      <c r="D4112" s="465"/>
      <c r="E4112" s="465"/>
      <c r="F4112" s="465"/>
      <c r="G4112" s="465"/>
    </row>
    <row r="4113" spans="2:7" s="466" customFormat="1">
      <c r="B4113" s="465"/>
      <c r="C4113" s="465"/>
      <c r="D4113" s="465"/>
      <c r="E4113" s="465"/>
      <c r="F4113" s="465"/>
      <c r="G4113" s="465"/>
    </row>
    <row r="4114" spans="2:7" s="466" customFormat="1">
      <c r="B4114" s="465"/>
      <c r="C4114" s="465"/>
      <c r="D4114" s="465"/>
      <c r="E4114" s="465"/>
      <c r="F4114" s="465"/>
      <c r="G4114" s="465"/>
    </row>
    <row r="4115" spans="2:7" s="466" customFormat="1">
      <c r="B4115" s="465"/>
      <c r="C4115" s="465"/>
      <c r="D4115" s="465"/>
      <c r="E4115" s="465"/>
      <c r="F4115" s="465"/>
      <c r="G4115" s="465"/>
    </row>
    <row r="4116" spans="2:7" s="466" customFormat="1">
      <c r="B4116" s="465"/>
      <c r="C4116" s="465"/>
      <c r="D4116" s="465"/>
      <c r="E4116" s="465"/>
      <c r="F4116" s="465"/>
      <c r="G4116" s="465"/>
    </row>
    <row r="4117" spans="2:7" s="466" customFormat="1">
      <c r="B4117" s="465"/>
      <c r="C4117" s="465"/>
      <c r="D4117" s="465"/>
      <c r="E4117" s="465"/>
      <c r="F4117" s="465"/>
      <c r="G4117" s="465"/>
    </row>
    <row r="4118" spans="2:7" s="466" customFormat="1">
      <c r="B4118" s="465"/>
      <c r="C4118" s="465"/>
      <c r="D4118" s="465"/>
      <c r="E4118" s="465"/>
      <c r="F4118" s="465"/>
      <c r="G4118" s="465"/>
    </row>
    <row r="4119" spans="2:7" s="466" customFormat="1">
      <c r="B4119" s="465"/>
      <c r="C4119" s="465"/>
      <c r="D4119" s="465"/>
      <c r="E4119" s="465"/>
      <c r="F4119" s="465"/>
      <c r="G4119" s="465"/>
    </row>
    <row r="4120" spans="2:7" s="466" customFormat="1">
      <c r="B4120" s="465"/>
      <c r="C4120" s="465"/>
      <c r="D4120" s="465"/>
      <c r="E4120" s="465"/>
      <c r="F4120" s="465"/>
      <c r="G4120" s="465"/>
    </row>
    <row r="4121" spans="2:7" s="466" customFormat="1">
      <c r="B4121" s="465"/>
      <c r="C4121" s="465"/>
      <c r="D4121" s="465"/>
      <c r="E4121" s="465"/>
      <c r="F4121" s="465"/>
      <c r="G4121" s="465"/>
    </row>
    <row r="4122" spans="2:7" s="466" customFormat="1">
      <c r="B4122" s="465"/>
      <c r="C4122" s="465"/>
      <c r="D4122" s="465"/>
      <c r="E4122" s="465"/>
      <c r="F4122" s="465"/>
      <c r="G4122" s="465"/>
    </row>
    <row r="4123" spans="2:7" s="466" customFormat="1">
      <c r="B4123" s="465"/>
      <c r="C4123" s="465"/>
      <c r="D4123" s="465"/>
      <c r="E4123" s="465"/>
      <c r="F4123" s="465"/>
      <c r="G4123" s="465"/>
    </row>
    <row r="4124" spans="2:7" s="466" customFormat="1">
      <c r="B4124" s="465"/>
      <c r="C4124" s="465"/>
      <c r="D4124" s="465"/>
      <c r="E4124" s="465"/>
      <c r="F4124" s="465"/>
      <c r="G4124" s="465"/>
    </row>
    <row r="4125" spans="2:7" s="466" customFormat="1">
      <c r="B4125" s="465"/>
      <c r="C4125" s="465"/>
      <c r="D4125" s="465"/>
      <c r="E4125" s="465"/>
      <c r="F4125" s="465"/>
      <c r="G4125" s="465"/>
    </row>
    <row r="4126" spans="2:7" s="466" customFormat="1">
      <c r="B4126" s="465"/>
      <c r="C4126" s="465"/>
      <c r="D4126" s="465"/>
      <c r="E4126" s="465"/>
      <c r="F4126" s="465"/>
      <c r="G4126" s="465"/>
    </row>
    <row r="4127" spans="2:7" s="466" customFormat="1">
      <c r="B4127" s="465"/>
      <c r="C4127" s="465"/>
      <c r="D4127" s="465"/>
      <c r="E4127" s="465"/>
      <c r="F4127" s="465"/>
      <c r="G4127" s="465"/>
    </row>
    <row r="4128" spans="2:7" s="466" customFormat="1">
      <c r="B4128" s="465"/>
      <c r="C4128" s="465"/>
      <c r="D4128" s="465"/>
      <c r="E4128" s="465"/>
      <c r="F4128" s="465"/>
      <c r="G4128" s="465"/>
    </row>
    <row r="4129" spans="2:7" s="466" customFormat="1">
      <c r="B4129" s="465"/>
      <c r="C4129" s="465"/>
      <c r="D4129" s="465"/>
      <c r="E4129" s="465"/>
      <c r="F4129" s="465"/>
      <c r="G4129" s="465"/>
    </row>
    <row r="4130" spans="2:7" s="466" customFormat="1">
      <c r="B4130" s="465"/>
      <c r="C4130" s="465"/>
      <c r="D4130" s="465"/>
      <c r="E4130" s="465"/>
      <c r="F4130" s="465"/>
      <c r="G4130" s="465"/>
    </row>
    <row r="4131" spans="2:7" s="466" customFormat="1">
      <c r="B4131" s="465"/>
      <c r="C4131" s="465"/>
      <c r="D4131" s="465"/>
      <c r="E4131" s="465"/>
      <c r="F4131" s="465"/>
      <c r="G4131" s="465"/>
    </row>
    <row r="4132" spans="2:7" s="466" customFormat="1">
      <c r="B4132" s="465"/>
      <c r="C4132" s="465"/>
      <c r="D4132" s="465"/>
      <c r="E4132" s="465"/>
      <c r="F4132" s="465"/>
      <c r="G4132" s="465"/>
    </row>
    <row r="4133" spans="2:7" s="466" customFormat="1">
      <c r="B4133" s="465"/>
      <c r="C4133" s="465"/>
      <c r="D4133" s="465"/>
      <c r="E4133" s="465"/>
      <c r="F4133" s="465"/>
      <c r="G4133" s="465"/>
    </row>
    <row r="4134" spans="2:7" s="466" customFormat="1">
      <c r="B4134" s="465"/>
      <c r="C4134" s="465"/>
      <c r="D4134" s="465"/>
      <c r="E4134" s="465"/>
      <c r="F4134" s="465"/>
      <c r="G4134" s="465"/>
    </row>
    <row r="4135" spans="2:7" s="466" customFormat="1">
      <c r="B4135" s="465"/>
      <c r="C4135" s="465"/>
      <c r="D4135" s="465"/>
      <c r="E4135" s="465"/>
      <c r="F4135" s="465"/>
      <c r="G4135" s="465"/>
    </row>
    <row r="4136" spans="2:7" s="466" customFormat="1">
      <c r="B4136" s="465"/>
      <c r="C4136" s="465"/>
      <c r="D4136" s="465"/>
      <c r="E4136" s="465"/>
      <c r="F4136" s="465"/>
      <c r="G4136" s="465"/>
    </row>
    <row r="4137" spans="2:7" s="466" customFormat="1">
      <c r="B4137" s="465"/>
      <c r="C4137" s="465"/>
      <c r="D4137" s="465"/>
      <c r="E4137" s="465"/>
      <c r="F4137" s="465"/>
      <c r="G4137" s="465"/>
    </row>
    <row r="4138" spans="2:7" s="466" customFormat="1">
      <c r="B4138" s="465"/>
      <c r="C4138" s="465"/>
      <c r="D4138" s="465"/>
      <c r="E4138" s="465"/>
      <c r="F4138" s="465"/>
      <c r="G4138" s="465"/>
    </row>
    <row r="4139" spans="2:7" s="466" customFormat="1">
      <c r="B4139" s="465"/>
      <c r="C4139" s="465"/>
      <c r="D4139" s="465"/>
      <c r="E4139" s="465"/>
      <c r="F4139" s="465"/>
      <c r="G4139" s="465"/>
    </row>
    <row r="4140" spans="2:7" s="466" customFormat="1">
      <c r="B4140" s="465"/>
      <c r="C4140" s="465"/>
      <c r="D4140" s="465"/>
      <c r="E4140" s="465"/>
      <c r="F4140" s="465"/>
      <c r="G4140" s="465"/>
    </row>
    <row r="4141" spans="2:7" s="466" customFormat="1">
      <c r="B4141" s="465"/>
      <c r="C4141" s="465"/>
      <c r="D4141" s="465"/>
      <c r="E4141" s="465"/>
      <c r="F4141" s="465"/>
      <c r="G4141" s="465"/>
    </row>
    <row r="4142" spans="2:7" s="466" customFormat="1">
      <c r="B4142" s="465"/>
      <c r="C4142" s="465"/>
      <c r="D4142" s="465"/>
      <c r="E4142" s="465"/>
      <c r="F4142" s="465"/>
      <c r="G4142" s="465"/>
    </row>
    <row r="4143" spans="2:7" s="466" customFormat="1">
      <c r="B4143" s="465"/>
      <c r="C4143" s="465"/>
      <c r="D4143" s="465"/>
      <c r="E4143" s="465"/>
      <c r="F4143" s="465"/>
      <c r="G4143" s="465"/>
    </row>
    <row r="4144" spans="2:7" s="466" customFormat="1">
      <c r="B4144" s="465"/>
      <c r="C4144" s="465"/>
      <c r="D4144" s="465"/>
      <c r="E4144" s="465"/>
      <c r="F4144" s="465"/>
      <c r="G4144" s="465"/>
    </row>
    <row r="4145" spans="2:7" s="466" customFormat="1">
      <c r="B4145" s="465"/>
      <c r="C4145" s="465"/>
      <c r="D4145" s="465"/>
      <c r="E4145" s="465"/>
      <c r="F4145" s="465"/>
      <c r="G4145" s="465"/>
    </row>
    <row r="4146" spans="2:7" s="466" customFormat="1">
      <c r="B4146" s="465"/>
      <c r="C4146" s="465"/>
      <c r="D4146" s="465"/>
      <c r="E4146" s="465"/>
      <c r="F4146" s="465"/>
      <c r="G4146" s="465"/>
    </row>
    <row r="4147" spans="2:7" s="466" customFormat="1">
      <c r="B4147" s="465"/>
      <c r="C4147" s="465"/>
      <c r="D4147" s="465"/>
      <c r="E4147" s="465"/>
      <c r="F4147" s="465"/>
      <c r="G4147" s="465"/>
    </row>
    <row r="4148" spans="2:7" s="466" customFormat="1">
      <c r="B4148" s="465"/>
      <c r="C4148" s="465"/>
      <c r="D4148" s="465"/>
      <c r="E4148" s="465"/>
      <c r="F4148" s="465"/>
      <c r="G4148" s="465"/>
    </row>
    <row r="4149" spans="2:7" s="466" customFormat="1">
      <c r="B4149" s="465"/>
      <c r="C4149" s="465"/>
      <c r="D4149" s="465"/>
      <c r="E4149" s="465"/>
      <c r="F4149" s="465"/>
      <c r="G4149" s="465"/>
    </row>
    <row r="4150" spans="2:7" s="466" customFormat="1">
      <c r="B4150" s="465"/>
      <c r="C4150" s="465"/>
      <c r="D4150" s="465"/>
      <c r="E4150" s="465"/>
      <c r="F4150" s="465"/>
      <c r="G4150" s="465"/>
    </row>
    <row r="4151" spans="2:7" s="466" customFormat="1">
      <c r="B4151" s="465"/>
      <c r="C4151" s="465"/>
      <c r="D4151" s="465"/>
      <c r="E4151" s="465"/>
      <c r="F4151" s="465"/>
      <c r="G4151" s="465"/>
    </row>
    <row r="4152" spans="2:7" s="466" customFormat="1">
      <c r="B4152" s="465"/>
      <c r="C4152" s="465"/>
      <c r="D4152" s="465"/>
      <c r="E4152" s="465"/>
      <c r="F4152" s="465"/>
      <c r="G4152" s="465"/>
    </row>
    <row r="4153" spans="2:7" s="466" customFormat="1">
      <c r="B4153" s="465"/>
      <c r="C4153" s="465"/>
      <c r="D4153" s="465"/>
      <c r="E4153" s="465"/>
      <c r="F4153" s="465"/>
      <c r="G4153" s="465"/>
    </row>
    <row r="4154" spans="2:7" s="466" customFormat="1">
      <c r="B4154" s="465"/>
      <c r="C4154" s="465"/>
      <c r="D4154" s="465"/>
      <c r="E4154" s="465"/>
      <c r="F4154" s="465"/>
      <c r="G4154" s="465"/>
    </row>
    <row r="4155" spans="2:7" s="466" customFormat="1">
      <c r="B4155" s="465"/>
      <c r="C4155" s="465"/>
      <c r="D4155" s="465"/>
      <c r="E4155" s="465"/>
      <c r="F4155" s="465"/>
      <c r="G4155" s="465"/>
    </row>
    <row r="4156" spans="2:7" s="466" customFormat="1">
      <c r="B4156" s="465"/>
      <c r="C4156" s="465"/>
      <c r="D4156" s="465"/>
      <c r="E4156" s="465"/>
      <c r="F4156" s="465"/>
      <c r="G4156" s="465"/>
    </row>
    <row r="4157" spans="2:7" s="466" customFormat="1">
      <c r="B4157" s="465"/>
      <c r="C4157" s="465"/>
      <c r="D4157" s="465"/>
      <c r="E4157" s="465"/>
      <c r="F4157" s="465"/>
      <c r="G4157" s="465"/>
    </row>
    <row r="4158" spans="2:7" s="466" customFormat="1">
      <c r="B4158" s="465"/>
      <c r="C4158" s="465"/>
      <c r="D4158" s="465"/>
      <c r="E4158" s="465"/>
      <c r="F4158" s="465"/>
      <c r="G4158" s="465"/>
    </row>
    <row r="4159" spans="2:7" s="466" customFormat="1">
      <c r="B4159" s="465"/>
      <c r="C4159" s="465"/>
      <c r="D4159" s="465"/>
      <c r="E4159" s="465"/>
      <c r="F4159" s="465"/>
      <c r="G4159" s="465"/>
    </row>
    <row r="4160" spans="2:7" s="466" customFormat="1">
      <c r="B4160" s="465"/>
      <c r="C4160" s="465"/>
      <c r="D4160" s="465"/>
      <c r="E4160" s="465"/>
      <c r="F4160" s="465"/>
      <c r="G4160" s="465"/>
    </row>
    <row r="4161" spans="2:7" s="466" customFormat="1">
      <c r="B4161" s="465"/>
      <c r="C4161" s="465"/>
      <c r="D4161" s="465"/>
      <c r="E4161" s="465"/>
      <c r="F4161" s="465"/>
      <c r="G4161" s="465"/>
    </row>
    <row r="4162" spans="2:7" s="466" customFormat="1">
      <c r="B4162" s="465"/>
      <c r="C4162" s="465"/>
      <c r="D4162" s="465"/>
      <c r="E4162" s="465"/>
      <c r="F4162" s="465"/>
      <c r="G4162" s="465"/>
    </row>
    <row r="4163" spans="2:7" s="466" customFormat="1">
      <c r="B4163" s="465"/>
      <c r="C4163" s="465"/>
      <c r="D4163" s="465"/>
      <c r="E4163" s="465"/>
      <c r="F4163" s="465"/>
      <c r="G4163" s="465"/>
    </row>
    <row r="4164" spans="2:7" s="466" customFormat="1">
      <c r="B4164" s="465"/>
      <c r="C4164" s="465"/>
      <c r="D4164" s="465"/>
      <c r="E4164" s="465"/>
      <c r="F4164" s="465"/>
      <c r="G4164" s="465"/>
    </row>
    <row r="4165" spans="2:7" s="466" customFormat="1">
      <c r="B4165" s="465"/>
      <c r="C4165" s="465"/>
      <c r="D4165" s="465"/>
      <c r="E4165" s="465"/>
      <c r="F4165" s="465"/>
      <c r="G4165" s="465"/>
    </row>
    <row r="4166" spans="2:7" s="466" customFormat="1">
      <c r="B4166" s="465"/>
      <c r="C4166" s="465"/>
      <c r="D4166" s="465"/>
      <c r="E4166" s="465"/>
      <c r="F4166" s="465"/>
      <c r="G4166" s="465"/>
    </row>
    <row r="4167" spans="2:7" s="466" customFormat="1">
      <c r="B4167" s="465"/>
      <c r="C4167" s="465"/>
      <c r="D4167" s="465"/>
      <c r="E4167" s="465"/>
      <c r="F4167" s="465"/>
      <c r="G4167" s="465"/>
    </row>
    <row r="4168" spans="2:7" s="466" customFormat="1">
      <c r="B4168" s="465"/>
      <c r="C4168" s="465"/>
      <c r="D4168" s="465"/>
      <c r="E4168" s="465"/>
      <c r="F4168" s="465"/>
      <c r="G4168" s="465"/>
    </row>
    <row r="4169" spans="2:7" s="466" customFormat="1">
      <c r="B4169" s="465"/>
      <c r="C4169" s="465"/>
      <c r="D4169" s="465"/>
      <c r="E4169" s="465"/>
      <c r="F4169" s="465"/>
      <c r="G4169" s="465"/>
    </row>
    <row r="4170" spans="2:7" s="466" customFormat="1">
      <c r="B4170" s="465"/>
      <c r="C4170" s="465"/>
      <c r="D4170" s="465"/>
      <c r="E4170" s="465"/>
      <c r="F4170" s="465"/>
      <c r="G4170" s="465"/>
    </row>
    <row r="4171" spans="2:7" s="466" customFormat="1">
      <c r="B4171" s="465"/>
      <c r="C4171" s="465"/>
      <c r="D4171" s="465"/>
      <c r="E4171" s="465"/>
      <c r="F4171" s="465"/>
      <c r="G4171" s="465"/>
    </row>
    <row r="4172" spans="2:7" s="466" customFormat="1">
      <c r="B4172" s="465"/>
      <c r="C4172" s="465"/>
      <c r="D4172" s="465"/>
      <c r="E4172" s="465"/>
      <c r="F4172" s="465"/>
      <c r="G4172" s="465"/>
    </row>
    <row r="4173" spans="2:7" s="466" customFormat="1">
      <c r="B4173" s="465"/>
      <c r="C4173" s="465"/>
      <c r="D4173" s="465"/>
      <c r="E4173" s="465"/>
      <c r="F4173" s="465"/>
      <c r="G4173" s="465"/>
    </row>
    <row r="4174" spans="2:7" s="466" customFormat="1">
      <c r="B4174" s="465"/>
      <c r="C4174" s="465"/>
      <c r="D4174" s="465"/>
      <c r="E4174" s="465"/>
      <c r="F4174" s="465"/>
      <c r="G4174" s="465"/>
    </row>
    <row r="4175" spans="2:7" s="466" customFormat="1">
      <c r="B4175" s="465"/>
      <c r="C4175" s="465"/>
      <c r="D4175" s="465"/>
      <c r="E4175" s="465"/>
      <c r="F4175" s="465"/>
      <c r="G4175" s="465"/>
    </row>
    <row r="4176" spans="2:7" s="466" customFormat="1">
      <c r="B4176" s="465"/>
      <c r="C4176" s="465"/>
      <c r="D4176" s="465"/>
      <c r="E4176" s="465"/>
      <c r="F4176" s="465"/>
      <c r="G4176" s="465"/>
    </row>
    <row r="4177" spans="2:7" s="466" customFormat="1">
      <c r="B4177" s="465"/>
      <c r="C4177" s="465"/>
      <c r="D4177" s="465"/>
      <c r="E4177" s="465"/>
      <c r="F4177" s="465"/>
      <c r="G4177" s="465"/>
    </row>
    <row r="4178" spans="2:7" s="466" customFormat="1">
      <c r="B4178" s="465"/>
      <c r="C4178" s="465"/>
      <c r="D4178" s="465"/>
      <c r="E4178" s="465"/>
      <c r="F4178" s="465"/>
      <c r="G4178" s="465"/>
    </row>
    <row r="4179" spans="2:7" s="466" customFormat="1">
      <c r="B4179" s="465"/>
      <c r="C4179" s="465"/>
      <c r="D4179" s="465"/>
      <c r="E4179" s="465"/>
      <c r="F4179" s="465"/>
      <c r="G4179" s="465"/>
    </row>
    <row r="4180" spans="2:7" s="466" customFormat="1">
      <c r="B4180" s="465"/>
      <c r="C4180" s="465"/>
      <c r="D4180" s="465"/>
      <c r="E4180" s="465"/>
      <c r="F4180" s="465"/>
      <c r="G4180" s="465"/>
    </row>
    <row r="4181" spans="2:7" s="466" customFormat="1">
      <c r="B4181" s="465"/>
      <c r="C4181" s="465"/>
      <c r="D4181" s="465"/>
      <c r="E4181" s="465"/>
      <c r="F4181" s="465"/>
      <c r="G4181" s="465"/>
    </row>
    <row r="4182" spans="2:7" s="466" customFormat="1">
      <c r="B4182" s="465"/>
      <c r="C4182" s="465"/>
      <c r="D4182" s="465"/>
      <c r="E4182" s="465"/>
      <c r="F4182" s="465"/>
      <c r="G4182" s="465"/>
    </row>
    <row r="4183" spans="2:7" s="466" customFormat="1">
      <c r="B4183" s="465"/>
      <c r="C4183" s="465"/>
      <c r="D4183" s="465"/>
      <c r="E4183" s="465"/>
      <c r="F4183" s="465"/>
      <c r="G4183" s="465"/>
    </row>
    <row r="4184" spans="2:7" s="466" customFormat="1">
      <c r="B4184" s="465"/>
      <c r="C4184" s="465"/>
      <c r="D4184" s="465"/>
      <c r="E4184" s="465"/>
      <c r="F4184" s="465"/>
      <c r="G4184" s="465"/>
    </row>
    <row r="4185" spans="2:7" s="466" customFormat="1">
      <c r="B4185" s="465"/>
      <c r="C4185" s="465"/>
      <c r="D4185" s="465"/>
      <c r="E4185" s="465"/>
      <c r="F4185" s="465"/>
      <c r="G4185" s="465"/>
    </row>
    <row r="4186" spans="2:7" s="466" customFormat="1">
      <c r="B4186" s="465"/>
      <c r="C4186" s="465"/>
      <c r="D4186" s="465"/>
      <c r="E4186" s="465"/>
      <c r="F4186" s="465"/>
      <c r="G4186" s="465"/>
    </row>
    <row r="4187" spans="2:7" s="466" customFormat="1">
      <c r="B4187" s="465"/>
      <c r="C4187" s="465"/>
      <c r="D4187" s="465"/>
      <c r="E4187" s="465"/>
      <c r="F4187" s="465"/>
      <c r="G4187" s="465"/>
    </row>
    <row r="4188" spans="2:7" s="466" customFormat="1">
      <c r="B4188" s="465"/>
      <c r="C4188" s="465"/>
      <c r="D4188" s="465"/>
      <c r="E4188" s="465"/>
      <c r="F4188" s="465"/>
      <c r="G4188" s="465"/>
    </row>
    <row r="4189" spans="2:7" s="466" customFormat="1">
      <c r="B4189" s="465"/>
      <c r="C4189" s="465"/>
      <c r="D4189" s="465"/>
      <c r="E4189" s="465"/>
      <c r="F4189" s="465"/>
      <c r="G4189" s="465"/>
    </row>
    <row r="4190" spans="2:7" s="466" customFormat="1">
      <c r="B4190" s="465"/>
      <c r="C4190" s="465"/>
      <c r="D4190" s="465"/>
      <c r="E4190" s="465"/>
      <c r="F4190" s="465"/>
      <c r="G4190" s="465"/>
    </row>
    <row r="4191" spans="2:7" s="466" customFormat="1">
      <c r="B4191" s="465"/>
      <c r="C4191" s="465"/>
      <c r="D4191" s="465"/>
      <c r="E4191" s="465"/>
      <c r="F4191" s="465"/>
      <c r="G4191" s="465"/>
    </row>
    <row r="4192" spans="2:7" s="466" customFormat="1">
      <c r="B4192" s="465"/>
      <c r="C4192" s="465"/>
      <c r="D4192" s="465"/>
      <c r="E4192" s="465"/>
      <c r="F4192" s="465"/>
      <c r="G4192" s="465"/>
    </row>
    <row r="4193" spans="2:7" s="466" customFormat="1">
      <c r="B4193" s="465"/>
      <c r="C4193" s="465"/>
      <c r="D4193" s="465"/>
      <c r="E4193" s="465"/>
      <c r="F4193" s="465"/>
      <c r="G4193" s="465"/>
    </row>
    <row r="4194" spans="2:7" s="466" customFormat="1">
      <c r="B4194" s="465"/>
      <c r="C4194" s="465"/>
      <c r="D4194" s="465"/>
      <c r="E4194" s="465"/>
      <c r="F4194" s="465"/>
      <c r="G4194" s="465"/>
    </row>
    <row r="4195" spans="2:7" s="466" customFormat="1">
      <c r="B4195" s="465"/>
      <c r="C4195" s="465"/>
      <c r="D4195" s="465"/>
      <c r="E4195" s="465"/>
      <c r="F4195" s="465"/>
      <c r="G4195" s="465"/>
    </row>
    <row r="4196" spans="2:7" s="466" customFormat="1">
      <c r="B4196" s="465"/>
      <c r="C4196" s="465"/>
      <c r="D4196" s="465"/>
      <c r="E4196" s="465"/>
      <c r="F4196" s="465"/>
      <c r="G4196" s="465"/>
    </row>
    <row r="4197" spans="2:7" s="466" customFormat="1">
      <c r="B4197" s="465"/>
      <c r="C4197" s="465"/>
      <c r="D4197" s="465"/>
      <c r="E4197" s="465"/>
      <c r="F4197" s="465"/>
      <c r="G4197" s="465"/>
    </row>
    <row r="4198" spans="2:7" s="466" customFormat="1">
      <c r="B4198" s="465"/>
      <c r="C4198" s="465"/>
      <c r="D4198" s="465"/>
      <c r="E4198" s="465"/>
      <c r="F4198" s="465"/>
      <c r="G4198" s="465"/>
    </row>
    <row r="4199" spans="2:7" s="466" customFormat="1">
      <c r="B4199" s="465"/>
      <c r="C4199" s="465"/>
      <c r="D4199" s="465"/>
      <c r="E4199" s="465"/>
      <c r="F4199" s="465"/>
      <c r="G4199" s="465"/>
    </row>
    <row r="4200" spans="2:7" s="466" customFormat="1">
      <c r="B4200" s="465"/>
      <c r="C4200" s="465"/>
      <c r="D4200" s="465"/>
      <c r="E4200" s="465"/>
      <c r="F4200" s="465"/>
      <c r="G4200" s="465"/>
    </row>
    <row r="4201" spans="2:7" s="466" customFormat="1">
      <c r="B4201" s="465"/>
      <c r="C4201" s="465"/>
      <c r="D4201" s="465"/>
      <c r="E4201" s="465"/>
      <c r="F4201" s="465"/>
      <c r="G4201" s="465"/>
    </row>
    <row r="4202" spans="2:7" s="466" customFormat="1">
      <c r="B4202" s="465"/>
      <c r="C4202" s="465"/>
      <c r="D4202" s="465"/>
      <c r="E4202" s="465"/>
      <c r="F4202" s="465"/>
      <c r="G4202" s="465"/>
    </row>
    <row r="4203" spans="2:7" s="466" customFormat="1">
      <c r="B4203" s="465"/>
      <c r="C4203" s="465"/>
      <c r="D4203" s="465"/>
      <c r="E4203" s="465"/>
      <c r="F4203" s="465"/>
      <c r="G4203" s="465"/>
    </row>
    <row r="4204" spans="2:7" s="466" customFormat="1">
      <c r="B4204" s="465"/>
      <c r="C4204" s="465"/>
      <c r="D4204" s="465"/>
      <c r="E4204" s="465"/>
      <c r="F4204" s="465"/>
      <c r="G4204" s="465"/>
    </row>
    <row r="4205" spans="2:7" s="466" customFormat="1">
      <c r="B4205" s="465"/>
      <c r="C4205" s="465"/>
      <c r="D4205" s="465"/>
      <c r="E4205" s="465"/>
      <c r="F4205" s="465"/>
      <c r="G4205" s="465"/>
    </row>
    <row r="4206" spans="2:7" s="466" customFormat="1">
      <c r="B4206" s="465"/>
      <c r="C4206" s="465"/>
      <c r="D4206" s="465"/>
      <c r="E4206" s="465"/>
      <c r="F4206" s="465"/>
      <c r="G4206" s="465"/>
    </row>
    <row r="4207" spans="2:7" s="466" customFormat="1">
      <c r="B4207" s="465"/>
      <c r="C4207" s="465"/>
      <c r="D4207" s="465"/>
      <c r="E4207" s="465"/>
      <c r="F4207" s="465"/>
      <c r="G4207" s="465"/>
    </row>
    <row r="4208" spans="2:7" s="466" customFormat="1">
      <c r="B4208" s="465"/>
      <c r="C4208" s="465"/>
      <c r="D4208" s="465"/>
      <c r="E4208" s="465"/>
      <c r="F4208" s="465"/>
      <c r="G4208" s="465"/>
    </row>
    <row r="4209" spans="2:7" s="466" customFormat="1">
      <c r="B4209" s="465"/>
      <c r="C4209" s="465"/>
      <c r="D4209" s="465"/>
      <c r="E4209" s="465"/>
      <c r="F4209" s="465"/>
      <c r="G4209" s="465"/>
    </row>
    <row r="4210" spans="2:7" s="466" customFormat="1">
      <c r="B4210" s="465"/>
      <c r="C4210" s="465"/>
      <c r="D4210" s="465"/>
      <c r="E4210" s="465"/>
      <c r="F4210" s="465"/>
      <c r="G4210" s="465"/>
    </row>
    <row r="4211" spans="2:7" s="466" customFormat="1">
      <c r="B4211" s="465"/>
      <c r="C4211" s="465"/>
      <c r="D4211" s="465"/>
      <c r="E4211" s="465"/>
      <c r="F4211" s="465"/>
      <c r="G4211" s="465"/>
    </row>
    <row r="4212" spans="2:7" s="466" customFormat="1">
      <c r="B4212" s="465"/>
      <c r="C4212" s="465"/>
      <c r="D4212" s="465"/>
      <c r="E4212" s="465"/>
      <c r="F4212" s="465"/>
      <c r="G4212" s="465"/>
    </row>
    <row r="4213" spans="2:7" s="466" customFormat="1">
      <c r="B4213" s="465"/>
      <c r="C4213" s="465"/>
      <c r="D4213" s="465"/>
      <c r="E4213" s="465"/>
      <c r="F4213" s="465"/>
      <c r="G4213" s="465"/>
    </row>
    <row r="4214" spans="2:7" s="466" customFormat="1">
      <c r="B4214" s="465"/>
      <c r="C4214" s="465"/>
      <c r="D4214" s="465"/>
      <c r="E4214" s="465"/>
      <c r="F4214" s="465"/>
      <c r="G4214" s="465"/>
    </row>
    <row r="4215" spans="2:7" s="466" customFormat="1">
      <c r="B4215" s="465"/>
      <c r="C4215" s="465"/>
      <c r="D4215" s="465"/>
      <c r="E4215" s="465"/>
      <c r="F4215" s="465"/>
      <c r="G4215" s="465"/>
    </row>
    <row r="4216" spans="2:7" s="466" customFormat="1">
      <c r="B4216" s="465"/>
      <c r="C4216" s="465"/>
      <c r="D4216" s="465"/>
      <c r="E4216" s="465"/>
      <c r="F4216" s="465"/>
      <c r="G4216" s="465"/>
    </row>
    <row r="4217" spans="2:7" s="466" customFormat="1">
      <c r="B4217" s="465"/>
      <c r="C4217" s="465"/>
      <c r="D4217" s="465"/>
      <c r="E4217" s="465"/>
      <c r="F4217" s="465"/>
      <c r="G4217" s="465"/>
    </row>
    <row r="4218" spans="2:7" s="466" customFormat="1">
      <c r="B4218" s="465"/>
      <c r="C4218" s="465"/>
      <c r="D4218" s="465"/>
      <c r="E4218" s="465"/>
      <c r="F4218" s="465"/>
      <c r="G4218" s="465"/>
    </row>
    <row r="4219" spans="2:7" s="466" customFormat="1">
      <c r="B4219" s="465"/>
      <c r="C4219" s="465"/>
      <c r="D4219" s="465"/>
      <c r="E4219" s="465"/>
      <c r="F4219" s="465"/>
      <c r="G4219" s="465"/>
    </row>
    <row r="4220" spans="2:7" s="466" customFormat="1">
      <c r="B4220" s="465"/>
      <c r="C4220" s="465"/>
      <c r="D4220" s="465"/>
      <c r="E4220" s="465"/>
      <c r="F4220" s="465"/>
      <c r="G4220" s="465"/>
    </row>
    <row r="4221" spans="2:7" s="466" customFormat="1">
      <c r="B4221" s="465"/>
      <c r="C4221" s="465"/>
      <c r="D4221" s="465"/>
      <c r="E4221" s="465"/>
      <c r="F4221" s="465"/>
      <c r="G4221" s="465"/>
    </row>
    <row r="4222" spans="2:7" s="466" customFormat="1">
      <c r="B4222" s="465"/>
      <c r="C4222" s="465"/>
      <c r="D4222" s="465"/>
      <c r="E4222" s="465"/>
      <c r="F4222" s="465"/>
      <c r="G4222" s="465"/>
    </row>
    <row r="4223" spans="2:7" s="466" customFormat="1">
      <c r="B4223" s="465"/>
      <c r="C4223" s="465"/>
      <c r="D4223" s="465"/>
      <c r="E4223" s="465"/>
      <c r="F4223" s="465"/>
      <c r="G4223" s="465"/>
    </row>
    <row r="4224" spans="2:7" s="466" customFormat="1">
      <c r="B4224" s="465"/>
      <c r="C4224" s="465"/>
      <c r="D4224" s="465"/>
      <c r="E4224" s="465"/>
      <c r="F4224" s="465"/>
      <c r="G4224" s="465"/>
    </row>
    <row r="4225" spans="2:7" s="466" customFormat="1">
      <c r="B4225" s="465"/>
      <c r="C4225" s="465"/>
      <c r="D4225" s="465"/>
      <c r="E4225" s="465"/>
      <c r="F4225" s="465"/>
      <c r="G4225" s="465"/>
    </row>
    <row r="4226" spans="2:7" s="466" customFormat="1">
      <c r="B4226" s="465"/>
      <c r="C4226" s="465"/>
      <c r="D4226" s="465"/>
      <c r="E4226" s="465"/>
      <c r="F4226" s="465"/>
      <c r="G4226" s="465"/>
    </row>
    <row r="4227" spans="2:7" s="466" customFormat="1">
      <c r="B4227" s="465"/>
      <c r="C4227" s="465"/>
      <c r="D4227" s="465"/>
      <c r="E4227" s="465"/>
      <c r="F4227" s="465"/>
      <c r="G4227" s="465"/>
    </row>
    <row r="4228" spans="2:7" s="466" customFormat="1">
      <c r="B4228" s="465"/>
      <c r="C4228" s="465"/>
      <c r="D4228" s="465"/>
      <c r="E4228" s="465"/>
      <c r="F4228" s="465"/>
      <c r="G4228" s="465"/>
    </row>
    <row r="4229" spans="2:7" s="466" customFormat="1">
      <c r="B4229" s="465"/>
      <c r="C4229" s="465"/>
      <c r="D4229" s="465"/>
      <c r="E4229" s="465"/>
      <c r="F4229" s="465"/>
      <c r="G4229" s="465"/>
    </row>
    <row r="4230" spans="2:7" s="466" customFormat="1">
      <c r="B4230" s="465"/>
      <c r="C4230" s="465"/>
      <c r="D4230" s="465"/>
      <c r="E4230" s="465"/>
      <c r="F4230" s="465"/>
      <c r="G4230" s="465"/>
    </row>
    <row r="4231" spans="2:7" s="466" customFormat="1">
      <c r="B4231" s="465"/>
      <c r="C4231" s="465"/>
      <c r="D4231" s="465"/>
      <c r="E4231" s="465"/>
      <c r="F4231" s="465"/>
      <c r="G4231" s="465"/>
    </row>
    <row r="4232" spans="2:7" s="466" customFormat="1">
      <c r="B4232" s="465"/>
      <c r="C4232" s="465"/>
      <c r="D4232" s="465"/>
      <c r="E4232" s="465"/>
      <c r="F4232" s="465"/>
      <c r="G4232" s="465"/>
    </row>
    <row r="4233" spans="2:7" s="466" customFormat="1">
      <c r="B4233" s="465"/>
      <c r="C4233" s="465"/>
      <c r="D4233" s="465"/>
      <c r="E4233" s="465"/>
      <c r="F4233" s="465"/>
      <c r="G4233" s="465"/>
    </row>
    <row r="4234" spans="2:7" s="466" customFormat="1">
      <c r="B4234" s="465"/>
      <c r="C4234" s="465"/>
      <c r="D4234" s="465"/>
      <c r="E4234" s="465"/>
      <c r="F4234" s="465"/>
      <c r="G4234" s="465"/>
    </row>
    <row r="4235" spans="2:7" s="466" customFormat="1">
      <c r="B4235" s="465"/>
      <c r="C4235" s="465"/>
      <c r="D4235" s="465"/>
      <c r="E4235" s="465"/>
      <c r="F4235" s="465"/>
      <c r="G4235" s="465"/>
    </row>
    <row r="4236" spans="2:7" s="466" customFormat="1">
      <c r="B4236" s="465"/>
      <c r="C4236" s="465"/>
      <c r="D4236" s="465"/>
      <c r="E4236" s="465"/>
      <c r="F4236" s="465"/>
      <c r="G4236" s="465"/>
    </row>
    <row r="4237" spans="2:7" s="466" customFormat="1">
      <c r="B4237" s="465"/>
      <c r="C4237" s="465"/>
      <c r="D4237" s="465"/>
      <c r="E4237" s="465"/>
      <c r="F4237" s="465"/>
      <c r="G4237" s="465"/>
    </row>
    <row r="4238" spans="2:7" s="466" customFormat="1">
      <c r="B4238" s="465"/>
      <c r="C4238" s="465"/>
      <c r="D4238" s="465"/>
      <c r="E4238" s="465"/>
      <c r="F4238" s="465"/>
      <c r="G4238" s="465"/>
    </row>
    <row r="4239" spans="2:7" s="466" customFormat="1">
      <c r="B4239" s="465"/>
      <c r="C4239" s="465"/>
      <c r="D4239" s="465"/>
      <c r="E4239" s="465"/>
      <c r="F4239" s="465"/>
      <c r="G4239" s="465"/>
    </row>
    <row r="4240" spans="2:7" s="466" customFormat="1">
      <c r="B4240" s="465"/>
      <c r="C4240" s="465"/>
      <c r="D4240" s="465"/>
      <c r="E4240" s="465"/>
      <c r="F4240" s="465"/>
      <c r="G4240" s="465"/>
    </row>
    <row r="4241" spans="2:7" s="466" customFormat="1">
      <c r="B4241" s="465"/>
      <c r="C4241" s="465"/>
      <c r="D4241" s="465"/>
      <c r="E4241" s="465"/>
      <c r="F4241" s="465"/>
      <c r="G4241" s="465"/>
    </row>
    <row r="4242" spans="2:7" s="466" customFormat="1">
      <c r="B4242" s="465"/>
      <c r="C4242" s="465"/>
      <c r="D4242" s="465"/>
      <c r="E4242" s="465"/>
      <c r="F4242" s="465"/>
      <c r="G4242" s="465"/>
    </row>
    <row r="4243" spans="2:7" s="466" customFormat="1">
      <c r="B4243" s="465"/>
      <c r="C4243" s="465"/>
      <c r="D4243" s="465"/>
      <c r="E4243" s="465"/>
      <c r="F4243" s="465"/>
      <c r="G4243" s="465"/>
    </row>
    <row r="4244" spans="2:7" s="466" customFormat="1">
      <c r="B4244" s="465"/>
      <c r="C4244" s="465"/>
      <c r="D4244" s="465"/>
      <c r="E4244" s="465"/>
      <c r="F4244" s="465"/>
      <c r="G4244" s="465"/>
    </row>
    <row r="4245" spans="2:7" s="466" customFormat="1">
      <c r="B4245" s="465"/>
      <c r="C4245" s="465"/>
      <c r="D4245" s="465"/>
      <c r="E4245" s="465"/>
      <c r="F4245" s="465"/>
      <c r="G4245" s="465"/>
    </row>
    <row r="4246" spans="2:7" s="466" customFormat="1">
      <c r="B4246" s="465"/>
      <c r="C4246" s="465"/>
      <c r="D4246" s="465"/>
      <c r="E4246" s="465"/>
      <c r="F4246" s="465"/>
      <c r="G4246" s="465"/>
    </row>
    <row r="4247" spans="2:7" s="466" customFormat="1">
      <c r="B4247" s="465"/>
      <c r="C4247" s="465"/>
      <c r="D4247" s="465"/>
      <c r="E4247" s="465"/>
      <c r="F4247" s="465"/>
      <c r="G4247" s="465"/>
    </row>
    <row r="4248" spans="2:7" s="466" customFormat="1">
      <c r="B4248" s="465"/>
      <c r="C4248" s="465"/>
      <c r="D4248" s="465"/>
      <c r="E4248" s="465"/>
      <c r="F4248" s="465"/>
      <c r="G4248" s="465"/>
    </row>
    <row r="4249" spans="2:7" s="466" customFormat="1">
      <c r="B4249" s="465"/>
      <c r="C4249" s="465"/>
      <c r="D4249" s="465"/>
      <c r="E4249" s="465"/>
      <c r="F4249" s="465"/>
      <c r="G4249" s="465"/>
    </row>
    <row r="4250" spans="2:7" s="466" customFormat="1">
      <c r="B4250" s="465"/>
      <c r="C4250" s="465"/>
      <c r="D4250" s="465"/>
      <c r="E4250" s="465"/>
      <c r="F4250" s="465"/>
      <c r="G4250" s="465"/>
    </row>
    <row r="4251" spans="2:7" s="466" customFormat="1">
      <c r="B4251" s="465"/>
      <c r="C4251" s="465"/>
      <c r="D4251" s="465"/>
      <c r="E4251" s="465"/>
      <c r="F4251" s="465"/>
      <c r="G4251" s="465"/>
    </row>
    <row r="4252" spans="2:7" s="466" customFormat="1">
      <c r="B4252" s="465"/>
      <c r="C4252" s="465"/>
      <c r="D4252" s="465"/>
      <c r="E4252" s="465"/>
      <c r="F4252" s="465"/>
      <c r="G4252" s="465"/>
    </row>
    <row r="4253" spans="2:7" s="466" customFormat="1">
      <c r="B4253" s="465"/>
      <c r="C4253" s="465"/>
      <c r="D4253" s="465"/>
      <c r="E4253" s="465"/>
      <c r="F4253" s="465"/>
      <c r="G4253" s="465"/>
    </row>
    <row r="4254" spans="2:7" s="466" customFormat="1">
      <c r="B4254" s="465"/>
      <c r="C4254" s="465"/>
      <c r="D4254" s="465"/>
      <c r="E4254" s="465"/>
      <c r="F4254" s="465"/>
      <c r="G4254" s="465"/>
    </row>
    <row r="4255" spans="2:7" s="466" customFormat="1">
      <c r="B4255" s="465"/>
      <c r="C4255" s="465"/>
      <c r="D4255" s="465"/>
      <c r="E4255" s="465"/>
      <c r="F4255" s="465"/>
      <c r="G4255" s="465"/>
    </row>
    <row r="4256" spans="2:7" s="466" customFormat="1">
      <c r="B4256" s="465"/>
      <c r="C4256" s="465"/>
      <c r="D4256" s="465"/>
      <c r="E4256" s="465"/>
      <c r="F4256" s="465"/>
      <c r="G4256" s="465"/>
    </row>
    <row r="4257" spans="2:7" s="466" customFormat="1">
      <c r="B4257" s="465"/>
      <c r="C4257" s="465"/>
      <c r="D4257" s="465"/>
      <c r="E4257" s="465"/>
      <c r="F4257" s="465"/>
      <c r="G4257" s="465"/>
    </row>
    <row r="4258" spans="2:7" s="466" customFormat="1">
      <c r="B4258" s="465"/>
      <c r="C4258" s="465"/>
      <c r="D4258" s="465"/>
      <c r="E4258" s="465"/>
      <c r="F4258" s="465"/>
      <c r="G4258" s="465"/>
    </row>
    <row r="4259" spans="2:7" s="466" customFormat="1">
      <c r="B4259" s="465"/>
      <c r="C4259" s="465"/>
      <c r="D4259" s="465"/>
      <c r="E4259" s="465"/>
      <c r="F4259" s="465"/>
      <c r="G4259" s="465"/>
    </row>
    <row r="4260" spans="2:7" s="466" customFormat="1">
      <c r="B4260" s="465"/>
      <c r="C4260" s="465"/>
      <c r="D4260" s="465"/>
      <c r="E4260" s="465"/>
      <c r="F4260" s="465"/>
      <c r="G4260" s="465"/>
    </row>
    <row r="4261" spans="2:7" s="466" customFormat="1">
      <c r="B4261" s="465"/>
      <c r="C4261" s="465"/>
      <c r="D4261" s="465"/>
      <c r="E4261" s="465"/>
      <c r="F4261" s="465"/>
      <c r="G4261" s="465"/>
    </row>
    <row r="4262" spans="2:7" s="466" customFormat="1">
      <c r="B4262" s="465"/>
      <c r="C4262" s="465"/>
      <c r="D4262" s="465"/>
      <c r="E4262" s="465"/>
      <c r="F4262" s="465"/>
      <c r="G4262" s="465"/>
    </row>
    <row r="4263" spans="2:7" s="466" customFormat="1">
      <c r="B4263" s="465"/>
      <c r="C4263" s="465"/>
      <c r="D4263" s="465"/>
      <c r="E4263" s="465"/>
      <c r="F4263" s="465"/>
      <c r="G4263" s="465"/>
    </row>
    <row r="4264" spans="2:7" s="466" customFormat="1">
      <c r="B4264" s="465"/>
      <c r="C4264" s="465"/>
      <c r="D4264" s="465"/>
      <c r="E4264" s="465"/>
      <c r="F4264" s="465"/>
      <c r="G4264" s="465"/>
    </row>
    <row r="4265" spans="2:7" s="466" customFormat="1">
      <c r="B4265" s="465"/>
      <c r="C4265" s="465"/>
      <c r="D4265" s="465"/>
      <c r="E4265" s="465"/>
      <c r="F4265" s="465"/>
      <c r="G4265" s="465"/>
    </row>
    <row r="4266" spans="2:7" s="466" customFormat="1">
      <c r="B4266" s="465"/>
      <c r="C4266" s="465"/>
      <c r="D4266" s="465"/>
      <c r="E4266" s="465"/>
      <c r="F4266" s="465"/>
      <c r="G4266" s="465"/>
    </row>
    <row r="4267" spans="2:7" s="466" customFormat="1">
      <c r="B4267" s="465"/>
      <c r="C4267" s="465"/>
      <c r="D4267" s="465"/>
      <c r="E4267" s="465"/>
      <c r="F4267" s="465"/>
      <c r="G4267" s="465"/>
    </row>
    <row r="4268" spans="2:7" s="466" customFormat="1">
      <c r="B4268" s="465"/>
      <c r="C4268" s="465"/>
      <c r="D4268" s="465"/>
      <c r="E4268" s="465"/>
      <c r="F4268" s="465"/>
      <c r="G4268" s="465"/>
    </row>
    <row r="4269" spans="2:7" s="466" customFormat="1">
      <c r="B4269" s="465"/>
      <c r="C4269" s="465"/>
      <c r="D4269" s="465"/>
      <c r="E4269" s="465"/>
      <c r="F4269" s="465"/>
      <c r="G4269" s="465"/>
    </row>
    <row r="4270" spans="2:7" s="466" customFormat="1">
      <c r="B4270" s="465"/>
      <c r="C4270" s="465"/>
      <c r="D4270" s="465"/>
      <c r="E4270" s="465"/>
      <c r="F4270" s="465"/>
      <c r="G4270" s="465"/>
    </row>
    <row r="4271" spans="2:7" s="466" customFormat="1">
      <c r="B4271" s="465"/>
      <c r="C4271" s="465"/>
      <c r="D4271" s="465"/>
      <c r="E4271" s="465"/>
      <c r="F4271" s="465"/>
      <c r="G4271" s="465"/>
    </row>
    <row r="4272" spans="2:7" s="466" customFormat="1">
      <c r="B4272" s="465"/>
      <c r="C4272" s="465"/>
      <c r="D4272" s="465"/>
      <c r="E4272" s="465"/>
      <c r="F4272" s="465"/>
      <c r="G4272" s="465"/>
    </row>
    <row r="4273" spans="2:7" s="466" customFormat="1">
      <c r="B4273" s="465"/>
      <c r="C4273" s="465"/>
      <c r="D4273" s="465"/>
      <c r="E4273" s="465"/>
      <c r="F4273" s="465"/>
      <c r="G4273" s="465"/>
    </row>
    <row r="4274" spans="2:7" s="466" customFormat="1">
      <c r="B4274" s="465"/>
      <c r="C4274" s="465"/>
      <c r="D4274" s="465"/>
      <c r="E4274" s="465"/>
      <c r="F4274" s="465"/>
      <c r="G4274" s="465"/>
    </row>
    <row r="4275" spans="2:7" s="466" customFormat="1">
      <c r="B4275" s="465"/>
      <c r="C4275" s="465"/>
      <c r="D4275" s="465"/>
      <c r="E4275" s="465"/>
      <c r="F4275" s="465"/>
      <c r="G4275" s="465"/>
    </row>
    <row r="4276" spans="2:7" s="466" customFormat="1">
      <c r="B4276" s="465"/>
      <c r="C4276" s="465"/>
      <c r="D4276" s="465"/>
      <c r="E4276" s="465"/>
      <c r="F4276" s="465"/>
      <c r="G4276" s="465"/>
    </row>
    <row r="4277" spans="2:7" s="466" customFormat="1">
      <c r="B4277" s="465"/>
      <c r="C4277" s="465"/>
      <c r="D4277" s="465"/>
      <c r="E4277" s="465"/>
      <c r="F4277" s="465"/>
      <c r="G4277" s="465"/>
    </row>
    <row r="4278" spans="2:7" s="466" customFormat="1">
      <c r="B4278" s="465"/>
      <c r="C4278" s="465"/>
      <c r="D4278" s="465"/>
      <c r="E4278" s="465"/>
      <c r="F4278" s="465"/>
      <c r="G4278" s="465"/>
    </row>
    <row r="4279" spans="2:7" s="466" customFormat="1">
      <c r="B4279" s="465"/>
      <c r="C4279" s="465"/>
      <c r="D4279" s="465"/>
      <c r="E4279" s="465"/>
      <c r="F4279" s="465"/>
      <c r="G4279" s="465"/>
    </row>
    <row r="4280" spans="2:7" s="466" customFormat="1">
      <c r="B4280" s="465"/>
      <c r="C4280" s="465"/>
      <c r="D4280" s="465"/>
      <c r="E4280" s="465"/>
      <c r="F4280" s="465"/>
      <c r="G4280" s="465"/>
    </row>
    <row r="4281" spans="2:7" s="466" customFormat="1">
      <c r="B4281" s="465"/>
      <c r="C4281" s="465"/>
      <c r="D4281" s="465"/>
      <c r="E4281" s="465"/>
      <c r="F4281" s="465"/>
      <c r="G4281" s="465"/>
    </row>
    <row r="4282" spans="2:7" s="466" customFormat="1">
      <c r="B4282" s="465"/>
      <c r="C4282" s="465"/>
      <c r="D4282" s="465"/>
      <c r="E4282" s="465"/>
      <c r="F4282" s="465"/>
      <c r="G4282" s="465"/>
    </row>
    <row r="4283" spans="2:7" s="466" customFormat="1">
      <c r="B4283" s="465"/>
      <c r="C4283" s="465"/>
      <c r="D4283" s="465"/>
      <c r="E4283" s="465"/>
      <c r="F4283" s="465"/>
      <c r="G4283" s="465"/>
    </row>
    <row r="4284" spans="2:7" s="466" customFormat="1">
      <c r="B4284" s="465"/>
      <c r="C4284" s="465"/>
      <c r="D4284" s="465"/>
      <c r="E4284" s="465"/>
      <c r="F4284" s="465"/>
      <c r="G4284" s="465"/>
    </row>
    <row r="4285" spans="2:7" s="466" customFormat="1">
      <c r="B4285" s="465"/>
      <c r="C4285" s="465"/>
      <c r="D4285" s="465"/>
      <c r="E4285" s="465"/>
      <c r="F4285" s="465"/>
      <c r="G4285" s="465"/>
    </row>
    <row r="4286" spans="2:7" s="466" customFormat="1">
      <c r="B4286" s="465"/>
      <c r="C4286" s="465"/>
      <c r="D4286" s="465"/>
      <c r="E4286" s="465"/>
      <c r="F4286" s="465"/>
      <c r="G4286" s="465"/>
    </row>
    <row r="4287" spans="2:7" s="466" customFormat="1">
      <c r="B4287" s="465"/>
      <c r="C4287" s="465"/>
      <c r="D4287" s="465"/>
      <c r="E4287" s="465"/>
      <c r="F4287" s="465"/>
      <c r="G4287" s="465"/>
    </row>
    <row r="4288" spans="2:7" s="466" customFormat="1">
      <c r="B4288" s="465"/>
      <c r="C4288" s="465"/>
      <c r="D4288" s="465"/>
      <c r="E4288" s="465"/>
      <c r="F4288" s="465"/>
      <c r="G4288" s="465"/>
    </row>
    <row r="4289" spans="2:7" s="466" customFormat="1">
      <c r="B4289" s="465"/>
      <c r="C4289" s="465"/>
      <c r="D4289" s="465"/>
      <c r="E4289" s="465"/>
      <c r="F4289" s="465"/>
      <c r="G4289" s="465"/>
    </row>
    <row r="4290" spans="2:7" s="466" customFormat="1">
      <c r="B4290" s="465"/>
      <c r="C4290" s="465"/>
      <c r="D4290" s="465"/>
      <c r="E4290" s="465"/>
      <c r="F4290" s="465"/>
      <c r="G4290" s="465"/>
    </row>
    <row r="4291" spans="2:7" s="466" customFormat="1">
      <c r="B4291" s="465"/>
      <c r="C4291" s="465"/>
      <c r="D4291" s="465"/>
      <c r="E4291" s="465"/>
      <c r="F4291" s="465"/>
      <c r="G4291" s="465"/>
    </row>
    <row r="4292" spans="2:7" s="466" customFormat="1">
      <c r="B4292" s="465"/>
      <c r="C4292" s="465"/>
      <c r="D4292" s="465"/>
      <c r="E4292" s="465"/>
      <c r="F4292" s="465"/>
      <c r="G4292" s="465"/>
    </row>
    <row r="4293" spans="2:7" s="466" customFormat="1">
      <c r="B4293" s="465"/>
      <c r="C4293" s="465"/>
      <c r="D4293" s="465"/>
      <c r="E4293" s="465"/>
      <c r="F4293" s="465"/>
      <c r="G4293" s="465"/>
    </row>
    <row r="4294" spans="2:7" s="466" customFormat="1">
      <c r="B4294" s="465"/>
      <c r="C4294" s="465"/>
      <c r="D4294" s="465"/>
      <c r="E4294" s="465"/>
      <c r="F4294" s="465"/>
      <c r="G4294" s="465"/>
    </row>
    <row r="4295" spans="2:7" s="466" customFormat="1">
      <c r="B4295" s="465"/>
      <c r="C4295" s="465"/>
      <c r="D4295" s="465"/>
      <c r="E4295" s="465"/>
      <c r="F4295" s="465"/>
      <c r="G4295" s="465"/>
    </row>
    <row r="4296" spans="2:7" s="466" customFormat="1">
      <c r="B4296" s="465"/>
      <c r="C4296" s="465"/>
      <c r="D4296" s="465"/>
      <c r="E4296" s="465"/>
      <c r="F4296" s="465"/>
      <c r="G4296" s="465"/>
    </row>
    <row r="4297" spans="2:7" s="466" customFormat="1">
      <c r="B4297" s="465"/>
      <c r="C4297" s="465"/>
      <c r="D4297" s="465"/>
      <c r="E4297" s="465"/>
      <c r="F4297" s="465"/>
      <c r="G4297" s="465"/>
    </row>
    <row r="4298" spans="2:7" s="466" customFormat="1">
      <c r="B4298" s="465"/>
      <c r="C4298" s="465"/>
      <c r="D4298" s="465"/>
      <c r="E4298" s="465"/>
      <c r="F4298" s="465"/>
      <c r="G4298" s="465"/>
    </row>
    <row r="4299" spans="2:7" s="466" customFormat="1">
      <c r="B4299" s="465"/>
      <c r="C4299" s="465"/>
      <c r="D4299" s="465"/>
      <c r="E4299" s="465"/>
      <c r="F4299" s="465"/>
      <c r="G4299" s="465"/>
    </row>
    <row r="4300" spans="2:7" s="466" customFormat="1">
      <c r="B4300" s="465"/>
      <c r="C4300" s="465"/>
      <c r="D4300" s="465"/>
      <c r="E4300" s="465"/>
      <c r="F4300" s="465"/>
      <c r="G4300" s="465"/>
    </row>
    <row r="4301" spans="2:7" s="466" customFormat="1">
      <c r="B4301" s="465"/>
      <c r="C4301" s="465"/>
      <c r="D4301" s="465"/>
      <c r="E4301" s="465"/>
      <c r="F4301" s="465"/>
      <c r="G4301" s="465"/>
    </row>
    <row r="4302" spans="2:7" s="466" customFormat="1">
      <c r="B4302" s="465"/>
      <c r="C4302" s="465"/>
      <c r="D4302" s="465"/>
      <c r="E4302" s="465"/>
      <c r="F4302" s="465"/>
      <c r="G4302" s="465"/>
    </row>
    <row r="4303" spans="2:7" s="466" customFormat="1">
      <c r="B4303" s="465"/>
      <c r="C4303" s="465"/>
      <c r="D4303" s="465"/>
      <c r="E4303" s="465"/>
      <c r="F4303" s="465"/>
      <c r="G4303" s="465"/>
    </row>
    <row r="4304" spans="2:7" s="466" customFormat="1">
      <c r="B4304" s="465"/>
      <c r="C4304" s="465"/>
      <c r="D4304" s="465"/>
      <c r="E4304" s="465"/>
      <c r="F4304" s="465"/>
      <c r="G4304" s="465"/>
    </row>
    <row r="4305" spans="2:7" s="466" customFormat="1">
      <c r="B4305" s="465"/>
      <c r="C4305" s="465"/>
      <c r="D4305" s="465"/>
      <c r="E4305" s="465"/>
      <c r="F4305" s="465"/>
      <c r="G4305" s="465"/>
    </row>
    <row r="4306" spans="2:7" s="466" customFormat="1">
      <c r="B4306" s="465"/>
      <c r="C4306" s="465"/>
      <c r="D4306" s="465"/>
      <c r="E4306" s="465"/>
      <c r="F4306" s="465"/>
      <c r="G4306" s="465"/>
    </row>
    <row r="4307" spans="2:7" s="466" customFormat="1">
      <c r="B4307" s="465"/>
      <c r="C4307" s="465"/>
      <c r="D4307" s="465"/>
      <c r="E4307" s="465"/>
      <c r="F4307" s="465"/>
      <c r="G4307" s="465"/>
    </row>
    <row r="4308" spans="2:7" s="466" customFormat="1">
      <c r="B4308" s="465"/>
      <c r="C4308" s="465"/>
      <c r="D4308" s="465"/>
      <c r="E4308" s="465"/>
      <c r="F4308" s="465"/>
      <c r="G4308" s="465"/>
    </row>
    <row r="4309" spans="2:7" s="466" customFormat="1">
      <c r="B4309" s="465"/>
      <c r="C4309" s="465"/>
      <c r="D4309" s="465"/>
      <c r="E4309" s="465"/>
      <c r="F4309" s="465"/>
      <c r="G4309" s="465"/>
    </row>
    <row r="4310" spans="2:7" s="466" customFormat="1">
      <c r="B4310" s="465"/>
      <c r="C4310" s="465"/>
      <c r="D4310" s="465"/>
      <c r="E4310" s="465"/>
      <c r="F4310" s="465"/>
      <c r="G4310" s="465"/>
    </row>
    <row r="4311" spans="2:7" s="466" customFormat="1">
      <c r="B4311" s="465"/>
      <c r="C4311" s="465"/>
      <c r="D4311" s="465"/>
      <c r="E4311" s="465"/>
      <c r="F4311" s="465"/>
      <c r="G4311" s="465"/>
    </row>
    <row r="4312" spans="2:7" s="466" customFormat="1">
      <c r="B4312" s="465"/>
      <c r="C4312" s="465"/>
      <c r="D4312" s="465"/>
      <c r="E4312" s="465"/>
      <c r="F4312" s="465"/>
      <c r="G4312" s="465"/>
    </row>
    <row r="4313" spans="2:7" s="466" customFormat="1">
      <c r="B4313" s="465"/>
      <c r="C4313" s="465"/>
      <c r="D4313" s="465"/>
      <c r="E4313" s="465"/>
      <c r="F4313" s="465"/>
      <c r="G4313" s="465"/>
    </row>
    <row r="4314" spans="2:7" s="466" customFormat="1">
      <c r="B4314" s="465"/>
      <c r="C4314" s="465"/>
      <c r="D4314" s="465"/>
      <c r="E4314" s="465"/>
      <c r="F4314" s="465"/>
      <c r="G4314" s="465"/>
    </row>
    <row r="4315" spans="2:7" s="466" customFormat="1">
      <c r="B4315" s="465"/>
      <c r="C4315" s="465"/>
      <c r="D4315" s="465"/>
      <c r="E4315" s="465"/>
      <c r="F4315" s="465"/>
      <c r="G4315" s="465"/>
    </row>
    <row r="4316" spans="2:7" s="466" customFormat="1">
      <c r="B4316" s="465"/>
      <c r="C4316" s="465"/>
      <c r="D4316" s="465"/>
      <c r="E4316" s="465"/>
      <c r="F4316" s="465"/>
      <c r="G4316" s="465"/>
    </row>
    <row r="4317" spans="2:7" s="466" customFormat="1">
      <c r="B4317" s="465"/>
      <c r="C4317" s="465"/>
      <c r="D4317" s="465"/>
      <c r="E4317" s="465"/>
      <c r="F4317" s="465"/>
      <c r="G4317" s="465"/>
    </row>
    <row r="4318" spans="2:7" s="466" customFormat="1">
      <c r="B4318" s="465"/>
      <c r="C4318" s="465"/>
      <c r="D4318" s="465"/>
      <c r="E4318" s="465"/>
      <c r="F4318" s="465"/>
      <c r="G4318" s="465"/>
    </row>
    <row r="4319" spans="2:7" s="466" customFormat="1">
      <c r="B4319" s="465"/>
      <c r="C4319" s="465"/>
      <c r="D4319" s="465"/>
      <c r="E4319" s="465"/>
      <c r="F4319" s="465"/>
      <c r="G4319" s="465"/>
    </row>
    <row r="4320" spans="2:7" s="466" customFormat="1">
      <c r="B4320" s="465"/>
      <c r="C4320" s="465"/>
      <c r="D4320" s="465"/>
      <c r="E4320" s="465"/>
      <c r="F4320" s="465"/>
      <c r="G4320" s="465"/>
    </row>
    <row r="4321" spans="2:7" s="466" customFormat="1">
      <c r="B4321" s="465"/>
      <c r="C4321" s="465"/>
      <c r="D4321" s="465"/>
      <c r="E4321" s="465"/>
      <c r="F4321" s="465"/>
      <c r="G4321" s="465"/>
    </row>
    <row r="4322" spans="2:7" s="466" customFormat="1">
      <c r="B4322" s="465"/>
      <c r="C4322" s="465"/>
      <c r="D4322" s="465"/>
      <c r="E4322" s="465"/>
      <c r="F4322" s="465"/>
      <c r="G4322" s="465"/>
    </row>
    <row r="4323" spans="2:7" s="466" customFormat="1">
      <c r="B4323" s="465"/>
      <c r="C4323" s="465"/>
      <c r="D4323" s="465"/>
      <c r="E4323" s="465"/>
      <c r="F4323" s="465"/>
      <c r="G4323" s="465"/>
    </row>
    <row r="4324" spans="2:7" s="466" customFormat="1">
      <c r="B4324" s="465"/>
      <c r="C4324" s="465"/>
      <c r="D4324" s="465"/>
      <c r="E4324" s="465"/>
      <c r="F4324" s="465"/>
      <c r="G4324" s="465"/>
    </row>
    <row r="4325" spans="2:7" s="466" customFormat="1">
      <c r="B4325" s="465"/>
      <c r="C4325" s="465"/>
      <c r="D4325" s="465"/>
      <c r="E4325" s="465"/>
      <c r="F4325" s="465"/>
      <c r="G4325" s="465"/>
    </row>
    <row r="4326" spans="2:7" s="466" customFormat="1">
      <c r="B4326" s="465"/>
      <c r="C4326" s="465"/>
      <c r="D4326" s="465"/>
      <c r="E4326" s="465"/>
      <c r="F4326" s="465"/>
      <c r="G4326" s="465"/>
    </row>
    <row r="4327" spans="2:7" s="466" customFormat="1">
      <c r="B4327" s="465"/>
      <c r="C4327" s="465"/>
      <c r="D4327" s="465"/>
      <c r="E4327" s="465"/>
      <c r="F4327" s="465"/>
      <c r="G4327" s="465"/>
    </row>
    <row r="4328" spans="2:7" s="466" customFormat="1">
      <c r="B4328" s="465"/>
      <c r="C4328" s="465"/>
      <c r="D4328" s="465"/>
      <c r="E4328" s="465"/>
      <c r="F4328" s="465"/>
      <c r="G4328" s="465"/>
    </row>
    <row r="4329" spans="2:7" s="466" customFormat="1">
      <c r="B4329" s="465"/>
      <c r="C4329" s="465"/>
      <c r="D4329" s="465"/>
      <c r="E4329" s="465"/>
      <c r="F4329" s="465"/>
      <c r="G4329" s="465"/>
    </row>
    <row r="4330" spans="2:7" s="466" customFormat="1">
      <c r="B4330" s="465"/>
      <c r="C4330" s="465"/>
      <c r="D4330" s="465"/>
      <c r="E4330" s="465"/>
      <c r="F4330" s="465"/>
      <c r="G4330" s="465"/>
    </row>
    <row r="4331" spans="2:7" s="466" customFormat="1">
      <c r="B4331" s="465"/>
      <c r="C4331" s="465"/>
      <c r="D4331" s="465"/>
      <c r="E4331" s="465"/>
      <c r="F4331" s="465"/>
      <c r="G4331" s="465"/>
    </row>
    <row r="4332" spans="2:7" s="466" customFormat="1">
      <c r="B4332" s="465"/>
      <c r="C4332" s="465"/>
      <c r="D4332" s="465"/>
      <c r="E4332" s="465"/>
      <c r="F4332" s="465"/>
      <c r="G4332" s="465"/>
    </row>
    <row r="4333" spans="2:7" s="466" customFormat="1">
      <c r="B4333" s="465"/>
      <c r="C4333" s="465"/>
      <c r="D4333" s="465"/>
      <c r="E4333" s="465"/>
      <c r="F4333" s="465"/>
      <c r="G4333" s="465"/>
    </row>
    <row r="4334" spans="2:7" s="466" customFormat="1">
      <c r="B4334" s="465"/>
      <c r="C4334" s="465"/>
      <c r="D4334" s="465"/>
      <c r="E4334" s="465"/>
      <c r="F4334" s="465"/>
      <c r="G4334" s="465"/>
    </row>
    <row r="4335" spans="2:7" s="466" customFormat="1">
      <c r="B4335" s="465"/>
      <c r="C4335" s="465"/>
      <c r="D4335" s="465"/>
      <c r="E4335" s="465"/>
      <c r="F4335" s="465"/>
      <c r="G4335" s="465"/>
    </row>
    <row r="4336" spans="2:7" s="466" customFormat="1">
      <c r="B4336" s="465"/>
      <c r="C4336" s="465"/>
      <c r="D4336" s="465"/>
      <c r="E4336" s="465"/>
      <c r="F4336" s="465"/>
      <c r="G4336" s="465"/>
    </row>
    <row r="4337" spans="2:7" s="466" customFormat="1">
      <c r="B4337" s="465"/>
      <c r="C4337" s="465"/>
      <c r="D4337" s="465"/>
      <c r="E4337" s="465"/>
      <c r="F4337" s="465"/>
      <c r="G4337" s="465"/>
    </row>
    <row r="4338" spans="2:7" s="466" customFormat="1">
      <c r="B4338" s="465"/>
      <c r="C4338" s="465"/>
      <c r="D4338" s="465"/>
      <c r="E4338" s="465"/>
      <c r="F4338" s="465"/>
      <c r="G4338" s="465"/>
    </row>
    <row r="4339" spans="2:7" s="466" customFormat="1">
      <c r="B4339" s="465"/>
      <c r="C4339" s="465"/>
      <c r="D4339" s="465"/>
      <c r="E4339" s="465"/>
      <c r="F4339" s="465"/>
      <c r="G4339" s="465"/>
    </row>
    <row r="4340" spans="2:7" s="466" customFormat="1">
      <c r="B4340" s="465"/>
      <c r="C4340" s="465"/>
      <c r="D4340" s="465"/>
      <c r="E4340" s="465"/>
      <c r="F4340" s="465"/>
      <c r="G4340" s="465"/>
    </row>
    <row r="4341" spans="2:7" s="466" customFormat="1">
      <c r="B4341" s="465"/>
      <c r="C4341" s="465"/>
      <c r="D4341" s="465"/>
      <c r="E4341" s="465"/>
      <c r="F4341" s="465"/>
      <c r="G4341" s="465"/>
    </row>
    <row r="4342" spans="2:7" s="466" customFormat="1">
      <c r="B4342" s="465"/>
      <c r="C4342" s="465"/>
      <c r="D4342" s="465"/>
      <c r="E4342" s="465"/>
      <c r="F4342" s="465"/>
      <c r="G4342" s="465"/>
    </row>
    <row r="4343" spans="2:7" s="466" customFormat="1">
      <c r="B4343" s="465"/>
      <c r="C4343" s="465"/>
      <c r="D4343" s="465"/>
      <c r="E4343" s="465"/>
      <c r="F4343" s="465"/>
      <c r="G4343" s="465"/>
    </row>
    <row r="4344" spans="2:7" s="466" customFormat="1">
      <c r="B4344" s="465"/>
      <c r="C4344" s="465"/>
      <c r="D4344" s="465"/>
      <c r="E4344" s="465"/>
      <c r="F4344" s="465"/>
      <c r="G4344" s="465"/>
    </row>
    <row r="4345" spans="2:7" s="466" customFormat="1">
      <c r="B4345" s="465"/>
      <c r="C4345" s="465"/>
      <c r="D4345" s="465"/>
      <c r="E4345" s="465"/>
      <c r="F4345" s="465"/>
      <c r="G4345" s="465"/>
    </row>
    <row r="4346" spans="2:7" s="466" customFormat="1">
      <c r="B4346" s="465"/>
      <c r="C4346" s="465"/>
      <c r="D4346" s="465"/>
      <c r="E4346" s="465"/>
      <c r="F4346" s="465"/>
      <c r="G4346" s="465"/>
    </row>
    <row r="4347" spans="2:7" s="466" customFormat="1">
      <c r="B4347" s="465"/>
      <c r="C4347" s="465"/>
      <c r="D4347" s="465"/>
      <c r="E4347" s="465"/>
      <c r="F4347" s="465"/>
      <c r="G4347" s="465"/>
    </row>
    <row r="4348" spans="2:7" s="466" customFormat="1">
      <c r="B4348" s="465"/>
      <c r="C4348" s="465"/>
      <c r="D4348" s="465"/>
      <c r="E4348" s="465"/>
      <c r="F4348" s="465"/>
      <c r="G4348" s="465"/>
    </row>
    <row r="4349" spans="2:7" s="466" customFormat="1">
      <c r="B4349" s="465"/>
      <c r="C4349" s="465"/>
      <c r="D4349" s="465"/>
      <c r="E4349" s="465"/>
      <c r="F4349" s="465"/>
      <c r="G4349" s="465"/>
    </row>
    <row r="4350" spans="2:7" s="466" customFormat="1">
      <c r="B4350" s="465"/>
      <c r="C4350" s="465"/>
      <c r="D4350" s="465"/>
      <c r="E4350" s="465"/>
      <c r="F4350" s="465"/>
      <c r="G4350" s="465"/>
    </row>
    <row r="4351" spans="2:7" s="466" customFormat="1">
      <c r="B4351" s="465"/>
      <c r="C4351" s="465"/>
      <c r="D4351" s="465"/>
      <c r="E4351" s="465"/>
      <c r="F4351" s="465"/>
      <c r="G4351" s="465"/>
    </row>
    <row r="4352" spans="2:7" s="466" customFormat="1">
      <c r="B4352" s="465"/>
      <c r="C4352" s="465"/>
      <c r="D4352" s="465"/>
      <c r="E4352" s="465"/>
      <c r="F4352" s="465"/>
      <c r="G4352" s="465"/>
    </row>
    <row r="4353" spans="2:7" s="466" customFormat="1">
      <c r="B4353" s="465"/>
      <c r="C4353" s="465"/>
      <c r="D4353" s="465"/>
      <c r="E4353" s="465"/>
      <c r="F4353" s="465"/>
      <c r="G4353" s="465"/>
    </row>
    <row r="4354" spans="2:7" s="466" customFormat="1">
      <c r="B4354" s="465"/>
      <c r="C4354" s="465"/>
      <c r="D4354" s="465"/>
      <c r="E4354" s="465"/>
      <c r="F4354" s="465"/>
      <c r="G4354" s="465"/>
    </row>
    <row r="4355" spans="2:7" s="466" customFormat="1">
      <c r="B4355" s="465"/>
      <c r="C4355" s="465"/>
      <c r="D4355" s="465"/>
      <c r="E4355" s="465"/>
      <c r="F4355" s="465"/>
      <c r="G4355" s="465"/>
    </row>
    <row r="4356" spans="2:7" s="466" customFormat="1">
      <c r="B4356" s="465"/>
      <c r="C4356" s="465"/>
      <c r="D4356" s="465"/>
      <c r="E4356" s="465"/>
      <c r="F4356" s="465"/>
      <c r="G4356" s="465"/>
    </row>
    <row r="4357" spans="2:7" s="466" customFormat="1">
      <c r="B4357" s="465"/>
      <c r="C4357" s="465"/>
      <c r="D4357" s="465"/>
      <c r="E4357" s="465"/>
      <c r="F4357" s="465"/>
      <c r="G4357" s="465"/>
    </row>
    <row r="4358" spans="2:7" s="466" customFormat="1">
      <c r="B4358" s="465"/>
      <c r="C4358" s="465"/>
      <c r="D4358" s="465"/>
      <c r="E4358" s="465"/>
      <c r="F4358" s="465"/>
      <c r="G4358" s="465"/>
    </row>
    <row r="4359" spans="2:7" s="466" customFormat="1">
      <c r="B4359" s="465"/>
      <c r="C4359" s="465"/>
      <c r="D4359" s="465"/>
      <c r="E4359" s="465"/>
      <c r="F4359" s="465"/>
      <c r="G4359" s="465"/>
    </row>
    <row r="4360" spans="2:7" s="466" customFormat="1">
      <c r="B4360" s="465"/>
      <c r="C4360" s="465"/>
      <c r="D4360" s="465"/>
      <c r="E4360" s="465"/>
      <c r="F4360" s="465"/>
      <c r="G4360" s="465"/>
    </row>
    <row r="4361" spans="2:7" s="466" customFormat="1">
      <c r="B4361" s="465"/>
      <c r="C4361" s="465"/>
      <c r="D4361" s="465"/>
      <c r="E4361" s="465"/>
      <c r="F4361" s="465"/>
      <c r="G4361" s="465"/>
    </row>
    <row r="4362" spans="2:7" s="466" customFormat="1">
      <c r="B4362" s="465"/>
      <c r="C4362" s="465"/>
      <c r="D4362" s="465"/>
      <c r="E4362" s="465"/>
      <c r="F4362" s="465"/>
      <c r="G4362" s="465"/>
    </row>
    <row r="4363" spans="2:7" s="466" customFormat="1">
      <c r="B4363" s="465"/>
      <c r="C4363" s="465"/>
      <c r="D4363" s="465"/>
      <c r="E4363" s="465"/>
      <c r="F4363" s="465"/>
      <c r="G4363" s="465"/>
    </row>
    <row r="4364" spans="2:7" s="466" customFormat="1">
      <c r="B4364" s="465"/>
      <c r="C4364" s="465"/>
      <c r="D4364" s="465"/>
      <c r="E4364" s="465"/>
      <c r="F4364" s="465"/>
      <c r="G4364" s="465"/>
    </row>
    <row r="4365" spans="2:7" s="466" customFormat="1">
      <c r="B4365" s="465"/>
      <c r="C4365" s="465"/>
      <c r="D4365" s="465"/>
      <c r="E4365" s="465"/>
      <c r="F4365" s="465"/>
      <c r="G4365" s="465"/>
    </row>
    <row r="4366" spans="2:7" s="466" customFormat="1">
      <c r="B4366" s="465"/>
      <c r="C4366" s="465"/>
      <c r="D4366" s="465"/>
      <c r="E4366" s="465"/>
      <c r="F4366" s="465"/>
      <c r="G4366" s="465"/>
    </row>
    <row r="4367" spans="2:7" s="466" customFormat="1">
      <c r="B4367" s="465"/>
      <c r="C4367" s="465"/>
      <c r="D4367" s="465"/>
      <c r="E4367" s="465"/>
      <c r="F4367" s="465"/>
      <c r="G4367" s="465"/>
    </row>
    <row r="4368" spans="2:7" s="466" customFormat="1">
      <c r="B4368" s="465"/>
      <c r="C4368" s="465"/>
      <c r="D4368" s="465"/>
      <c r="E4368" s="465"/>
      <c r="F4368" s="465"/>
      <c r="G4368" s="465"/>
    </row>
    <row r="4369" spans="2:7" s="466" customFormat="1">
      <c r="B4369" s="465"/>
      <c r="C4369" s="465"/>
      <c r="D4369" s="465"/>
      <c r="E4369" s="465"/>
      <c r="F4369" s="465"/>
      <c r="G4369" s="465"/>
    </row>
    <row r="4370" spans="2:7" s="466" customFormat="1">
      <c r="B4370" s="465"/>
      <c r="C4370" s="465"/>
      <c r="D4370" s="465"/>
      <c r="E4370" s="465"/>
      <c r="F4370" s="465"/>
      <c r="G4370" s="465"/>
    </row>
    <row r="4371" spans="2:7" s="466" customFormat="1">
      <c r="B4371" s="465"/>
      <c r="C4371" s="465"/>
      <c r="D4371" s="465"/>
      <c r="E4371" s="465"/>
      <c r="F4371" s="465"/>
      <c r="G4371" s="465"/>
    </row>
    <row r="4372" spans="2:7" s="466" customFormat="1">
      <c r="B4372" s="465"/>
      <c r="C4372" s="465"/>
      <c r="D4372" s="465"/>
      <c r="E4372" s="465"/>
      <c r="F4372" s="465"/>
      <c r="G4372" s="465"/>
    </row>
    <row r="4373" spans="2:7" s="466" customFormat="1">
      <c r="B4373" s="465"/>
      <c r="C4373" s="465"/>
      <c r="D4373" s="465"/>
      <c r="E4373" s="465"/>
      <c r="F4373" s="465"/>
      <c r="G4373" s="465"/>
    </row>
    <row r="4374" spans="2:7" s="466" customFormat="1">
      <c r="B4374" s="465"/>
      <c r="C4374" s="465"/>
      <c r="D4374" s="465"/>
      <c r="E4374" s="465"/>
      <c r="F4374" s="465"/>
      <c r="G4374" s="465"/>
    </row>
    <row r="4375" spans="2:7" s="466" customFormat="1">
      <c r="B4375" s="465"/>
      <c r="C4375" s="465"/>
      <c r="D4375" s="465"/>
      <c r="E4375" s="465"/>
      <c r="F4375" s="465"/>
      <c r="G4375" s="465"/>
    </row>
    <row r="4376" spans="2:7" s="466" customFormat="1">
      <c r="B4376" s="465"/>
      <c r="C4376" s="465"/>
      <c r="D4376" s="465"/>
      <c r="E4376" s="465"/>
      <c r="F4376" s="465"/>
      <c r="G4376" s="465"/>
    </row>
    <row r="4377" spans="2:7" s="466" customFormat="1">
      <c r="B4377" s="465"/>
      <c r="C4377" s="465"/>
      <c r="D4377" s="465"/>
      <c r="E4377" s="465"/>
      <c r="F4377" s="465"/>
      <c r="G4377" s="465"/>
    </row>
    <row r="4378" spans="2:7" s="466" customFormat="1">
      <c r="B4378" s="465"/>
      <c r="C4378" s="465"/>
      <c r="D4378" s="465"/>
      <c r="E4378" s="465"/>
      <c r="F4378" s="465"/>
      <c r="G4378" s="465"/>
    </row>
    <row r="4379" spans="2:7" s="466" customFormat="1">
      <c r="B4379" s="465"/>
      <c r="C4379" s="465"/>
      <c r="D4379" s="465"/>
      <c r="E4379" s="465"/>
      <c r="F4379" s="465"/>
      <c r="G4379" s="465"/>
    </row>
    <row r="4380" spans="2:7" s="466" customFormat="1">
      <c r="B4380" s="465"/>
      <c r="C4380" s="465"/>
      <c r="D4380" s="465"/>
      <c r="E4380" s="465"/>
      <c r="F4380" s="465"/>
      <c r="G4380" s="465"/>
    </row>
    <row r="4381" spans="2:7" s="466" customFormat="1">
      <c r="B4381" s="465"/>
      <c r="C4381" s="465"/>
      <c r="D4381" s="465"/>
      <c r="E4381" s="465"/>
      <c r="F4381" s="465"/>
      <c r="G4381" s="465"/>
    </row>
    <row r="4382" spans="2:7" s="466" customFormat="1">
      <c r="B4382" s="465"/>
      <c r="C4382" s="465"/>
      <c r="D4382" s="465"/>
      <c r="E4382" s="465"/>
      <c r="F4382" s="465"/>
      <c r="G4382" s="465"/>
    </row>
    <row r="4383" spans="2:7" s="466" customFormat="1">
      <c r="B4383" s="465"/>
      <c r="C4383" s="465"/>
      <c r="D4383" s="465"/>
      <c r="E4383" s="465"/>
      <c r="F4383" s="465"/>
      <c r="G4383" s="465"/>
    </row>
    <row r="4384" spans="2:7" s="466" customFormat="1">
      <c r="B4384" s="465"/>
      <c r="C4384" s="465"/>
      <c r="D4384" s="465"/>
      <c r="E4384" s="465"/>
      <c r="F4384" s="465"/>
      <c r="G4384" s="465"/>
    </row>
    <row r="4385" spans="2:7" s="466" customFormat="1">
      <c r="B4385" s="465"/>
      <c r="C4385" s="465"/>
      <c r="D4385" s="465"/>
      <c r="E4385" s="465"/>
      <c r="F4385" s="465"/>
      <c r="G4385" s="465"/>
    </row>
    <row r="4386" spans="2:7" s="466" customFormat="1">
      <c r="B4386" s="465"/>
      <c r="C4386" s="465"/>
      <c r="D4386" s="465"/>
      <c r="E4386" s="465"/>
      <c r="F4386" s="465"/>
      <c r="G4386" s="465"/>
    </row>
    <row r="4387" spans="2:7" s="466" customFormat="1">
      <c r="B4387" s="465"/>
      <c r="C4387" s="465"/>
      <c r="D4387" s="465"/>
      <c r="E4387" s="465"/>
      <c r="F4387" s="465"/>
      <c r="G4387" s="465"/>
    </row>
    <row r="4388" spans="2:7" s="466" customFormat="1">
      <c r="B4388" s="465"/>
      <c r="C4388" s="465"/>
      <c r="D4388" s="465"/>
      <c r="E4388" s="465"/>
      <c r="F4388" s="465"/>
      <c r="G4388" s="465"/>
    </row>
    <row r="4389" spans="2:7" s="466" customFormat="1">
      <c r="B4389" s="465"/>
      <c r="C4389" s="465"/>
      <c r="D4389" s="465"/>
      <c r="E4389" s="465"/>
      <c r="F4389" s="465"/>
      <c r="G4389" s="465"/>
    </row>
    <row r="4390" spans="2:7" s="466" customFormat="1">
      <c r="B4390" s="465"/>
      <c r="C4390" s="465"/>
      <c r="D4390" s="465"/>
      <c r="E4390" s="465"/>
      <c r="F4390" s="465"/>
      <c r="G4390" s="465"/>
    </row>
    <row r="4391" spans="2:7" s="466" customFormat="1">
      <c r="B4391" s="465"/>
      <c r="C4391" s="465"/>
      <c r="D4391" s="465"/>
      <c r="E4391" s="465"/>
      <c r="F4391" s="465"/>
      <c r="G4391" s="465"/>
    </row>
    <row r="4392" spans="2:7" s="466" customFormat="1">
      <c r="B4392" s="465"/>
      <c r="C4392" s="465"/>
      <c r="D4392" s="465"/>
      <c r="E4392" s="465"/>
      <c r="F4392" s="465"/>
      <c r="G4392" s="465"/>
    </row>
    <row r="4393" spans="2:7" s="466" customFormat="1">
      <c r="B4393" s="465"/>
      <c r="C4393" s="465"/>
      <c r="D4393" s="465"/>
      <c r="E4393" s="465"/>
      <c r="F4393" s="465"/>
      <c r="G4393" s="465"/>
    </row>
    <row r="4394" spans="2:7" s="466" customFormat="1">
      <c r="B4394" s="465"/>
      <c r="C4394" s="465"/>
      <c r="D4394" s="465"/>
      <c r="E4394" s="465"/>
      <c r="F4394" s="465"/>
      <c r="G4394" s="465"/>
    </row>
    <row r="4395" spans="2:7" s="466" customFormat="1">
      <c r="B4395" s="465"/>
      <c r="C4395" s="465"/>
      <c r="D4395" s="465"/>
      <c r="E4395" s="465"/>
      <c r="F4395" s="465"/>
      <c r="G4395" s="465"/>
    </row>
    <row r="4396" spans="2:7" s="466" customFormat="1">
      <c r="B4396" s="465"/>
      <c r="C4396" s="465"/>
      <c r="D4396" s="465"/>
      <c r="E4396" s="465"/>
      <c r="F4396" s="465"/>
      <c r="G4396" s="465"/>
    </row>
    <row r="4397" spans="2:7" s="466" customFormat="1">
      <c r="B4397" s="465"/>
      <c r="C4397" s="465"/>
      <c r="D4397" s="465"/>
      <c r="E4397" s="465"/>
      <c r="F4397" s="465"/>
      <c r="G4397" s="465"/>
    </row>
    <row r="4398" spans="2:7" s="466" customFormat="1">
      <c r="B4398" s="465"/>
      <c r="C4398" s="465"/>
      <c r="D4398" s="465"/>
      <c r="E4398" s="465"/>
      <c r="F4398" s="465"/>
      <c r="G4398" s="465"/>
    </row>
    <row r="4399" spans="2:7" s="466" customFormat="1">
      <c r="B4399" s="465"/>
      <c r="C4399" s="465"/>
      <c r="D4399" s="465"/>
      <c r="E4399" s="465"/>
      <c r="F4399" s="465"/>
      <c r="G4399" s="465"/>
    </row>
    <row r="4400" spans="2:7" s="466" customFormat="1">
      <c r="B4400" s="465"/>
      <c r="C4400" s="465"/>
      <c r="D4400" s="465"/>
      <c r="E4400" s="465"/>
      <c r="F4400" s="465"/>
      <c r="G4400" s="465"/>
    </row>
    <row r="4401" spans="2:7" s="466" customFormat="1">
      <c r="B4401" s="465"/>
      <c r="C4401" s="465"/>
      <c r="D4401" s="465"/>
      <c r="E4401" s="465"/>
      <c r="F4401" s="465"/>
      <c r="G4401" s="465"/>
    </row>
    <row r="4402" spans="2:7" s="466" customFormat="1">
      <c r="B4402" s="465"/>
      <c r="C4402" s="465"/>
      <c r="D4402" s="465"/>
      <c r="E4402" s="465"/>
      <c r="F4402" s="465"/>
      <c r="G4402" s="465"/>
    </row>
    <row r="4403" spans="2:7" s="466" customFormat="1">
      <c r="B4403" s="465"/>
      <c r="C4403" s="465"/>
      <c r="D4403" s="465"/>
      <c r="E4403" s="465"/>
      <c r="F4403" s="465"/>
      <c r="G4403" s="465"/>
    </row>
    <row r="4404" spans="2:7" s="466" customFormat="1">
      <c r="B4404" s="465"/>
      <c r="C4404" s="465"/>
      <c r="D4404" s="465"/>
      <c r="E4404" s="465"/>
      <c r="F4404" s="465"/>
      <c r="G4404" s="465"/>
    </row>
    <row r="4405" spans="2:7" s="466" customFormat="1">
      <c r="B4405" s="465"/>
      <c r="C4405" s="465"/>
      <c r="D4405" s="465"/>
      <c r="E4405" s="465"/>
      <c r="F4405" s="465"/>
      <c r="G4405" s="465"/>
    </row>
    <row r="4406" spans="2:7" s="466" customFormat="1">
      <c r="B4406" s="465"/>
      <c r="C4406" s="465"/>
      <c r="D4406" s="465"/>
      <c r="E4406" s="465"/>
      <c r="F4406" s="465"/>
      <c r="G4406" s="465"/>
    </row>
    <row r="4407" spans="2:7" s="466" customFormat="1">
      <c r="B4407" s="465"/>
      <c r="C4407" s="465"/>
      <c r="D4407" s="465"/>
      <c r="E4407" s="465"/>
      <c r="F4407" s="465"/>
      <c r="G4407" s="465"/>
    </row>
    <row r="4408" spans="2:7" s="466" customFormat="1">
      <c r="B4408" s="465"/>
      <c r="C4408" s="465"/>
      <c r="D4408" s="465"/>
      <c r="E4408" s="465"/>
      <c r="F4408" s="465"/>
      <c r="G4408" s="465"/>
    </row>
    <row r="4409" spans="2:7" s="466" customFormat="1">
      <c r="B4409" s="465"/>
      <c r="C4409" s="465"/>
      <c r="D4409" s="465"/>
      <c r="E4409" s="465"/>
      <c r="F4409" s="465"/>
      <c r="G4409" s="465"/>
    </row>
    <row r="4410" spans="2:7" s="466" customFormat="1">
      <c r="B4410" s="465"/>
      <c r="C4410" s="465"/>
      <c r="D4410" s="465"/>
      <c r="E4410" s="465"/>
      <c r="F4410" s="465"/>
      <c r="G4410" s="465"/>
    </row>
    <row r="4411" spans="2:7" s="466" customFormat="1">
      <c r="B4411" s="465"/>
      <c r="C4411" s="465"/>
      <c r="D4411" s="465"/>
      <c r="E4411" s="465"/>
      <c r="F4411" s="465"/>
      <c r="G4411" s="465"/>
    </row>
    <row r="4412" spans="2:7" s="466" customFormat="1">
      <c r="B4412" s="465"/>
      <c r="C4412" s="465"/>
      <c r="D4412" s="465"/>
      <c r="E4412" s="465"/>
      <c r="F4412" s="465"/>
      <c r="G4412" s="465"/>
    </row>
    <row r="4413" spans="2:7" s="466" customFormat="1">
      <c r="B4413" s="465"/>
      <c r="C4413" s="465"/>
      <c r="D4413" s="465"/>
      <c r="E4413" s="465"/>
      <c r="F4413" s="465"/>
      <c r="G4413" s="465"/>
    </row>
    <row r="4414" spans="2:7" s="466" customFormat="1">
      <c r="B4414" s="465"/>
      <c r="C4414" s="465"/>
      <c r="D4414" s="465"/>
      <c r="E4414" s="465"/>
      <c r="F4414" s="465"/>
      <c r="G4414" s="465"/>
    </row>
    <row r="4415" spans="2:7" s="466" customFormat="1">
      <c r="B4415" s="465"/>
      <c r="C4415" s="465"/>
      <c r="D4415" s="465"/>
      <c r="E4415" s="465"/>
      <c r="F4415" s="465"/>
      <c r="G4415" s="465"/>
    </row>
    <row r="4416" spans="2:7" s="466" customFormat="1">
      <c r="B4416" s="465"/>
      <c r="C4416" s="465"/>
      <c r="D4416" s="465"/>
      <c r="E4416" s="465"/>
      <c r="F4416" s="465"/>
      <c r="G4416" s="465"/>
    </row>
    <row r="4417" spans="2:7" s="466" customFormat="1">
      <c r="B4417" s="465"/>
      <c r="C4417" s="465"/>
      <c r="D4417" s="465"/>
      <c r="E4417" s="465"/>
      <c r="F4417" s="465"/>
      <c r="G4417" s="465"/>
    </row>
    <row r="4418" spans="2:7" s="466" customFormat="1">
      <c r="B4418" s="465"/>
      <c r="C4418" s="465"/>
      <c r="D4418" s="465"/>
      <c r="E4418" s="465"/>
      <c r="F4418" s="465"/>
      <c r="G4418" s="465"/>
    </row>
    <row r="4419" spans="2:7" s="466" customFormat="1">
      <c r="B4419" s="465"/>
      <c r="C4419" s="465"/>
      <c r="D4419" s="465"/>
      <c r="E4419" s="465"/>
      <c r="F4419" s="465"/>
      <c r="G4419" s="465"/>
    </row>
    <row r="4420" spans="2:7" s="466" customFormat="1">
      <c r="B4420" s="465"/>
      <c r="C4420" s="465"/>
      <c r="D4420" s="465"/>
      <c r="E4420" s="465"/>
      <c r="F4420" s="465"/>
      <c r="G4420" s="465"/>
    </row>
    <row r="4421" spans="2:7" s="466" customFormat="1">
      <c r="B4421" s="465"/>
      <c r="C4421" s="465"/>
      <c r="D4421" s="465"/>
      <c r="E4421" s="465"/>
      <c r="F4421" s="465"/>
      <c r="G4421" s="465"/>
    </row>
    <row r="4422" spans="2:7" s="466" customFormat="1">
      <c r="B4422" s="465"/>
      <c r="C4422" s="465"/>
      <c r="D4422" s="465"/>
      <c r="E4422" s="465"/>
      <c r="F4422" s="465"/>
      <c r="G4422" s="465"/>
    </row>
    <row r="4423" spans="2:7" s="466" customFormat="1">
      <c r="B4423" s="465"/>
      <c r="C4423" s="465"/>
      <c r="D4423" s="465"/>
      <c r="E4423" s="465"/>
      <c r="F4423" s="465"/>
      <c r="G4423" s="465"/>
    </row>
    <row r="4424" spans="2:7" s="466" customFormat="1">
      <c r="B4424" s="465"/>
      <c r="C4424" s="465"/>
      <c r="D4424" s="465"/>
      <c r="E4424" s="465"/>
      <c r="F4424" s="465"/>
      <c r="G4424" s="465"/>
    </row>
    <row r="4425" spans="2:7" s="466" customFormat="1">
      <c r="B4425" s="465"/>
      <c r="C4425" s="465"/>
      <c r="D4425" s="465"/>
      <c r="E4425" s="465"/>
      <c r="F4425" s="465"/>
      <c r="G4425" s="465"/>
    </row>
    <row r="4426" spans="2:7" s="466" customFormat="1">
      <c r="B4426" s="465"/>
      <c r="C4426" s="465"/>
      <c r="D4426" s="465"/>
      <c r="E4426" s="465"/>
      <c r="F4426" s="465"/>
      <c r="G4426" s="465"/>
    </row>
    <row r="4427" spans="2:7" s="466" customFormat="1">
      <c r="B4427" s="465"/>
      <c r="C4427" s="465"/>
      <c r="D4427" s="465"/>
      <c r="E4427" s="465"/>
      <c r="F4427" s="465"/>
      <c r="G4427" s="465"/>
    </row>
    <row r="4428" spans="2:7" s="466" customFormat="1">
      <c r="B4428" s="465"/>
      <c r="C4428" s="465"/>
      <c r="D4428" s="465"/>
      <c r="E4428" s="465"/>
      <c r="F4428" s="465"/>
      <c r="G4428" s="465"/>
    </row>
    <row r="4429" spans="2:7" s="466" customFormat="1">
      <c r="B4429" s="465"/>
      <c r="C4429" s="465"/>
      <c r="D4429" s="465"/>
      <c r="E4429" s="465"/>
      <c r="F4429" s="465"/>
      <c r="G4429" s="465"/>
    </row>
    <row r="4430" spans="2:7" s="466" customFormat="1">
      <c r="B4430" s="465"/>
      <c r="C4430" s="465"/>
      <c r="D4430" s="465"/>
      <c r="E4430" s="465"/>
      <c r="F4430" s="465"/>
      <c r="G4430" s="465"/>
    </row>
    <row r="4431" spans="2:7" s="466" customFormat="1">
      <c r="B4431" s="465"/>
      <c r="C4431" s="465"/>
      <c r="D4431" s="465"/>
      <c r="E4431" s="465"/>
      <c r="F4431" s="465"/>
      <c r="G4431" s="465"/>
    </row>
    <row r="4432" spans="2:7" s="466" customFormat="1">
      <c r="B4432" s="465"/>
      <c r="C4432" s="465"/>
      <c r="D4432" s="465"/>
      <c r="E4432" s="465"/>
      <c r="F4432" s="465"/>
      <c r="G4432" s="465"/>
    </row>
    <row r="4433" spans="2:7" s="466" customFormat="1">
      <c r="B4433" s="465"/>
      <c r="C4433" s="465"/>
      <c r="D4433" s="465"/>
      <c r="E4433" s="465"/>
      <c r="F4433" s="465"/>
      <c r="G4433" s="465"/>
    </row>
    <row r="4434" spans="2:7" s="466" customFormat="1">
      <c r="B4434" s="465"/>
      <c r="C4434" s="465"/>
      <c r="D4434" s="465"/>
      <c r="E4434" s="465"/>
      <c r="F4434" s="465"/>
      <c r="G4434" s="465"/>
    </row>
    <row r="4435" spans="2:7" s="466" customFormat="1">
      <c r="B4435" s="465"/>
      <c r="C4435" s="465"/>
      <c r="D4435" s="465"/>
      <c r="E4435" s="465"/>
      <c r="F4435" s="465"/>
      <c r="G4435" s="465"/>
    </row>
    <row r="4436" spans="2:7" s="466" customFormat="1">
      <c r="B4436" s="465"/>
      <c r="C4436" s="465"/>
      <c r="D4436" s="465"/>
      <c r="E4436" s="465"/>
      <c r="F4436" s="465"/>
      <c r="G4436" s="465"/>
    </row>
    <row r="4437" spans="2:7" s="466" customFormat="1">
      <c r="B4437" s="465"/>
      <c r="C4437" s="465"/>
      <c r="D4437" s="465"/>
      <c r="E4437" s="465"/>
      <c r="F4437" s="465"/>
      <c r="G4437" s="465"/>
    </row>
    <row r="4438" spans="2:7" s="466" customFormat="1">
      <c r="B4438" s="465"/>
      <c r="C4438" s="465"/>
      <c r="D4438" s="465"/>
      <c r="E4438" s="465"/>
      <c r="F4438" s="465"/>
      <c r="G4438" s="465"/>
    </row>
    <row r="4439" spans="2:7" s="466" customFormat="1">
      <c r="B4439" s="465"/>
      <c r="C4439" s="465"/>
      <c r="D4439" s="465"/>
      <c r="E4439" s="465"/>
      <c r="F4439" s="465"/>
      <c r="G4439" s="465"/>
    </row>
    <row r="4440" spans="2:7" s="466" customFormat="1">
      <c r="B4440" s="465"/>
      <c r="C4440" s="465"/>
      <c r="D4440" s="465"/>
      <c r="E4440" s="465"/>
      <c r="F4440" s="465"/>
      <c r="G4440" s="465"/>
    </row>
    <row r="4441" spans="2:7" s="466" customFormat="1">
      <c r="B4441" s="465"/>
      <c r="C4441" s="465"/>
      <c r="D4441" s="465"/>
      <c r="E4441" s="465"/>
      <c r="F4441" s="465"/>
      <c r="G4441" s="465"/>
    </row>
    <row r="4442" spans="2:7" s="466" customFormat="1">
      <c r="B4442" s="465"/>
      <c r="C4442" s="465"/>
      <c r="D4442" s="465"/>
      <c r="E4442" s="465"/>
      <c r="F4442" s="465"/>
      <c r="G4442" s="465"/>
    </row>
    <row r="4443" spans="2:7" s="466" customFormat="1">
      <c r="B4443" s="465"/>
      <c r="C4443" s="465"/>
      <c r="D4443" s="465"/>
      <c r="E4443" s="465"/>
      <c r="F4443" s="465"/>
      <c r="G4443" s="465"/>
    </row>
    <row r="4444" spans="2:7" s="466" customFormat="1">
      <c r="B4444" s="465"/>
      <c r="C4444" s="465"/>
      <c r="D4444" s="465"/>
      <c r="E4444" s="465"/>
      <c r="F4444" s="465"/>
      <c r="G4444" s="465"/>
    </row>
    <row r="4445" spans="2:7" s="466" customFormat="1">
      <c r="B4445" s="465"/>
      <c r="C4445" s="465"/>
      <c r="D4445" s="465"/>
      <c r="E4445" s="465"/>
      <c r="F4445" s="465"/>
      <c r="G4445" s="465"/>
    </row>
    <row r="4446" spans="2:7" s="466" customFormat="1">
      <c r="B4446" s="465"/>
      <c r="C4446" s="465"/>
      <c r="D4446" s="465"/>
      <c r="E4446" s="465"/>
      <c r="F4446" s="465"/>
      <c r="G4446" s="465"/>
    </row>
    <row r="4447" spans="2:7" s="466" customFormat="1">
      <c r="B4447" s="465"/>
      <c r="C4447" s="465"/>
      <c r="D4447" s="465"/>
      <c r="E4447" s="465"/>
      <c r="F4447" s="465"/>
      <c r="G4447" s="465"/>
    </row>
    <row r="4448" spans="2:7" s="466" customFormat="1">
      <c r="B4448" s="465"/>
      <c r="C4448" s="465"/>
      <c r="D4448" s="465"/>
      <c r="E4448" s="465"/>
      <c r="F4448" s="465"/>
      <c r="G4448" s="465"/>
    </row>
    <row r="4449" spans="2:7" s="466" customFormat="1">
      <c r="B4449" s="465"/>
      <c r="C4449" s="465"/>
      <c r="D4449" s="465"/>
      <c r="E4449" s="465"/>
      <c r="F4449" s="465"/>
      <c r="G4449" s="465"/>
    </row>
    <row r="4450" spans="2:7" s="466" customFormat="1">
      <c r="B4450" s="465"/>
      <c r="C4450" s="465"/>
      <c r="D4450" s="465"/>
      <c r="E4450" s="465"/>
      <c r="F4450" s="465"/>
      <c r="G4450" s="465"/>
    </row>
    <row r="4451" spans="2:7" s="466" customFormat="1">
      <c r="B4451" s="465"/>
      <c r="C4451" s="465"/>
      <c r="D4451" s="465"/>
      <c r="E4451" s="465"/>
      <c r="F4451" s="465"/>
      <c r="G4451" s="465"/>
    </row>
    <row r="4452" spans="2:7" s="466" customFormat="1">
      <c r="B4452" s="465"/>
      <c r="C4452" s="465"/>
      <c r="D4452" s="465"/>
      <c r="E4452" s="465"/>
      <c r="F4452" s="465"/>
      <c r="G4452" s="465"/>
    </row>
    <row r="4453" spans="2:7" s="466" customFormat="1">
      <c r="B4453" s="465"/>
      <c r="C4453" s="465"/>
      <c r="D4453" s="465"/>
      <c r="E4453" s="465"/>
      <c r="F4453" s="465"/>
      <c r="G4453" s="465"/>
    </row>
    <row r="4454" spans="2:7" s="466" customFormat="1">
      <c r="B4454" s="465"/>
      <c r="C4454" s="465"/>
      <c r="D4454" s="465"/>
      <c r="E4454" s="465"/>
      <c r="F4454" s="465"/>
      <c r="G4454" s="465"/>
    </row>
    <row r="4455" spans="2:7" s="466" customFormat="1">
      <c r="B4455" s="465"/>
      <c r="C4455" s="465"/>
      <c r="D4455" s="465"/>
      <c r="E4455" s="465"/>
      <c r="F4455" s="465"/>
      <c r="G4455" s="465"/>
    </row>
    <row r="4456" spans="2:7" s="466" customFormat="1">
      <c r="B4456" s="465"/>
      <c r="C4456" s="465"/>
      <c r="D4456" s="465"/>
      <c r="E4456" s="465"/>
      <c r="F4456" s="465"/>
      <c r="G4456" s="465"/>
    </row>
    <row r="4457" spans="2:7" s="466" customFormat="1">
      <c r="B4457" s="465"/>
      <c r="C4457" s="465"/>
      <c r="D4457" s="465"/>
      <c r="E4457" s="465"/>
      <c r="F4457" s="465"/>
      <c r="G4457" s="465"/>
    </row>
    <row r="4458" spans="2:7" s="466" customFormat="1">
      <c r="B4458" s="465"/>
      <c r="C4458" s="465"/>
      <c r="D4458" s="465"/>
      <c r="E4458" s="465"/>
      <c r="F4458" s="465"/>
      <c r="G4458" s="465"/>
    </row>
    <row r="4459" spans="2:7" s="466" customFormat="1">
      <c r="B4459" s="465"/>
      <c r="C4459" s="465"/>
      <c r="D4459" s="465"/>
      <c r="E4459" s="465"/>
      <c r="F4459" s="465"/>
      <c r="G4459" s="465"/>
    </row>
    <row r="4460" spans="2:7" s="466" customFormat="1">
      <c r="B4460" s="465"/>
      <c r="C4460" s="465"/>
      <c r="D4460" s="465"/>
      <c r="E4460" s="465"/>
      <c r="F4460" s="465"/>
      <c r="G4460" s="465"/>
    </row>
    <row r="4461" spans="2:7" s="466" customFormat="1">
      <c r="B4461" s="465"/>
      <c r="C4461" s="465"/>
      <c r="D4461" s="465"/>
      <c r="E4461" s="465"/>
      <c r="F4461" s="465"/>
      <c r="G4461" s="465"/>
    </row>
    <row r="4462" spans="2:7" s="466" customFormat="1">
      <c r="B4462" s="465"/>
      <c r="C4462" s="465"/>
      <c r="D4462" s="465"/>
      <c r="E4462" s="465"/>
      <c r="F4462" s="465"/>
      <c r="G4462" s="465"/>
    </row>
    <row r="4463" spans="2:7" s="466" customFormat="1">
      <c r="B4463" s="465"/>
      <c r="C4463" s="465"/>
      <c r="D4463" s="465"/>
      <c r="E4463" s="465"/>
      <c r="F4463" s="465"/>
      <c r="G4463" s="465"/>
    </row>
    <row r="4464" spans="2:7" s="466" customFormat="1">
      <c r="B4464" s="465"/>
      <c r="C4464" s="465"/>
      <c r="D4464" s="465"/>
      <c r="E4464" s="465"/>
      <c r="F4464" s="465"/>
      <c r="G4464" s="465"/>
    </row>
    <row r="4465" spans="2:7" s="466" customFormat="1">
      <c r="B4465" s="465"/>
      <c r="C4465" s="465"/>
      <c r="D4465" s="465"/>
      <c r="E4465" s="465"/>
      <c r="F4465" s="465"/>
      <c r="G4465" s="465"/>
    </row>
    <row r="4466" spans="2:7" s="466" customFormat="1">
      <c r="B4466" s="465"/>
      <c r="C4466" s="465"/>
      <c r="D4466" s="465"/>
      <c r="E4466" s="465"/>
      <c r="F4466" s="465"/>
      <c r="G4466" s="465"/>
    </row>
    <row r="4467" spans="2:7" s="466" customFormat="1">
      <c r="B4467" s="465"/>
      <c r="C4467" s="465"/>
      <c r="D4467" s="465"/>
      <c r="E4467" s="465"/>
      <c r="F4467" s="465"/>
      <c r="G4467" s="465"/>
    </row>
    <row r="4468" spans="2:7" s="466" customFormat="1">
      <c r="B4468" s="465"/>
      <c r="C4468" s="465"/>
      <c r="D4468" s="465"/>
      <c r="E4468" s="465"/>
      <c r="F4468" s="465"/>
      <c r="G4468" s="465"/>
    </row>
    <row r="4469" spans="2:7" s="466" customFormat="1">
      <c r="B4469" s="465"/>
      <c r="C4469" s="465"/>
      <c r="D4469" s="465"/>
      <c r="E4469" s="465"/>
      <c r="F4469" s="465"/>
      <c r="G4469" s="465"/>
    </row>
    <row r="4470" spans="2:7" s="466" customFormat="1">
      <c r="B4470" s="465"/>
      <c r="C4470" s="465"/>
      <c r="D4470" s="465"/>
      <c r="E4470" s="465"/>
      <c r="F4470" s="465"/>
      <c r="G4470" s="465"/>
    </row>
    <row r="4471" spans="2:7" s="466" customFormat="1">
      <c r="B4471" s="465"/>
      <c r="C4471" s="465"/>
      <c r="D4471" s="465"/>
      <c r="E4471" s="465"/>
      <c r="F4471" s="465"/>
      <c r="G4471" s="465"/>
    </row>
    <row r="4472" spans="2:7" s="466" customFormat="1">
      <c r="B4472" s="465"/>
      <c r="C4472" s="465"/>
      <c r="D4472" s="465"/>
      <c r="E4472" s="465"/>
      <c r="F4472" s="465"/>
      <c r="G4472" s="465"/>
    </row>
    <row r="4473" spans="2:7" s="466" customFormat="1">
      <c r="B4473" s="465"/>
      <c r="C4473" s="465"/>
      <c r="D4473" s="465"/>
      <c r="E4473" s="465"/>
      <c r="F4473" s="465"/>
      <c r="G4473" s="465"/>
    </row>
    <row r="4474" spans="2:7" s="466" customFormat="1">
      <c r="B4474" s="465"/>
      <c r="C4474" s="465"/>
      <c r="D4474" s="465"/>
      <c r="E4474" s="465"/>
      <c r="F4474" s="465"/>
      <c r="G4474" s="465"/>
    </row>
    <row r="4475" spans="2:7" s="466" customFormat="1">
      <c r="B4475" s="465"/>
      <c r="C4475" s="465"/>
      <c r="D4475" s="465"/>
      <c r="E4475" s="465"/>
      <c r="F4475" s="465"/>
      <c r="G4475" s="465"/>
    </row>
    <row r="4476" spans="2:7" s="466" customFormat="1">
      <c r="B4476" s="465"/>
      <c r="C4476" s="465"/>
      <c r="D4476" s="465"/>
      <c r="E4476" s="465"/>
      <c r="F4476" s="465"/>
      <c r="G4476" s="465"/>
    </row>
    <row r="4477" spans="2:7" s="466" customFormat="1">
      <c r="B4477" s="465"/>
      <c r="C4477" s="465"/>
      <c r="D4477" s="465"/>
      <c r="E4477" s="465"/>
      <c r="F4477" s="465"/>
      <c r="G4477" s="465"/>
    </row>
    <row r="4478" spans="2:7" s="466" customFormat="1">
      <c r="B4478" s="465"/>
      <c r="C4478" s="465"/>
      <c r="D4478" s="465"/>
      <c r="E4478" s="465"/>
      <c r="F4478" s="465"/>
      <c r="G4478" s="465"/>
    </row>
    <row r="4479" spans="2:7" s="466" customFormat="1">
      <c r="B4479" s="465"/>
      <c r="C4479" s="465"/>
      <c r="D4479" s="465"/>
      <c r="E4479" s="465"/>
      <c r="F4479" s="465"/>
      <c r="G4479" s="465"/>
    </row>
    <row r="4480" spans="2:7" s="466" customFormat="1">
      <c r="B4480" s="465"/>
      <c r="C4480" s="465"/>
      <c r="D4480" s="465"/>
      <c r="E4480" s="465"/>
      <c r="F4480" s="465"/>
      <c r="G4480" s="465"/>
    </row>
    <row r="4481" spans="2:7" s="466" customFormat="1">
      <c r="B4481" s="465"/>
      <c r="C4481" s="465"/>
      <c r="D4481" s="465"/>
      <c r="E4481" s="465"/>
      <c r="F4481" s="465"/>
      <c r="G4481" s="465"/>
    </row>
    <row r="4482" spans="2:7" s="466" customFormat="1">
      <c r="B4482" s="465"/>
      <c r="C4482" s="465"/>
      <c r="D4482" s="465"/>
      <c r="E4482" s="465"/>
      <c r="F4482" s="465"/>
      <c r="G4482" s="465"/>
    </row>
    <row r="4483" spans="2:7" s="466" customFormat="1">
      <c r="B4483" s="465"/>
      <c r="C4483" s="465"/>
      <c r="D4483" s="465"/>
      <c r="E4483" s="465"/>
      <c r="F4483" s="465"/>
      <c r="G4483" s="465"/>
    </row>
    <row r="4484" spans="2:7" s="466" customFormat="1">
      <c r="B4484" s="465"/>
      <c r="C4484" s="465"/>
      <c r="D4484" s="465"/>
      <c r="E4484" s="465"/>
      <c r="F4484" s="465"/>
      <c r="G4484" s="465"/>
    </row>
    <row r="4485" spans="2:7" s="466" customFormat="1">
      <c r="B4485" s="465"/>
      <c r="C4485" s="465"/>
      <c r="D4485" s="465"/>
      <c r="E4485" s="465"/>
      <c r="F4485" s="465"/>
      <c r="G4485" s="465"/>
    </row>
    <row r="4486" spans="2:7" s="466" customFormat="1">
      <c r="B4486" s="465"/>
      <c r="C4486" s="465"/>
      <c r="D4486" s="465"/>
      <c r="E4486" s="465"/>
      <c r="F4486" s="465"/>
      <c r="G4486" s="465"/>
    </row>
    <row r="4487" spans="2:7" s="466" customFormat="1">
      <c r="B4487" s="465"/>
      <c r="C4487" s="465"/>
      <c r="D4487" s="465"/>
      <c r="E4487" s="465"/>
      <c r="F4487" s="465"/>
      <c r="G4487" s="465"/>
    </row>
    <row r="4488" spans="2:7" s="466" customFormat="1">
      <c r="B4488" s="465"/>
      <c r="C4488" s="465"/>
      <c r="D4488" s="465"/>
      <c r="E4488" s="465"/>
      <c r="F4488" s="465"/>
      <c r="G4488" s="465"/>
    </row>
    <row r="4489" spans="2:7" s="466" customFormat="1">
      <c r="B4489" s="465"/>
      <c r="C4489" s="465"/>
      <c r="D4489" s="465"/>
      <c r="E4489" s="465"/>
      <c r="F4489" s="465"/>
      <c r="G4489" s="465"/>
    </row>
    <row r="4490" spans="2:7" s="466" customFormat="1">
      <c r="B4490" s="465"/>
      <c r="C4490" s="465"/>
      <c r="D4490" s="465"/>
      <c r="E4490" s="465"/>
      <c r="F4490" s="465"/>
      <c r="G4490" s="465"/>
    </row>
    <row r="4491" spans="2:7" s="466" customFormat="1">
      <c r="B4491" s="465"/>
      <c r="C4491" s="465"/>
      <c r="D4491" s="465"/>
      <c r="E4491" s="465"/>
      <c r="F4491" s="465"/>
      <c r="G4491" s="465"/>
    </row>
    <row r="4492" spans="2:7" s="466" customFormat="1">
      <c r="B4492" s="465"/>
      <c r="C4492" s="465"/>
      <c r="D4492" s="465"/>
      <c r="E4492" s="465"/>
      <c r="F4492" s="465"/>
      <c r="G4492" s="465"/>
    </row>
    <row r="4493" spans="2:7" s="466" customFormat="1">
      <c r="B4493" s="465"/>
      <c r="C4493" s="465"/>
      <c r="D4493" s="465"/>
      <c r="E4493" s="465"/>
      <c r="F4493" s="465"/>
      <c r="G4493" s="465"/>
    </row>
    <row r="4494" spans="2:7" s="466" customFormat="1">
      <c r="B4494" s="465"/>
      <c r="C4494" s="465"/>
      <c r="D4494" s="465"/>
      <c r="E4494" s="465"/>
      <c r="F4494" s="465"/>
      <c r="G4494" s="465"/>
    </row>
    <row r="4495" spans="2:7" s="466" customFormat="1">
      <c r="B4495" s="465"/>
      <c r="C4495" s="465"/>
      <c r="D4495" s="465"/>
      <c r="E4495" s="465"/>
      <c r="F4495" s="465"/>
      <c r="G4495" s="465"/>
    </row>
    <row r="4496" spans="2:7" s="466" customFormat="1">
      <c r="B4496" s="465"/>
      <c r="C4496" s="465"/>
      <c r="D4496" s="465"/>
      <c r="E4496" s="465"/>
      <c r="F4496" s="465"/>
      <c r="G4496" s="465"/>
    </row>
    <row r="4497" spans="2:7" s="466" customFormat="1">
      <c r="B4497" s="465"/>
      <c r="C4497" s="465"/>
      <c r="D4497" s="465"/>
      <c r="E4497" s="465"/>
      <c r="F4497" s="465"/>
      <c r="G4497" s="465"/>
    </row>
    <row r="4498" spans="2:7" s="466" customFormat="1">
      <c r="B4498" s="465"/>
      <c r="C4498" s="465"/>
      <c r="D4498" s="465"/>
      <c r="E4498" s="465"/>
      <c r="F4498" s="465"/>
      <c r="G4498" s="465"/>
    </row>
    <row r="4499" spans="2:7" s="466" customFormat="1">
      <c r="B4499" s="465"/>
      <c r="C4499" s="465"/>
      <c r="D4499" s="465"/>
      <c r="E4499" s="465"/>
      <c r="F4499" s="465"/>
      <c r="G4499" s="465"/>
    </row>
    <row r="4500" spans="2:7" s="466" customFormat="1">
      <c r="B4500" s="465"/>
      <c r="C4500" s="465"/>
      <c r="D4500" s="465"/>
      <c r="E4500" s="465"/>
      <c r="F4500" s="465"/>
      <c r="G4500" s="465"/>
    </row>
    <row r="4501" spans="2:7" s="466" customFormat="1">
      <c r="B4501" s="465"/>
      <c r="C4501" s="465"/>
      <c r="D4501" s="465"/>
      <c r="E4501" s="465"/>
      <c r="F4501" s="465"/>
      <c r="G4501" s="465"/>
    </row>
    <row r="4502" spans="2:7" s="466" customFormat="1">
      <c r="B4502" s="465"/>
      <c r="C4502" s="465"/>
      <c r="D4502" s="465"/>
      <c r="E4502" s="465"/>
      <c r="F4502" s="465"/>
      <c r="G4502" s="465"/>
    </row>
    <row r="4503" spans="2:7" s="466" customFormat="1">
      <c r="B4503" s="465"/>
      <c r="C4503" s="465"/>
      <c r="D4503" s="465"/>
      <c r="E4503" s="465"/>
      <c r="F4503" s="465"/>
      <c r="G4503" s="465"/>
    </row>
    <row r="4504" spans="2:7" s="466" customFormat="1">
      <c r="B4504" s="465"/>
      <c r="C4504" s="465"/>
      <c r="D4504" s="465"/>
      <c r="E4504" s="465"/>
      <c r="F4504" s="465"/>
      <c r="G4504" s="465"/>
    </row>
    <row r="4505" spans="2:7" s="466" customFormat="1">
      <c r="B4505" s="465"/>
      <c r="C4505" s="465"/>
      <c r="D4505" s="465"/>
      <c r="E4505" s="465"/>
      <c r="F4505" s="465"/>
      <c r="G4505" s="465"/>
    </row>
    <row r="4506" spans="2:7" s="466" customFormat="1">
      <c r="B4506" s="465"/>
      <c r="C4506" s="465"/>
      <c r="D4506" s="465"/>
      <c r="E4506" s="465"/>
      <c r="F4506" s="465"/>
      <c r="G4506" s="465"/>
    </row>
    <row r="4507" spans="2:7" s="466" customFormat="1">
      <c r="B4507" s="465"/>
      <c r="C4507" s="465"/>
      <c r="D4507" s="465"/>
      <c r="E4507" s="465"/>
      <c r="F4507" s="465"/>
      <c r="G4507" s="465"/>
    </row>
    <row r="4508" spans="2:7" s="466" customFormat="1">
      <c r="B4508" s="465"/>
      <c r="C4508" s="465"/>
      <c r="D4508" s="465"/>
      <c r="E4508" s="465"/>
      <c r="F4508" s="465"/>
      <c r="G4508" s="465"/>
    </row>
    <row r="4509" spans="2:7" s="466" customFormat="1">
      <c r="B4509" s="465"/>
      <c r="C4509" s="465"/>
      <c r="D4509" s="465"/>
      <c r="E4509" s="465"/>
      <c r="F4509" s="465"/>
      <c r="G4509" s="465"/>
    </row>
    <row r="4510" spans="2:7" s="466" customFormat="1">
      <c r="B4510" s="465"/>
      <c r="C4510" s="465"/>
      <c r="D4510" s="465"/>
      <c r="E4510" s="465"/>
      <c r="F4510" s="465"/>
      <c r="G4510" s="465"/>
    </row>
    <row r="4511" spans="2:7" s="466" customFormat="1">
      <c r="B4511" s="465"/>
      <c r="C4511" s="465"/>
      <c r="D4511" s="465"/>
      <c r="E4511" s="465"/>
      <c r="F4511" s="465"/>
      <c r="G4511" s="465"/>
    </row>
    <row r="4512" spans="2:7" s="466" customFormat="1">
      <c r="B4512" s="465"/>
      <c r="C4512" s="465"/>
      <c r="D4512" s="465"/>
      <c r="E4512" s="465"/>
      <c r="F4512" s="465"/>
      <c r="G4512" s="465"/>
    </row>
    <row r="4513" spans="2:7" s="466" customFormat="1">
      <c r="B4513" s="465"/>
      <c r="C4513" s="465"/>
      <c r="D4513" s="465"/>
      <c r="E4513" s="465"/>
      <c r="F4513" s="465"/>
      <c r="G4513" s="465"/>
    </row>
    <row r="4514" spans="2:7" s="466" customFormat="1">
      <c r="B4514" s="465"/>
      <c r="C4514" s="465"/>
      <c r="D4514" s="465"/>
      <c r="E4514" s="465"/>
      <c r="F4514" s="465"/>
      <c r="G4514" s="465"/>
    </row>
    <row r="4515" spans="2:7" s="466" customFormat="1">
      <c r="B4515" s="465"/>
      <c r="C4515" s="465"/>
      <c r="D4515" s="465"/>
      <c r="E4515" s="465"/>
      <c r="F4515" s="465"/>
      <c r="G4515" s="465"/>
    </row>
    <row r="4516" spans="2:7" s="466" customFormat="1">
      <c r="B4516" s="465"/>
      <c r="C4516" s="465"/>
      <c r="D4516" s="465"/>
      <c r="E4516" s="465"/>
      <c r="F4516" s="465"/>
      <c r="G4516" s="465"/>
    </row>
    <row r="4517" spans="2:7" s="466" customFormat="1">
      <c r="B4517" s="465"/>
      <c r="C4517" s="465"/>
      <c r="D4517" s="465"/>
      <c r="E4517" s="465"/>
      <c r="F4517" s="465"/>
      <c r="G4517" s="465"/>
    </row>
    <row r="4518" spans="2:7" s="466" customFormat="1">
      <c r="B4518" s="465"/>
      <c r="C4518" s="465"/>
      <c r="D4518" s="465"/>
      <c r="E4518" s="465"/>
      <c r="F4518" s="465"/>
      <c r="G4518" s="465"/>
    </row>
    <row r="4519" spans="2:7" s="466" customFormat="1">
      <c r="B4519" s="465"/>
      <c r="C4519" s="465"/>
      <c r="D4519" s="465"/>
      <c r="E4519" s="465"/>
      <c r="F4519" s="465"/>
      <c r="G4519" s="465"/>
    </row>
    <row r="4520" spans="2:7" s="466" customFormat="1">
      <c r="B4520" s="465"/>
      <c r="C4520" s="465"/>
      <c r="D4520" s="465"/>
      <c r="E4520" s="465"/>
      <c r="F4520" s="465"/>
      <c r="G4520" s="465"/>
    </row>
    <row r="4521" spans="2:7" s="466" customFormat="1">
      <c r="B4521" s="465"/>
      <c r="C4521" s="465"/>
      <c r="D4521" s="465"/>
      <c r="E4521" s="465"/>
      <c r="F4521" s="465"/>
      <c r="G4521" s="465"/>
    </row>
    <row r="4522" spans="2:7" s="466" customFormat="1">
      <c r="B4522" s="465"/>
      <c r="C4522" s="465"/>
      <c r="D4522" s="465"/>
      <c r="E4522" s="465"/>
      <c r="F4522" s="465"/>
      <c r="G4522" s="465"/>
    </row>
    <row r="4523" spans="2:7" s="466" customFormat="1">
      <c r="B4523" s="465"/>
      <c r="C4523" s="465"/>
      <c r="D4523" s="465"/>
      <c r="E4523" s="465"/>
      <c r="F4523" s="465"/>
      <c r="G4523" s="465"/>
    </row>
    <row r="4524" spans="2:7" s="466" customFormat="1">
      <c r="B4524" s="465"/>
      <c r="C4524" s="465"/>
      <c r="D4524" s="465"/>
      <c r="E4524" s="465"/>
      <c r="F4524" s="465"/>
      <c r="G4524" s="465"/>
    </row>
    <row r="4525" spans="2:7" s="466" customFormat="1">
      <c r="B4525" s="465"/>
      <c r="C4525" s="465"/>
      <c r="D4525" s="465"/>
      <c r="E4525" s="465"/>
      <c r="F4525" s="465"/>
      <c r="G4525" s="465"/>
    </row>
    <row r="4526" spans="2:7" s="466" customFormat="1">
      <c r="B4526" s="465"/>
      <c r="C4526" s="465"/>
      <c r="D4526" s="465"/>
      <c r="E4526" s="465"/>
      <c r="F4526" s="465"/>
      <c r="G4526" s="465"/>
    </row>
    <row r="4527" spans="2:7" s="466" customFormat="1">
      <c r="B4527" s="465"/>
      <c r="C4527" s="465"/>
      <c r="D4527" s="465"/>
      <c r="E4527" s="465"/>
      <c r="F4527" s="465"/>
      <c r="G4527" s="465"/>
    </row>
    <row r="4528" spans="2:7" s="466" customFormat="1">
      <c r="B4528" s="465"/>
      <c r="C4528" s="465"/>
      <c r="D4528" s="465"/>
      <c r="E4528" s="465"/>
      <c r="F4528" s="465"/>
      <c r="G4528" s="465"/>
    </row>
    <row r="4529" spans="2:7" s="466" customFormat="1">
      <c r="B4529" s="465"/>
      <c r="C4529" s="465"/>
      <c r="D4529" s="465"/>
      <c r="E4529" s="465"/>
      <c r="F4529" s="465"/>
      <c r="G4529" s="465"/>
    </row>
    <row r="4530" spans="2:7" s="466" customFormat="1">
      <c r="B4530" s="465"/>
      <c r="C4530" s="465"/>
      <c r="D4530" s="465"/>
      <c r="E4530" s="465"/>
      <c r="F4530" s="465"/>
      <c r="G4530" s="465"/>
    </row>
    <row r="4531" spans="2:7" s="466" customFormat="1">
      <c r="B4531" s="465"/>
      <c r="C4531" s="465"/>
      <c r="D4531" s="465"/>
      <c r="E4531" s="465"/>
      <c r="F4531" s="465"/>
      <c r="G4531" s="465"/>
    </row>
    <row r="4532" spans="2:7" s="466" customFormat="1">
      <c r="B4532" s="465"/>
      <c r="C4532" s="465"/>
      <c r="D4532" s="465"/>
      <c r="E4532" s="465"/>
      <c r="F4532" s="465"/>
      <c r="G4532" s="465"/>
    </row>
    <row r="4533" spans="2:7" s="466" customFormat="1">
      <c r="B4533" s="465"/>
      <c r="C4533" s="465"/>
      <c r="D4533" s="465"/>
      <c r="E4533" s="465"/>
      <c r="F4533" s="465"/>
      <c r="G4533" s="465"/>
    </row>
    <row r="4534" spans="2:7" s="466" customFormat="1">
      <c r="B4534" s="465"/>
      <c r="C4534" s="465"/>
      <c r="D4534" s="465"/>
      <c r="E4534" s="465"/>
      <c r="F4534" s="465"/>
      <c r="G4534" s="465"/>
    </row>
    <row r="4535" spans="2:7" s="466" customFormat="1">
      <c r="B4535" s="465"/>
      <c r="C4535" s="465"/>
      <c r="D4535" s="465"/>
      <c r="E4535" s="465"/>
      <c r="F4535" s="465"/>
      <c r="G4535" s="465"/>
    </row>
    <row r="4536" spans="2:7" s="466" customFormat="1">
      <c r="B4536" s="465"/>
      <c r="C4536" s="465"/>
      <c r="D4536" s="465"/>
      <c r="E4536" s="465"/>
      <c r="F4536" s="465"/>
      <c r="G4536" s="465"/>
    </row>
    <row r="4537" spans="2:7" s="466" customFormat="1">
      <c r="B4537" s="465"/>
      <c r="C4537" s="465"/>
      <c r="D4537" s="465"/>
      <c r="E4537" s="465"/>
      <c r="F4537" s="465"/>
      <c r="G4537" s="465"/>
    </row>
    <row r="4538" spans="2:7" s="466" customFormat="1">
      <c r="B4538" s="465"/>
      <c r="C4538" s="465"/>
      <c r="D4538" s="465"/>
      <c r="E4538" s="465"/>
      <c r="F4538" s="465"/>
      <c r="G4538" s="465"/>
    </row>
    <row r="4539" spans="2:7" s="466" customFormat="1">
      <c r="B4539" s="465"/>
      <c r="C4539" s="465"/>
      <c r="D4539" s="465"/>
      <c r="E4539" s="465"/>
      <c r="F4539" s="465"/>
      <c r="G4539" s="465"/>
    </row>
    <row r="4540" spans="2:7" s="466" customFormat="1">
      <c r="B4540" s="465"/>
      <c r="C4540" s="465"/>
      <c r="D4540" s="465"/>
      <c r="E4540" s="465"/>
      <c r="F4540" s="465"/>
      <c r="G4540" s="465"/>
    </row>
    <row r="4541" spans="2:7" s="466" customFormat="1">
      <c r="B4541" s="465"/>
      <c r="C4541" s="465"/>
      <c r="D4541" s="465"/>
      <c r="E4541" s="465"/>
      <c r="F4541" s="465"/>
      <c r="G4541" s="465"/>
    </row>
    <row r="4542" spans="2:7" s="466" customFormat="1">
      <c r="B4542" s="465"/>
      <c r="C4542" s="465"/>
      <c r="D4542" s="465"/>
      <c r="E4542" s="465"/>
      <c r="F4542" s="465"/>
      <c r="G4542" s="465"/>
    </row>
    <row r="4543" spans="2:7" s="466" customFormat="1">
      <c r="B4543" s="465"/>
      <c r="C4543" s="465"/>
      <c r="D4543" s="465"/>
      <c r="E4543" s="465"/>
      <c r="F4543" s="465"/>
      <c r="G4543" s="465"/>
    </row>
    <row r="4544" spans="2:7" s="466" customFormat="1">
      <c r="B4544" s="465"/>
      <c r="C4544" s="465"/>
      <c r="D4544" s="465"/>
      <c r="E4544" s="465"/>
      <c r="F4544" s="465"/>
      <c r="G4544" s="465"/>
    </row>
    <row r="4545" spans="2:7" s="466" customFormat="1">
      <c r="B4545" s="465"/>
      <c r="C4545" s="465"/>
      <c r="D4545" s="465"/>
      <c r="E4545" s="465"/>
      <c r="F4545" s="465"/>
      <c r="G4545" s="465"/>
    </row>
    <row r="4546" spans="2:7" s="466" customFormat="1">
      <c r="B4546" s="465"/>
      <c r="C4546" s="465"/>
      <c r="D4546" s="465"/>
      <c r="E4546" s="465"/>
      <c r="F4546" s="465"/>
      <c r="G4546" s="465"/>
    </row>
    <row r="4547" spans="2:7" s="466" customFormat="1">
      <c r="B4547" s="465"/>
      <c r="C4547" s="465"/>
      <c r="D4547" s="465"/>
      <c r="E4547" s="465"/>
      <c r="F4547" s="465"/>
      <c r="G4547" s="465"/>
    </row>
    <row r="4548" spans="2:7" s="466" customFormat="1">
      <c r="B4548" s="465"/>
      <c r="C4548" s="465"/>
      <c r="D4548" s="465"/>
      <c r="E4548" s="465"/>
      <c r="F4548" s="465"/>
      <c r="G4548" s="465"/>
    </row>
    <row r="4549" spans="2:7" s="466" customFormat="1">
      <c r="B4549" s="465"/>
      <c r="C4549" s="465"/>
      <c r="D4549" s="465"/>
      <c r="E4549" s="465"/>
      <c r="F4549" s="465"/>
      <c r="G4549" s="465"/>
    </row>
    <row r="4550" spans="2:7" s="466" customFormat="1">
      <c r="B4550" s="465"/>
      <c r="C4550" s="465"/>
      <c r="D4550" s="465"/>
      <c r="E4550" s="465"/>
      <c r="F4550" s="465"/>
      <c r="G4550" s="465"/>
    </row>
    <row r="4551" spans="2:7" s="466" customFormat="1">
      <c r="B4551" s="465"/>
      <c r="C4551" s="465"/>
      <c r="D4551" s="465"/>
      <c r="E4551" s="465"/>
      <c r="F4551" s="465"/>
      <c r="G4551" s="465"/>
    </row>
    <row r="4552" spans="2:7" s="466" customFormat="1">
      <c r="B4552" s="465"/>
      <c r="C4552" s="465"/>
      <c r="D4552" s="465"/>
      <c r="E4552" s="465"/>
      <c r="F4552" s="465"/>
      <c r="G4552" s="465"/>
    </row>
    <row r="4553" spans="2:7" s="466" customFormat="1">
      <c r="B4553" s="465"/>
      <c r="C4553" s="465"/>
      <c r="D4553" s="465"/>
      <c r="E4553" s="465"/>
      <c r="F4553" s="465"/>
      <c r="G4553" s="465"/>
    </row>
    <row r="4554" spans="2:7" s="466" customFormat="1">
      <c r="B4554" s="465"/>
      <c r="C4554" s="465"/>
      <c r="D4554" s="465"/>
      <c r="E4554" s="465"/>
      <c r="F4554" s="465"/>
      <c r="G4554" s="465"/>
    </row>
    <row r="4555" spans="2:7" s="466" customFormat="1">
      <c r="B4555" s="465"/>
      <c r="C4555" s="465"/>
      <c r="D4555" s="465"/>
      <c r="E4555" s="465"/>
      <c r="F4555" s="465"/>
      <c r="G4555" s="465"/>
    </row>
    <row r="4556" spans="2:7" s="466" customFormat="1">
      <c r="B4556" s="465"/>
      <c r="C4556" s="465"/>
      <c r="D4556" s="465"/>
      <c r="E4556" s="465"/>
      <c r="F4556" s="465"/>
      <c r="G4556" s="465"/>
    </row>
    <row r="4557" spans="2:7" s="466" customFormat="1">
      <c r="B4557" s="465"/>
      <c r="C4557" s="465"/>
      <c r="D4557" s="465"/>
      <c r="E4557" s="465"/>
      <c r="F4557" s="465"/>
      <c r="G4557" s="465"/>
    </row>
    <row r="4558" spans="2:7" s="466" customFormat="1">
      <c r="B4558" s="465"/>
      <c r="C4558" s="465"/>
      <c r="D4558" s="465"/>
      <c r="E4558" s="465"/>
      <c r="F4558" s="465"/>
      <c r="G4558" s="465"/>
    </row>
    <row r="4559" spans="2:7" s="466" customFormat="1">
      <c r="B4559" s="465"/>
      <c r="C4559" s="465"/>
      <c r="D4559" s="465"/>
      <c r="E4559" s="465"/>
      <c r="F4559" s="465"/>
      <c r="G4559" s="465"/>
    </row>
    <row r="4560" spans="2:7" s="466" customFormat="1">
      <c r="B4560" s="465"/>
      <c r="C4560" s="465"/>
      <c r="D4560" s="465"/>
      <c r="E4560" s="465"/>
      <c r="F4560" s="465"/>
      <c r="G4560" s="465"/>
    </row>
    <row r="4561" spans="2:7" s="466" customFormat="1">
      <c r="B4561" s="465"/>
      <c r="C4561" s="465"/>
      <c r="D4561" s="465"/>
      <c r="E4561" s="465"/>
      <c r="F4561" s="465"/>
      <c r="G4561" s="465"/>
    </row>
    <row r="4562" spans="2:7" s="466" customFormat="1">
      <c r="B4562" s="465"/>
      <c r="C4562" s="465"/>
      <c r="D4562" s="465"/>
      <c r="E4562" s="465"/>
      <c r="F4562" s="465"/>
      <c r="G4562" s="465"/>
    </row>
    <row r="4563" spans="2:7" s="466" customFormat="1">
      <c r="B4563" s="465"/>
      <c r="C4563" s="465"/>
      <c r="D4563" s="465"/>
      <c r="E4563" s="465"/>
      <c r="F4563" s="465"/>
      <c r="G4563" s="465"/>
    </row>
    <row r="4564" spans="2:7" s="466" customFormat="1">
      <c r="B4564" s="465"/>
      <c r="C4564" s="465"/>
      <c r="D4564" s="465"/>
      <c r="E4564" s="465"/>
      <c r="F4564" s="465"/>
      <c r="G4564" s="465"/>
    </row>
    <row r="4565" spans="2:7" s="466" customFormat="1">
      <c r="B4565" s="465"/>
      <c r="C4565" s="465"/>
      <c r="D4565" s="465"/>
      <c r="E4565" s="465"/>
      <c r="F4565" s="465"/>
      <c r="G4565" s="465"/>
    </row>
    <row r="4566" spans="2:7" s="466" customFormat="1">
      <c r="B4566" s="465"/>
      <c r="C4566" s="465"/>
      <c r="D4566" s="465"/>
      <c r="E4566" s="465"/>
      <c r="F4566" s="465"/>
      <c r="G4566" s="465"/>
    </row>
    <row r="4567" spans="2:7" s="466" customFormat="1">
      <c r="B4567" s="465"/>
      <c r="C4567" s="465"/>
      <c r="D4567" s="465"/>
      <c r="E4567" s="465"/>
      <c r="F4567" s="465"/>
      <c r="G4567" s="465"/>
    </row>
    <row r="4568" spans="2:7" s="466" customFormat="1">
      <c r="B4568" s="465"/>
      <c r="C4568" s="465"/>
      <c r="D4568" s="465"/>
      <c r="E4568" s="465"/>
      <c r="F4568" s="465"/>
      <c r="G4568" s="465"/>
    </row>
    <row r="4569" spans="2:7" s="466" customFormat="1">
      <c r="B4569" s="465"/>
      <c r="C4569" s="465"/>
      <c r="D4569" s="465"/>
      <c r="E4569" s="465"/>
      <c r="F4569" s="465"/>
      <c r="G4569" s="465"/>
    </row>
    <row r="4570" spans="2:7" s="466" customFormat="1">
      <c r="B4570" s="465"/>
      <c r="C4570" s="465"/>
      <c r="D4570" s="465"/>
      <c r="E4570" s="465"/>
      <c r="F4570" s="465"/>
      <c r="G4570" s="465"/>
    </row>
    <row r="4571" spans="2:7" s="466" customFormat="1">
      <c r="B4571" s="465"/>
      <c r="C4571" s="465"/>
      <c r="D4571" s="465"/>
      <c r="E4571" s="465"/>
      <c r="F4571" s="465"/>
      <c r="G4571" s="465"/>
    </row>
    <row r="4572" spans="2:7" s="466" customFormat="1">
      <c r="B4572" s="465"/>
      <c r="C4572" s="465"/>
      <c r="D4572" s="465"/>
      <c r="E4572" s="465"/>
      <c r="F4572" s="465"/>
      <c r="G4572" s="465"/>
    </row>
    <row r="4573" spans="2:7" s="466" customFormat="1">
      <c r="B4573" s="465"/>
      <c r="C4573" s="465"/>
      <c r="D4573" s="465"/>
      <c r="E4573" s="465"/>
      <c r="F4573" s="465"/>
      <c r="G4573" s="465"/>
    </row>
    <row r="4574" spans="2:7" s="466" customFormat="1">
      <c r="B4574" s="465"/>
      <c r="C4574" s="465"/>
      <c r="D4574" s="465"/>
      <c r="E4574" s="465"/>
      <c r="F4574" s="465"/>
      <c r="G4574" s="465"/>
    </row>
    <row r="4575" spans="2:7" s="466" customFormat="1">
      <c r="B4575" s="465"/>
      <c r="C4575" s="465"/>
      <c r="D4575" s="465"/>
      <c r="E4575" s="465"/>
      <c r="F4575" s="465"/>
      <c r="G4575" s="465"/>
    </row>
    <row r="4576" spans="2:7" s="466" customFormat="1">
      <c r="B4576" s="465"/>
      <c r="C4576" s="465"/>
      <c r="D4576" s="465"/>
      <c r="E4576" s="465"/>
      <c r="F4576" s="465"/>
      <c r="G4576" s="465"/>
    </row>
    <row r="4577" spans="2:7" s="466" customFormat="1">
      <c r="B4577" s="465"/>
      <c r="C4577" s="465"/>
      <c r="D4577" s="465"/>
      <c r="E4577" s="465"/>
      <c r="F4577" s="465"/>
      <c r="G4577" s="465"/>
    </row>
    <row r="4578" spans="2:7" s="466" customFormat="1">
      <c r="B4578" s="465"/>
      <c r="C4578" s="465"/>
      <c r="D4578" s="465"/>
      <c r="E4578" s="465"/>
      <c r="F4578" s="465"/>
      <c r="G4578" s="465"/>
    </row>
    <row r="4579" spans="2:7" s="466" customFormat="1">
      <c r="B4579" s="465"/>
      <c r="C4579" s="465"/>
      <c r="D4579" s="465"/>
      <c r="E4579" s="465"/>
      <c r="F4579" s="465"/>
      <c r="G4579" s="465"/>
    </row>
    <row r="4580" spans="2:7" s="466" customFormat="1">
      <c r="B4580" s="465"/>
      <c r="C4580" s="465"/>
      <c r="D4580" s="465"/>
      <c r="E4580" s="465"/>
      <c r="F4580" s="465"/>
      <c r="G4580" s="465"/>
    </row>
    <row r="4581" spans="2:7" s="466" customFormat="1">
      <c r="B4581" s="465"/>
      <c r="C4581" s="465"/>
      <c r="D4581" s="465"/>
      <c r="E4581" s="465"/>
      <c r="F4581" s="465"/>
      <c r="G4581" s="465"/>
    </row>
    <row r="4582" spans="2:7" s="466" customFormat="1">
      <c r="B4582" s="465"/>
      <c r="C4582" s="465"/>
      <c r="D4582" s="465"/>
      <c r="E4582" s="465"/>
      <c r="F4582" s="465"/>
      <c r="G4582" s="465"/>
    </row>
    <row r="4583" spans="2:7" s="466" customFormat="1">
      <c r="B4583" s="465"/>
      <c r="C4583" s="465"/>
      <c r="D4583" s="465"/>
      <c r="E4583" s="465"/>
      <c r="F4583" s="465"/>
      <c r="G4583" s="465"/>
    </row>
    <row r="4584" spans="2:7" s="466" customFormat="1">
      <c r="B4584" s="465"/>
      <c r="C4584" s="465"/>
      <c r="D4584" s="465"/>
      <c r="E4584" s="465"/>
      <c r="F4584" s="465"/>
      <c r="G4584" s="465"/>
    </row>
    <row r="4585" spans="2:7" s="466" customFormat="1">
      <c r="B4585" s="465"/>
      <c r="C4585" s="465"/>
      <c r="D4585" s="465"/>
      <c r="E4585" s="465"/>
      <c r="F4585" s="465"/>
      <c r="G4585" s="465"/>
    </row>
    <row r="4586" spans="2:7" s="466" customFormat="1">
      <c r="B4586" s="465"/>
      <c r="C4586" s="465"/>
      <c r="D4586" s="465"/>
      <c r="E4586" s="465"/>
      <c r="F4586" s="465"/>
      <c r="G4586" s="465"/>
    </row>
    <row r="4587" spans="2:7" s="466" customFormat="1">
      <c r="B4587" s="465"/>
      <c r="C4587" s="465"/>
      <c r="D4587" s="465"/>
      <c r="E4587" s="465"/>
      <c r="F4587" s="465"/>
      <c r="G4587" s="465"/>
    </row>
    <row r="4588" spans="2:7" s="466" customFormat="1">
      <c r="B4588" s="465"/>
      <c r="C4588" s="465"/>
      <c r="D4588" s="465"/>
      <c r="E4588" s="465"/>
      <c r="F4588" s="465"/>
      <c r="G4588" s="465"/>
    </row>
    <row r="4589" spans="2:7" s="466" customFormat="1">
      <c r="B4589" s="465"/>
      <c r="C4589" s="465"/>
      <c r="D4589" s="465"/>
      <c r="E4589" s="465"/>
      <c r="F4589" s="465"/>
      <c r="G4589" s="465"/>
    </row>
    <row r="4590" spans="2:7" s="466" customFormat="1">
      <c r="B4590" s="465"/>
      <c r="C4590" s="465"/>
      <c r="D4590" s="465"/>
      <c r="E4590" s="465"/>
      <c r="F4590" s="465"/>
      <c r="G4590" s="465"/>
    </row>
    <row r="4591" spans="2:7" s="466" customFormat="1">
      <c r="B4591" s="465"/>
      <c r="C4591" s="465"/>
      <c r="D4591" s="465"/>
      <c r="E4591" s="465"/>
      <c r="F4591" s="465"/>
      <c r="G4591" s="465"/>
    </row>
    <row r="4592" spans="2:7" s="466" customFormat="1">
      <c r="B4592" s="465"/>
      <c r="C4592" s="465"/>
      <c r="D4592" s="465"/>
      <c r="E4592" s="465"/>
      <c r="F4592" s="465"/>
      <c r="G4592" s="465"/>
    </row>
    <row r="4593" spans="2:7" s="466" customFormat="1">
      <c r="B4593" s="465"/>
      <c r="C4593" s="465"/>
      <c r="D4593" s="465"/>
      <c r="E4593" s="465"/>
      <c r="F4593" s="465"/>
      <c r="G4593" s="465"/>
    </row>
    <row r="4594" spans="2:7" s="466" customFormat="1">
      <c r="B4594" s="465"/>
      <c r="C4594" s="465"/>
      <c r="D4594" s="465"/>
      <c r="E4594" s="465"/>
      <c r="F4594" s="465"/>
      <c r="G4594" s="465"/>
    </row>
    <row r="4595" spans="2:7" s="466" customFormat="1">
      <c r="B4595" s="465"/>
      <c r="C4595" s="465"/>
      <c r="D4595" s="465"/>
      <c r="E4595" s="465"/>
      <c r="F4595" s="465"/>
      <c r="G4595" s="465"/>
    </row>
    <row r="4596" spans="2:7" s="466" customFormat="1">
      <c r="B4596" s="465"/>
      <c r="C4596" s="465"/>
      <c r="D4596" s="465"/>
      <c r="E4596" s="465"/>
      <c r="F4596" s="465"/>
      <c r="G4596" s="465"/>
    </row>
    <row r="4597" spans="2:7" s="466" customFormat="1">
      <c r="B4597" s="465"/>
      <c r="C4597" s="465"/>
      <c r="D4597" s="465"/>
      <c r="E4597" s="465"/>
      <c r="F4597" s="465"/>
      <c r="G4597" s="465"/>
    </row>
    <row r="4598" spans="2:7" s="466" customFormat="1">
      <c r="B4598" s="465"/>
      <c r="C4598" s="465"/>
      <c r="D4598" s="465"/>
      <c r="E4598" s="465"/>
      <c r="F4598" s="465"/>
      <c r="G4598" s="465"/>
    </row>
    <row r="4599" spans="2:7" s="466" customFormat="1">
      <c r="B4599" s="465"/>
      <c r="C4599" s="465"/>
      <c r="D4599" s="465"/>
      <c r="E4599" s="465"/>
      <c r="F4599" s="465"/>
      <c r="G4599" s="465"/>
    </row>
    <row r="4600" spans="2:7" s="466" customFormat="1">
      <c r="B4600" s="465"/>
      <c r="C4600" s="465"/>
      <c r="D4600" s="465"/>
      <c r="E4600" s="465"/>
      <c r="F4600" s="465"/>
      <c r="G4600" s="465"/>
    </row>
    <row r="4601" spans="2:7" s="466" customFormat="1">
      <c r="B4601" s="465"/>
      <c r="C4601" s="465"/>
      <c r="D4601" s="465"/>
      <c r="E4601" s="465"/>
      <c r="F4601" s="465"/>
      <c r="G4601" s="465"/>
    </row>
    <row r="4602" spans="2:7" s="466" customFormat="1">
      <c r="B4602" s="465"/>
      <c r="C4602" s="465"/>
      <c r="D4602" s="465"/>
      <c r="E4602" s="465"/>
      <c r="F4602" s="465"/>
      <c r="G4602" s="465"/>
    </row>
    <row r="4603" spans="2:7" s="466" customFormat="1">
      <c r="B4603" s="465"/>
      <c r="C4603" s="465"/>
      <c r="D4603" s="465"/>
      <c r="E4603" s="465"/>
      <c r="F4603" s="465"/>
      <c r="G4603" s="465"/>
    </row>
    <row r="4604" spans="2:7" s="466" customFormat="1">
      <c r="B4604" s="465"/>
      <c r="C4604" s="465"/>
      <c r="D4604" s="465"/>
      <c r="E4604" s="465"/>
      <c r="F4604" s="465"/>
      <c r="G4604" s="465"/>
    </row>
    <row r="4605" spans="2:7" s="466" customFormat="1">
      <c r="B4605" s="465"/>
      <c r="C4605" s="465"/>
      <c r="D4605" s="465"/>
      <c r="E4605" s="465"/>
      <c r="F4605" s="465"/>
      <c r="G4605" s="465"/>
    </row>
    <row r="4606" spans="2:7" s="466" customFormat="1">
      <c r="B4606" s="465"/>
      <c r="C4606" s="465"/>
      <c r="D4606" s="465"/>
      <c r="E4606" s="465"/>
      <c r="F4606" s="465"/>
      <c r="G4606" s="465"/>
    </row>
    <row r="4607" spans="2:7" s="466" customFormat="1">
      <c r="B4607" s="465"/>
      <c r="C4607" s="465"/>
      <c r="D4607" s="465"/>
      <c r="E4607" s="465"/>
      <c r="F4607" s="465"/>
      <c r="G4607" s="465"/>
    </row>
    <row r="4608" spans="2:7" s="466" customFormat="1">
      <c r="B4608" s="465"/>
      <c r="C4608" s="465"/>
      <c r="D4608" s="465"/>
      <c r="E4608" s="465"/>
      <c r="F4608" s="465"/>
      <c r="G4608" s="465"/>
    </row>
    <row r="4609" spans="2:7" s="466" customFormat="1">
      <c r="B4609" s="465"/>
      <c r="C4609" s="465"/>
      <c r="D4609" s="465"/>
      <c r="E4609" s="465"/>
      <c r="F4609" s="465"/>
      <c r="G4609" s="465"/>
    </row>
    <row r="4610" spans="2:7" s="466" customFormat="1">
      <c r="B4610" s="465"/>
      <c r="C4610" s="465"/>
      <c r="D4610" s="465"/>
      <c r="E4610" s="465"/>
      <c r="F4610" s="465"/>
      <c r="G4610" s="465"/>
    </row>
    <row r="4611" spans="2:7" s="466" customFormat="1">
      <c r="B4611" s="465"/>
      <c r="C4611" s="465"/>
      <c r="D4611" s="465"/>
      <c r="E4611" s="465"/>
      <c r="F4611" s="465"/>
      <c r="G4611" s="465"/>
    </row>
    <row r="4612" spans="2:7" s="466" customFormat="1">
      <c r="B4612" s="465"/>
      <c r="C4612" s="465"/>
      <c r="D4612" s="465"/>
      <c r="E4612" s="465"/>
      <c r="F4612" s="465"/>
      <c r="G4612" s="465"/>
    </row>
    <row r="4613" spans="2:7" s="466" customFormat="1">
      <c r="B4613" s="465"/>
      <c r="C4613" s="465"/>
      <c r="D4613" s="465"/>
      <c r="E4613" s="465"/>
      <c r="F4613" s="465"/>
      <c r="G4613" s="465"/>
    </row>
    <row r="4614" spans="2:7" s="466" customFormat="1">
      <c r="B4614" s="465"/>
      <c r="C4614" s="465"/>
      <c r="D4614" s="465"/>
      <c r="E4614" s="465"/>
      <c r="F4614" s="465"/>
      <c r="G4614" s="465"/>
    </row>
    <row r="4615" spans="2:7" s="466" customFormat="1">
      <c r="B4615" s="465"/>
      <c r="C4615" s="465"/>
      <c r="D4615" s="465"/>
      <c r="E4615" s="465"/>
      <c r="F4615" s="465"/>
      <c r="G4615" s="465"/>
    </row>
    <row r="4616" spans="2:7" s="466" customFormat="1">
      <c r="B4616" s="465"/>
      <c r="C4616" s="465"/>
      <c r="D4616" s="465"/>
      <c r="E4616" s="465"/>
      <c r="F4616" s="465"/>
      <c r="G4616" s="465"/>
    </row>
    <row r="4617" spans="2:7" s="466" customFormat="1">
      <c r="B4617" s="465"/>
      <c r="C4617" s="465"/>
      <c r="D4617" s="465"/>
      <c r="E4617" s="465"/>
      <c r="F4617" s="465"/>
      <c r="G4617" s="465"/>
    </row>
    <row r="4618" spans="2:7" s="466" customFormat="1">
      <c r="B4618" s="465"/>
      <c r="C4618" s="465"/>
      <c r="D4618" s="465"/>
      <c r="E4618" s="465"/>
      <c r="F4618" s="465"/>
      <c r="G4618" s="465"/>
    </row>
    <row r="4619" spans="2:7" s="466" customFormat="1">
      <c r="B4619" s="465"/>
      <c r="C4619" s="465"/>
      <c r="D4619" s="465"/>
      <c r="E4619" s="465"/>
      <c r="F4619" s="465"/>
      <c r="G4619" s="465"/>
    </row>
    <row r="4620" spans="2:7" s="466" customFormat="1">
      <c r="B4620" s="465"/>
      <c r="C4620" s="465"/>
      <c r="D4620" s="465"/>
      <c r="E4620" s="465"/>
      <c r="F4620" s="465"/>
      <c r="G4620" s="465"/>
    </row>
    <row r="4621" spans="2:7" s="466" customFormat="1">
      <c r="B4621" s="465"/>
      <c r="C4621" s="465"/>
      <c r="D4621" s="465"/>
      <c r="E4621" s="465"/>
      <c r="F4621" s="465"/>
      <c r="G4621" s="465"/>
    </row>
    <row r="4622" spans="2:7" s="466" customFormat="1">
      <c r="B4622" s="465"/>
      <c r="C4622" s="465"/>
      <c r="D4622" s="465"/>
      <c r="E4622" s="465"/>
      <c r="F4622" s="465"/>
      <c r="G4622" s="465"/>
    </row>
    <row r="4623" spans="2:7" s="466" customFormat="1">
      <c r="B4623" s="465"/>
      <c r="C4623" s="465"/>
      <c r="D4623" s="465"/>
      <c r="E4623" s="465"/>
      <c r="F4623" s="465"/>
      <c r="G4623" s="465"/>
    </row>
    <row r="4624" spans="2:7" s="466" customFormat="1">
      <c r="B4624" s="465"/>
      <c r="C4624" s="465"/>
      <c r="D4624" s="465"/>
      <c r="E4624" s="465"/>
      <c r="F4624" s="465"/>
      <c r="G4624" s="465"/>
    </row>
    <row r="4625" spans="2:7" s="466" customFormat="1">
      <c r="B4625" s="465"/>
      <c r="C4625" s="465"/>
      <c r="D4625" s="465"/>
      <c r="E4625" s="465"/>
      <c r="F4625" s="465"/>
      <c r="G4625" s="465"/>
    </row>
    <row r="4626" spans="2:7" s="466" customFormat="1">
      <c r="B4626" s="465"/>
      <c r="C4626" s="465"/>
      <c r="D4626" s="465"/>
      <c r="E4626" s="465"/>
      <c r="F4626" s="465"/>
      <c r="G4626" s="465"/>
    </row>
    <row r="4627" spans="2:7" s="466" customFormat="1">
      <c r="B4627" s="465"/>
      <c r="C4627" s="465"/>
      <c r="D4627" s="465"/>
      <c r="E4627" s="465"/>
      <c r="F4627" s="465"/>
      <c r="G4627" s="465"/>
    </row>
    <row r="4628" spans="2:7" s="466" customFormat="1">
      <c r="B4628" s="465"/>
      <c r="C4628" s="465"/>
      <c r="D4628" s="465"/>
      <c r="E4628" s="465"/>
      <c r="F4628" s="465"/>
      <c r="G4628" s="465"/>
    </row>
    <row r="4629" spans="2:7" s="466" customFormat="1">
      <c r="B4629" s="465"/>
      <c r="C4629" s="465"/>
      <c r="D4629" s="465"/>
      <c r="E4629" s="465"/>
      <c r="F4629" s="465"/>
      <c r="G4629" s="465"/>
    </row>
    <row r="4630" spans="2:7" s="466" customFormat="1">
      <c r="B4630" s="465"/>
      <c r="C4630" s="465"/>
      <c r="D4630" s="465"/>
      <c r="E4630" s="465"/>
      <c r="F4630" s="465"/>
      <c r="G4630" s="465"/>
    </row>
    <row r="4631" spans="2:7" s="466" customFormat="1">
      <c r="B4631" s="465"/>
      <c r="C4631" s="465"/>
      <c r="D4631" s="465"/>
      <c r="E4631" s="465"/>
      <c r="F4631" s="465"/>
      <c r="G4631" s="465"/>
    </row>
    <row r="4632" spans="2:7" s="466" customFormat="1">
      <c r="B4632" s="465"/>
      <c r="C4632" s="465"/>
      <c r="D4632" s="465"/>
      <c r="E4632" s="465"/>
      <c r="F4632" s="465"/>
      <c r="G4632" s="465"/>
    </row>
    <row r="4633" spans="2:7" s="466" customFormat="1">
      <c r="B4633" s="465"/>
      <c r="C4633" s="465"/>
      <c r="D4633" s="465"/>
      <c r="E4633" s="465"/>
      <c r="F4633" s="465"/>
      <c r="G4633" s="465"/>
    </row>
    <row r="4634" spans="2:7" s="466" customFormat="1">
      <c r="B4634" s="465"/>
      <c r="C4634" s="465"/>
      <c r="D4634" s="465"/>
      <c r="E4634" s="465"/>
      <c r="F4634" s="465"/>
      <c r="G4634" s="465"/>
    </row>
    <row r="4635" spans="2:7" s="466" customFormat="1">
      <c r="B4635" s="465"/>
      <c r="C4635" s="465"/>
      <c r="D4635" s="465"/>
      <c r="E4635" s="465"/>
      <c r="F4635" s="465"/>
      <c r="G4635" s="465"/>
    </row>
    <row r="4636" spans="2:7" s="466" customFormat="1">
      <c r="B4636" s="465"/>
      <c r="C4636" s="465"/>
      <c r="D4636" s="465"/>
      <c r="E4636" s="465"/>
      <c r="F4636" s="465"/>
      <c r="G4636" s="465"/>
    </row>
    <row r="4637" spans="2:7" s="466" customFormat="1">
      <c r="B4637" s="465"/>
      <c r="C4637" s="465"/>
      <c r="D4637" s="465"/>
      <c r="E4637" s="465"/>
      <c r="F4637" s="465"/>
      <c r="G4637" s="465"/>
    </row>
    <row r="4638" spans="2:7" s="466" customFormat="1">
      <c r="B4638" s="465"/>
      <c r="C4638" s="465"/>
      <c r="D4638" s="465"/>
      <c r="E4638" s="465"/>
      <c r="F4638" s="465"/>
      <c r="G4638" s="465"/>
    </row>
    <row r="4639" spans="2:7" s="466" customFormat="1">
      <c r="B4639" s="465"/>
      <c r="C4639" s="465"/>
      <c r="D4639" s="465"/>
      <c r="E4639" s="465"/>
      <c r="F4639" s="465"/>
      <c r="G4639" s="465"/>
    </row>
    <row r="4640" spans="2:7" s="466" customFormat="1">
      <c r="B4640" s="465"/>
      <c r="C4640" s="465"/>
      <c r="D4640" s="465"/>
      <c r="E4640" s="465"/>
      <c r="F4640" s="465"/>
      <c r="G4640" s="465"/>
    </row>
    <row r="4641" spans="2:7" s="466" customFormat="1">
      <c r="B4641" s="465"/>
      <c r="C4641" s="465"/>
      <c r="D4641" s="465"/>
      <c r="E4641" s="465"/>
      <c r="F4641" s="465"/>
      <c r="G4641" s="465"/>
    </row>
    <row r="4642" spans="2:7" s="466" customFormat="1">
      <c r="B4642" s="465"/>
      <c r="C4642" s="465"/>
      <c r="D4642" s="465"/>
      <c r="E4642" s="465"/>
      <c r="F4642" s="465"/>
      <c r="G4642" s="465"/>
    </row>
    <row r="4643" spans="2:7" s="466" customFormat="1">
      <c r="B4643" s="465"/>
      <c r="C4643" s="465"/>
      <c r="D4643" s="465"/>
      <c r="E4643" s="465"/>
      <c r="F4643" s="465"/>
      <c r="G4643" s="465"/>
    </row>
    <row r="4644" spans="2:7" s="466" customFormat="1">
      <c r="B4644" s="465"/>
      <c r="C4644" s="465"/>
      <c r="D4644" s="465"/>
      <c r="E4644" s="465"/>
      <c r="F4644" s="465"/>
      <c r="G4644" s="465"/>
    </row>
    <row r="4645" spans="2:7" s="466" customFormat="1">
      <c r="B4645" s="465"/>
      <c r="C4645" s="465"/>
      <c r="D4645" s="465"/>
      <c r="E4645" s="465"/>
      <c r="F4645" s="465"/>
      <c r="G4645" s="465"/>
    </row>
    <row r="4646" spans="2:7" s="466" customFormat="1">
      <c r="B4646" s="465"/>
      <c r="C4646" s="465"/>
      <c r="D4646" s="465"/>
      <c r="E4646" s="465"/>
      <c r="F4646" s="465"/>
      <c r="G4646" s="465"/>
    </row>
    <row r="4647" spans="2:7" s="466" customFormat="1">
      <c r="B4647" s="465"/>
      <c r="C4647" s="465"/>
      <c r="D4647" s="465"/>
      <c r="E4647" s="465"/>
      <c r="F4647" s="465"/>
      <c r="G4647" s="465"/>
    </row>
    <row r="4648" spans="2:7" s="466" customFormat="1">
      <c r="B4648" s="465"/>
      <c r="C4648" s="465"/>
      <c r="D4648" s="465"/>
      <c r="E4648" s="465"/>
      <c r="F4648" s="465"/>
      <c r="G4648" s="465"/>
    </row>
    <row r="4649" spans="2:7" s="466" customFormat="1">
      <c r="B4649" s="465"/>
      <c r="C4649" s="465"/>
      <c r="D4649" s="465"/>
      <c r="E4649" s="465"/>
      <c r="F4649" s="465"/>
      <c r="G4649" s="465"/>
    </row>
    <row r="4650" spans="2:7" s="466" customFormat="1">
      <c r="B4650" s="465"/>
      <c r="C4650" s="465"/>
      <c r="D4650" s="465"/>
      <c r="E4650" s="465"/>
      <c r="F4650" s="465"/>
      <c r="G4650" s="465"/>
    </row>
    <row r="4651" spans="2:7" s="466" customFormat="1">
      <c r="B4651" s="465"/>
      <c r="C4651" s="465"/>
      <c r="D4651" s="465"/>
      <c r="E4651" s="465"/>
      <c r="F4651" s="465"/>
      <c r="G4651" s="465"/>
    </row>
    <row r="4652" spans="2:7" s="466" customFormat="1">
      <c r="B4652" s="465"/>
      <c r="C4652" s="465"/>
      <c r="D4652" s="465"/>
      <c r="E4652" s="465"/>
      <c r="F4652" s="465"/>
      <c r="G4652" s="465"/>
    </row>
    <row r="4653" spans="2:7" s="466" customFormat="1">
      <c r="B4653" s="465"/>
      <c r="C4653" s="465"/>
      <c r="D4653" s="465"/>
      <c r="E4653" s="465"/>
      <c r="F4653" s="465"/>
      <c r="G4653" s="465"/>
    </row>
    <row r="4654" spans="2:7" s="466" customFormat="1">
      <c r="B4654" s="465"/>
      <c r="C4654" s="465"/>
      <c r="D4654" s="465"/>
      <c r="E4654" s="465"/>
      <c r="F4654" s="465"/>
      <c r="G4654" s="465"/>
    </row>
    <row r="4655" spans="2:7" s="466" customFormat="1">
      <c r="B4655" s="465"/>
      <c r="C4655" s="465"/>
      <c r="D4655" s="465"/>
      <c r="E4655" s="465"/>
      <c r="F4655" s="465"/>
      <c r="G4655" s="465"/>
    </row>
    <row r="4656" spans="2:7" s="466" customFormat="1">
      <c r="B4656" s="465"/>
      <c r="C4656" s="465"/>
      <c r="D4656" s="465"/>
      <c r="E4656" s="465"/>
      <c r="F4656" s="465"/>
      <c r="G4656" s="465"/>
    </row>
    <row r="4657" spans="2:7" s="466" customFormat="1">
      <c r="B4657" s="465"/>
      <c r="C4657" s="465"/>
      <c r="D4657" s="465"/>
      <c r="E4657" s="465"/>
      <c r="F4657" s="465"/>
      <c r="G4657" s="465"/>
    </row>
    <row r="4658" spans="2:7" s="466" customFormat="1">
      <c r="B4658" s="465"/>
      <c r="C4658" s="465"/>
      <c r="D4658" s="465"/>
      <c r="E4658" s="465"/>
      <c r="F4658" s="465"/>
      <c r="G4658" s="465"/>
    </row>
    <row r="4659" spans="2:7" s="466" customFormat="1">
      <c r="B4659" s="465"/>
      <c r="C4659" s="465"/>
      <c r="D4659" s="465"/>
      <c r="E4659" s="465"/>
      <c r="F4659" s="465"/>
      <c r="G4659" s="465"/>
    </row>
    <row r="4660" spans="2:7" s="466" customFormat="1">
      <c r="B4660" s="465"/>
      <c r="C4660" s="465"/>
      <c r="D4660" s="465"/>
      <c r="E4660" s="465"/>
      <c r="F4660" s="465"/>
      <c r="G4660" s="465"/>
    </row>
    <row r="4661" spans="2:7" s="466" customFormat="1">
      <c r="B4661" s="465"/>
      <c r="C4661" s="465"/>
      <c r="D4661" s="465"/>
      <c r="E4661" s="465"/>
      <c r="F4661" s="465"/>
      <c r="G4661" s="465"/>
    </row>
    <row r="4662" spans="2:7" s="466" customFormat="1">
      <c r="B4662" s="465"/>
      <c r="C4662" s="465"/>
      <c r="D4662" s="465"/>
      <c r="E4662" s="465"/>
      <c r="F4662" s="465"/>
      <c r="G4662" s="465"/>
    </row>
    <row r="4663" spans="2:7" s="466" customFormat="1">
      <c r="B4663" s="465"/>
      <c r="C4663" s="465"/>
      <c r="D4663" s="465"/>
      <c r="E4663" s="465"/>
      <c r="F4663" s="465"/>
      <c r="G4663" s="465"/>
    </row>
    <row r="4664" spans="2:7" s="466" customFormat="1">
      <c r="B4664" s="465"/>
      <c r="C4664" s="465"/>
      <c r="D4664" s="465"/>
      <c r="E4664" s="465"/>
      <c r="F4664" s="465"/>
      <c r="G4664" s="465"/>
    </row>
    <row r="4665" spans="2:7" s="466" customFormat="1">
      <c r="B4665" s="465"/>
      <c r="C4665" s="465"/>
      <c r="D4665" s="465"/>
      <c r="E4665" s="465"/>
      <c r="F4665" s="465"/>
      <c r="G4665" s="465"/>
    </row>
    <row r="4666" spans="2:7" s="466" customFormat="1">
      <c r="B4666" s="465"/>
      <c r="C4666" s="465"/>
      <c r="D4666" s="465"/>
      <c r="E4666" s="465"/>
      <c r="F4666" s="465"/>
      <c r="G4666" s="465"/>
    </row>
    <row r="4667" spans="2:7" s="466" customFormat="1">
      <c r="B4667" s="465"/>
      <c r="C4667" s="465"/>
      <c r="D4667" s="465"/>
      <c r="E4667" s="465"/>
      <c r="F4667" s="465"/>
      <c r="G4667" s="465"/>
    </row>
    <row r="4668" spans="2:7" s="466" customFormat="1">
      <c r="B4668" s="465"/>
      <c r="C4668" s="465"/>
      <c r="D4668" s="465"/>
      <c r="E4668" s="465"/>
      <c r="F4668" s="465"/>
      <c r="G4668" s="465"/>
    </row>
    <row r="4669" spans="2:7" s="466" customFormat="1">
      <c r="B4669" s="465"/>
      <c r="C4669" s="465"/>
      <c r="D4669" s="465"/>
      <c r="E4669" s="465"/>
      <c r="F4669" s="465"/>
      <c r="G4669" s="465"/>
    </row>
    <row r="4670" spans="2:7" s="466" customFormat="1">
      <c r="B4670" s="465"/>
      <c r="C4670" s="465"/>
      <c r="D4670" s="465"/>
      <c r="E4670" s="465"/>
      <c r="F4670" s="465"/>
      <c r="G4670" s="465"/>
    </row>
    <row r="4671" spans="2:7" s="466" customFormat="1">
      <c r="B4671" s="465"/>
      <c r="C4671" s="465"/>
      <c r="D4671" s="465"/>
      <c r="E4671" s="465"/>
      <c r="F4671" s="465"/>
      <c r="G4671" s="465"/>
    </row>
    <row r="4672" spans="2:7" s="466" customFormat="1">
      <c r="B4672" s="465"/>
      <c r="C4672" s="465"/>
      <c r="D4672" s="465"/>
      <c r="E4672" s="465"/>
      <c r="F4672" s="465"/>
      <c r="G4672" s="465"/>
    </row>
    <row r="4673" spans="2:7" s="466" customFormat="1">
      <c r="B4673" s="465"/>
      <c r="C4673" s="465"/>
      <c r="D4673" s="465"/>
      <c r="E4673" s="465"/>
      <c r="F4673" s="465"/>
      <c r="G4673" s="465"/>
    </row>
    <row r="4674" spans="2:7" s="466" customFormat="1">
      <c r="B4674" s="465"/>
      <c r="C4674" s="465"/>
      <c r="D4674" s="465"/>
      <c r="E4674" s="465"/>
      <c r="F4674" s="465"/>
      <c r="G4674" s="465"/>
    </row>
    <row r="4675" spans="2:7" s="466" customFormat="1">
      <c r="B4675" s="465"/>
      <c r="C4675" s="465"/>
      <c r="D4675" s="465"/>
      <c r="E4675" s="465"/>
      <c r="F4675" s="465"/>
      <c r="G4675" s="465"/>
    </row>
    <row r="4676" spans="2:7" s="466" customFormat="1">
      <c r="B4676" s="465"/>
      <c r="C4676" s="465"/>
      <c r="D4676" s="465"/>
      <c r="E4676" s="465"/>
      <c r="F4676" s="465"/>
      <c r="G4676" s="465"/>
    </row>
    <row r="4677" spans="2:7" s="466" customFormat="1">
      <c r="B4677" s="465"/>
      <c r="C4677" s="465"/>
      <c r="D4677" s="465"/>
      <c r="E4677" s="465"/>
      <c r="F4677" s="465"/>
      <c r="G4677" s="465"/>
    </row>
    <row r="4678" spans="2:7" s="466" customFormat="1">
      <c r="B4678" s="465"/>
      <c r="C4678" s="465"/>
      <c r="D4678" s="465"/>
      <c r="E4678" s="465"/>
      <c r="F4678" s="465"/>
      <c r="G4678" s="465"/>
    </row>
    <row r="4679" spans="2:7" s="466" customFormat="1">
      <c r="B4679" s="465"/>
      <c r="C4679" s="465"/>
      <c r="D4679" s="465"/>
      <c r="E4679" s="465"/>
      <c r="F4679" s="465"/>
      <c r="G4679" s="465"/>
    </row>
    <row r="4680" spans="2:7" s="466" customFormat="1">
      <c r="B4680" s="465"/>
      <c r="C4680" s="465"/>
      <c r="D4680" s="465"/>
      <c r="E4680" s="465"/>
      <c r="F4680" s="465"/>
      <c r="G4680" s="465"/>
    </row>
    <row r="4681" spans="2:7" s="466" customFormat="1">
      <c r="B4681" s="465"/>
      <c r="C4681" s="465"/>
      <c r="D4681" s="465"/>
      <c r="E4681" s="465"/>
      <c r="F4681" s="465"/>
      <c r="G4681" s="465"/>
    </row>
    <row r="4682" spans="2:7" s="466" customFormat="1">
      <c r="B4682" s="465"/>
      <c r="C4682" s="465"/>
      <c r="D4682" s="465"/>
      <c r="E4682" s="465"/>
      <c r="F4682" s="465"/>
      <c r="G4682" s="465"/>
    </row>
    <row r="4683" spans="2:7" s="466" customFormat="1">
      <c r="B4683" s="465"/>
      <c r="C4683" s="465"/>
      <c r="D4683" s="465"/>
      <c r="E4683" s="465"/>
      <c r="F4683" s="465"/>
      <c r="G4683" s="465"/>
    </row>
    <row r="4684" spans="2:7" s="466" customFormat="1">
      <c r="B4684" s="465"/>
      <c r="C4684" s="465"/>
      <c r="D4684" s="465"/>
      <c r="E4684" s="465"/>
      <c r="F4684" s="465"/>
      <c r="G4684" s="465"/>
    </row>
    <row r="4685" spans="2:7" s="466" customFormat="1">
      <c r="B4685" s="465"/>
      <c r="C4685" s="465"/>
      <c r="D4685" s="465"/>
      <c r="E4685" s="465"/>
      <c r="F4685" s="465"/>
      <c r="G4685" s="465"/>
    </row>
    <row r="4686" spans="2:7" s="466" customFormat="1">
      <c r="B4686" s="465"/>
      <c r="C4686" s="465"/>
      <c r="D4686" s="465"/>
      <c r="E4686" s="465"/>
      <c r="F4686" s="465"/>
      <c r="G4686" s="465"/>
    </row>
    <row r="4687" spans="2:7" s="466" customFormat="1">
      <c r="B4687" s="465"/>
      <c r="C4687" s="465"/>
      <c r="D4687" s="465"/>
      <c r="E4687" s="465"/>
      <c r="F4687" s="465"/>
      <c r="G4687" s="465"/>
    </row>
    <row r="4688" spans="2:7" s="466" customFormat="1">
      <c r="B4688" s="465"/>
      <c r="C4688" s="465"/>
      <c r="D4688" s="465"/>
      <c r="E4688" s="465"/>
      <c r="F4688" s="465"/>
      <c r="G4688" s="465"/>
    </row>
    <row r="4689" spans="2:7" s="466" customFormat="1">
      <c r="B4689" s="465"/>
      <c r="C4689" s="465"/>
      <c r="D4689" s="465"/>
      <c r="E4689" s="465"/>
      <c r="F4689" s="465"/>
      <c r="G4689" s="465"/>
    </row>
    <row r="4690" spans="2:7" s="466" customFormat="1">
      <c r="B4690" s="465"/>
      <c r="C4690" s="465"/>
      <c r="D4690" s="465"/>
      <c r="E4690" s="465"/>
      <c r="F4690" s="465"/>
      <c r="G4690" s="465"/>
    </row>
    <row r="4691" spans="2:7" s="466" customFormat="1">
      <c r="B4691" s="465"/>
      <c r="C4691" s="465"/>
      <c r="D4691" s="465"/>
      <c r="E4691" s="465"/>
      <c r="F4691" s="465"/>
      <c r="G4691" s="465"/>
    </row>
    <row r="4692" spans="2:7" s="466" customFormat="1">
      <c r="B4692" s="465"/>
      <c r="C4692" s="465"/>
      <c r="D4692" s="465"/>
      <c r="E4692" s="465"/>
      <c r="F4692" s="465"/>
      <c r="G4692" s="465"/>
    </row>
    <row r="4693" spans="2:7" s="466" customFormat="1">
      <c r="B4693" s="465"/>
      <c r="C4693" s="465"/>
      <c r="D4693" s="465"/>
      <c r="E4693" s="465"/>
      <c r="F4693" s="465"/>
      <c r="G4693" s="465"/>
    </row>
    <row r="4694" spans="2:7" s="466" customFormat="1">
      <c r="B4694" s="465"/>
      <c r="C4694" s="465"/>
      <c r="D4694" s="465"/>
      <c r="E4694" s="465"/>
      <c r="F4694" s="465"/>
      <c r="G4694" s="465"/>
    </row>
    <row r="4695" spans="2:7" s="466" customFormat="1">
      <c r="B4695" s="465"/>
      <c r="C4695" s="465"/>
      <c r="D4695" s="465"/>
      <c r="E4695" s="465"/>
      <c r="F4695" s="465"/>
      <c r="G4695" s="465"/>
    </row>
    <row r="4696" spans="2:7" s="466" customFormat="1">
      <c r="B4696" s="465"/>
      <c r="C4696" s="465"/>
      <c r="D4696" s="465"/>
      <c r="E4696" s="465"/>
      <c r="F4696" s="465"/>
      <c r="G4696" s="465"/>
    </row>
    <row r="4697" spans="2:7" s="466" customFormat="1">
      <c r="B4697" s="465"/>
      <c r="C4697" s="465"/>
      <c r="D4697" s="465"/>
      <c r="E4697" s="465"/>
      <c r="F4697" s="465"/>
      <c r="G4697" s="465"/>
    </row>
    <row r="4698" spans="2:7" s="466" customFormat="1">
      <c r="B4698" s="465"/>
      <c r="C4698" s="465"/>
      <c r="D4698" s="465"/>
      <c r="E4698" s="465"/>
      <c r="F4698" s="465"/>
      <c r="G4698" s="465"/>
    </row>
    <row r="4699" spans="2:7" s="466" customFormat="1">
      <c r="B4699" s="465"/>
      <c r="C4699" s="465"/>
      <c r="D4699" s="465"/>
      <c r="E4699" s="465"/>
      <c r="F4699" s="465"/>
      <c r="G4699" s="465"/>
    </row>
    <row r="4700" spans="2:7" s="466" customFormat="1">
      <c r="B4700" s="465"/>
      <c r="C4700" s="465"/>
      <c r="D4700" s="465"/>
      <c r="E4700" s="465"/>
      <c r="F4700" s="465"/>
      <c r="G4700" s="465"/>
    </row>
    <row r="4701" spans="2:7" s="466" customFormat="1">
      <c r="B4701" s="465"/>
      <c r="C4701" s="465"/>
      <c r="D4701" s="465"/>
      <c r="E4701" s="465"/>
      <c r="F4701" s="465"/>
      <c r="G4701" s="465"/>
    </row>
    <row r="4702" spans="2:7" s="466" customFormat="1">
      <c r="B4702" s="465"/>
      <c r="C4702" s="465"/>
      <c r="D4702" s="465"/>
      <c r="E4702" s="465"/>
      <c r="F4702" s="465"/>
      <c r="G4702" s="465"/>
    </row>
    <row r="4703" spans="2:7" s="466" customFormat="1">
      <c r="B4703" s="465"/>
      <c r="C4703" s="465"/>
      <c r="D4703" s="465"/>
      <c r="E4703" s="465"/>
      <c r="F4703" s="465"/>
      <c r="G4703" s="465"/>
    </row>
    <row r="4704" spans="2:7" s="466" customFormat="1">
      <c r="B4704" s="465"/>
      <c r="C4704" s="465"/>
      <c r="D4704" s="465"/>
      <c r="E4704" s="465"/>
      <c r="F4704" s="465"/>
      <c r="G4704" s="465"/>
    </row>
    <row r="4705" spans="2:7" s="466" customFormat="1">
      <c r="B4705" s="465"/>
      <c r="C4705" s="465"/>
      <c r="D4705" s="465"/>
      <c r="E4705" s="465"/>
      <c r="F4705" s="465"/>
      <c r="G4705" s="465"/>
    </row>
    <row r="4706" spans="2:7" s="466" customFormat="1">
      <c r="B4706" s="465"/>
      <c r="C4706" s="465"/>
      <c r="D4706" s="465"/>
      <c r="E4706" s="465"/>
      <c r="F4706" s="465"/>
      <c r="G4706" s="465"/>
    </row>
    <row r="4707" spans="2:7" s="466" customFormat="1">
      <c r="B4707" s="465"/>
      <c r="C4707" s="465"/>
      <c r="D4707" s="465"/>
      <c r="E4707" s="465"/>
      <c r="F4707" s="465"/>
      <c r="G4707" s="465"/>
    </row>
    <row r="4708" spans="2:7" s="466" customFormat="1">
      <c r="B4708" s="465"/>
      <c r="C4708" s="465"/>
      <c r="D4708" s="465"/>
      <c r="E4708" s="465"/>
      <c r="F4708" s="465"/>
      <c r="G4708" s="465"/>
    </row>
    <row r="4709" spans="2:7" s="466" customFormat="1">
      <c r="B4709" s="465"/>
      <c r="C4709" s="465"/>
      <c r="D4709" s="465"/>
      <c r="E4709" s="465"/>
      <c r="F4709" s="465"/>
      <c r="G4709" s="465"/>
    </row>
    <row r="4710" spans="2:7" s="466" customFormat="1">
      <c r="B4710" s="465"/>
      <c r="C4710" s="465"/>
      <c r="D4710" s="465"/>
      <c r="E4710" s="465"/>
      <c r="F4710" s="465"/>
      <c r="G4710" s="465"/>
    </row>
    <row r="4711" spans="2:7" s="466" customFormat="1">
      <c r="B4711" s="465"/>
      <c r="C4711" s="465"/>
      <c r="D4711" s="465"/>
      <c r="E4711" s="465"/>
      <c r="F4711" s="465"/>
      <c r="G4711" s="465"/>
    </row>
    <row r="4712" spans="2:7" s="466" customFormat="1">
      <c r="B4712" s="465"/>
      <c r="C4712" s="465"/>
      <c r="D4712" s="465"/>
      <c r="E4712" s="465"/>
      <c r="F4712" s="465"/>
      <c r="G4712" s="465"/>
    </row>
    <row r="4713" spans="2:7" s="466" customFormat="1">
      <c r="B4713" s="465"/>
      <c r="C4713" s="465"/>
      <c r="D4713" s="465"/>
      <c r="E4713" s="465"/>
      <c r="F4713" s="465"/>
      <c r="G4713" s="465"/>
    </row>
    <row r="4714" spans="2:7" s="466" customFormat="1">
      <c r="B4714" s="465"/>
      <c r="C4714" s="465"/>
      <c r="D4714" s="465"/>
      <c r="E4714" s="465"/>
      <c r="F4714" s="465"/>
      <c r="G4714" s="465"/>
    </row>
    <row r="4715" spans="2:7" s="466" customFormat="1">
      <c r="B4715" s="465"/>
      <c r="C4715" s="465"/>
      <c r="D4715" s="465"/>
      <c r="E4715" s="465"/>
      <c r="F4715" s="465"/>
      <c r="G4715" s="465"/>
    </row>
    <row r="4716" spans="2:7" s="466" customFormat="1">
      <c r="B4716" s="465"/>
      <c r="C4716" s="465"/>
      <c r="D4716" s="465"/>
      <c r="E4716" s="465"/>
      <c r="F4716" s="465"/>
      <c r="G4716" s="465"/>
    </row>
    <row r="4717" spans="2:7" s="466" customFormat="1">
      <c r="B4717" s="465"/>
      <c r="C4717" s="465"/>
      <c r="D4717" s="465"/>
      <c r="E4717" s="465"/>
      <c r="F4717" s="465"/>
      <c r="G4717" s="465"/>
    </row>
    <row r="4718" spans="2:7" s="466" customFormat="1">
      <c r="B4718" s="465"/>
      <c r="C4718" s="465"/>
      <c r="D4718" s="465"/>
      <c r="E4718" s="465"/>
      <c r="F4718" s="465"/>
      <c r="G4718" s="465"/>
    </row>
    <row r="4719" spans="2:7" s="466" customFormat="1">
      <c r="B4719" s="465"/>
      <c r="C4719" s="465"/>
      <c r="D4719" s="465"/>
      <c r="E4719" s="465"/>
      <c r="F4719" s="465"/>
      <c r="G4719" s="465"/>
    </row>
    <row r="4720" spans="2:7" s="466" customFormat="1">
      <c r="B4720" s="465"/>
      <c r="C4720" s="465"/>
      <c r="D4720" s="465"/>
      <c r="E4720" s="465"/>
      <c r="F4720" s="465"/>
      <c r="G4720" s="465"/>
    </row>
    <row r="4721" spans="2:7" s="466" customFormat="1">
      <c r="B4721" s="465"/>
      <c r="C4721" s="465"/>
      <c r="D4721" s="465"/>
      <c r="E4721" s="465"/>
      <c r="F4721" s="465"/>
      <c r="G4721" s="465"/>
    </row>
    <row r="4722" spans="2:7" s="466" customFormat="1">
      <c r="B4722" s="465"/>
      <c r="C4722" s="465"/>
      <c r="D4722" s="465"/>
      <c r="E4722" s="465"/>
      <c r="F4722" s="465"/>
      <c r="G4722" s="465"/>
    </row>
    <row r="4723" spans="2:7" s="466" customFormat="1">
      <c r="B4723" s="465"/>
      <c r="C4723" s="465"/>
      <c r="D4723" s="465"/>
      <c r="E4723" s="465"/>
      <c r="F4723" s="465"/>
      <c r="G4723" s="465"/>
    </row>
    <row r="4724" spans="2:7" s="466" customFormat="1">
      <c r="B4724" s="465"/>
      <c r="C4724" s="465"/>
      <c r="D4724" s="465"/>
      <c r="E4724" s="465"/>
      <c r="F4724" s="465"/>
      <c r="G4724" s="465"/>
    </row>
    <row r="4725" spans="2:7" s="466" customFormat="1">
      <c r="B4725" s="465"/>
      <c r="C4725" s="465"/>
      <c r="D4725" s="465"/>
      <c r="E4725" s="465"/>
      <c r="F4725" s="465"/>
      <c r="G4725" s="465"/>
    </row>
    <row r="4726" spans="2:7" s="466" customFormat="1">
      <c r="B4726" s="465"/>
      <c r="C4726" s="465"/>
      <c r="D4726" s="465"/>
      <c r="E4726" s="465"/>
      <c r="F4726" s="465"/>
      <c r="G4726" s="465"/>
    </row>
    <row r="4727" spans="2:7" s="466" customFormat="1">
      <c r="B4727" s="465"/>
      <c r="C4727" s="465"/>
      <c r="D4727" s="465"/>
      <c r="E4727" s="465"/>
      <c r="F4727" s="465"/>
      <c r="G4727" s="465"/>
    </row>
    <row r="4728" spans="2:7" s="466" customFormat="1">
      <c r="B4728" s="465"/>
      <c r="C4728" s="465"/>
      <c r="D4728" s="465"/>
      <c r="E4728" s="465"/>
      <c r="F4728" s="465"/>
      <c r="G4728" s="465"/>
    </row>
    <row r="4729" spans="2:7" s="466" customFormat="1">
      <c r="B4729" s="465"/>
      <c r="C4729" s="465"/>
      <c r="D4729" s="465"/>
      <c r="E4729" s="465"/>
      <c r="F4729" s="465"/>
      <c r="G4729" s="465"/>
    </row>
    <row r="4730" spans="2:7" s="466" customFormat="1">
      <c r="B4730" s="465"/>
      <c r="C4730" s="465"/>
      <c r="D4730" s="465"/>
      <c r="E4730" s="465"/>
      <c r="F4730" s="465"/>
      <c r="G4730" s="465"/>
    </row>
    <row r="4731" spans="2:7" s="466" customFormat="1">
      <c r="B4731" s="465"/>
      <c r="C4731" s="465"/>
      <c r="D4731" s="465"/>
      <c r="E4731" s="465"/>
      <c r="F4731" s="465"/>
      <c r="G4731" s="465"/>
    </row>
    <row r="4732" spans="2:7" s="466" customFormat="1">
      <c r="B4732" s="465"/>
      <c r="C4732" s="465"/>
      <c r="D4732" s="465"/>
      <c r="E4732" s="465"/>
      <c r="F4732" s="465"/>
      <c r="G4732" s="465"/>
    </row>
    <row r="4733" spans="2:7" s="466" customFormat="1">
      <c r="B4733" s="465"/>
      <c r="C4733" s="465"/>
      <c r="D4733" s="465"/>
      <c r="E4733" s="465"/>
      <c r="F4733" s="465"/>
      <c r="G4733" s="465"/>
    </row>
    <row r="4734" spans="2:7" s="466" customFormat="1">
      <c r="B4734" s="465"/>
      <c r="C4734" s="465"/>
      <c r="D4734" s="465"/>
      <c r="E4734" s="465"/>
      <c r="F4734" s="465"/>
      <c r="G4734" s="465"/>
    </row>
    <row r="4735" spans="2:7" s="466" customFormat="1">
      <c r="B4735" s="465"/>
      <c r="C4735" s="465"/>
      <c r="D4735" s="465"/>
      <c r="E4735" s="465"/>
      <c r="F4735" s="465"/>
      <c r="G4735" s="465"/>
    </row>
    <row r="4736" spans="2:7" s="466" customFormat="1">
      <c r="B4736" s="465"/>
      <c r="C4736" s="465"/>
      <c r="D4736" s="465"/>
      <c r="E4736" s="465"/>
      <c r="F4736" s="465"/>
      <c r="G4736" s="465"/>
    </row>
    <row r="4737" spans="2:7" s="466" customFormat="1">
      <c r="B4737" s="465"/>
      <c r="C4737" s="465"/>
      <c r="D4737" s="465"/>
      <c r="E4737" s="465"/>
      <c r="F4737" s="465"/>
      <c r="G4737" s="465"/>
    </row>
    <row r="4738" spans="2:7" s="466" customFormat="1">
      <c r="B4738" s="465"/>
      <c r="C4738" s="465"/>
      <c r="D4738" s="465"/>
      <c r="E4738" s="465"/>
      <c r="F4738" s="465"/>
      <c r="G4738" s="465"/>
    </row>
    <row r="4739" spans="2:7" s="466" customFormat="1">
      <c r="B4739" s="465"/>
      <c r="C4739" s="465"/>
      <c r="D4739" s="465"/>
      <c r="E4739" s="465"/>
      <c r="F4739" s="465"/>
      <c r="G4739" s="465"/>
    </row>
    <row r="4740" spans="2:7" s="466" customFormat="1">
      <c r="B4740" s="465"/>
      <c r="C4740" s="465"/>
      <c r="D4740" s="465"/>
      <c r="E4740" s="465"/>
      <c r="F4740" s="465"/>
      <c r="G4740" s="465"/>
    </row>
    <row r="4741" spans="2:7" s="466" customFormat="1">
      <c r="B4741" s="465"/>
      <c r="C4741" s="465"/>
      <c r="D4741" s="465"/>
      <c r="E4741" s="465"/>
      <c r="F4741" s="465"/>
      <c r="G4741" s="465"/>
    </row>
    <row r="4742" spans="2:7" s="466" customFormat="1">
      <c r="B4742" s="465"/>
      <c r="C4742" s="465"/>
      <c r="D4742" s="465"/>
      <c r="E4742" s="465"/>
      <c r="F4742" s="465"/>
      <c r="G4742" s="465"/>
    </row>
    <row r="4743" spans="2:7" s="466" customFormat="1">
      <c r="B4743" s="465"/>
      <c r="C4743" s="465"/>
      <c r="D4743" s="465"/>
      <c r="E4743" s="465"/>
      <c r="F4743" s="465"/>
      <c r="G4743" s="465"/>
    </row>
    <row r="4744" spans="2:7" s="466" customFormat="1">
      <c r="B4744" s="465"/>
      <c r="C4744" s="465"/>
      <c r="D4744" s="465"/>
      <c r="E4744" s="465"/>
      <c r="F4744" s="465"/>
      <c r="G4744" s="465"/>
    </row>
    <row r="4745" spans="2:7" s="466" customFormat="1">
      <c r="B4745" s="465"/>
      <c r="C4745" s="465"/>
      <c r="D4745" s="465"/>
      <c r="E4745" s="465"/>
      <c r="F4745" s="465"/>
      <c r="G4745" s="465"/>
    </row>
    <row r="4746" spans="2:7" s="466" customFormat="1">
      <c r="B4746" s="465"/>
      <c r="C4746" s="465"/>
      <c r="D4746" s="465"/>
      <c r="E4746" s="465"/>
      <c r="F4746" s="465"/>
      <c r="G4746" s="465"/>
    </row>
    <row r="4747" spans="2:7" s="466" customFormat="1">
      <c r="B4747" s="465"/>
      <c r="C4747" s="465"/>
      <c r="D4747" s="465"/>
      <c r="E4747" s="465"/>
      <c r="F4747" s="465"/>
      <c r="G4747" s="465"/>
    </row>
    <row r="4748" spans="2:7" s="466" customFormat="1">
      <c r="B4748" s="465"/>
      <c r="C4748" s="465"/>
      <c r="D4748" s="465"/>
      <c r="E4748" s="465"/>
      <c r="F4748" s="465"/>
      <c r="G4748" s="465"/>
    </row>
    <row r="4749" spans="2:7" s="466" customFormat="1">
      <c r="B4749" s="465"/>
      <c r="C4749" s="465"/>
      <c r="D4749" s="465"/>
      <c r="E4749" s="465"/>
      <c r="F4749" s="465"/>
      <c r="G4749" s="465"/>
    </row>
    <row r="4750" spans="2:7" s="466" customFormat="1">
      <c r="B4750" s="465"/>
      <c r="C4750" s="465"/>
      <c r="D4750" s="465"/>
      <c r="E4750" s="465"/>
      <c r="F4750" s="465"/>
      <c r="G4750" s="465"/>
    </row>
    <row r="4751" spans="2:7" s="466" customFormat="1">
      <c r="B4751" s="465"/>
      <c r="C4751" s="465"/>
      <c r="D4751" s="465"/>
      <c r="E4751" s="465"/>
      <c r="F4751" s="465"/>
      <c r="G4751" s="465"/>
    </row>
    <row r="4752" spans="2:7" s="466" customFormat="1">
      <c r="B4752" s="465"/>
      <c r="C4752" s="465"/>
      <c r="D4752" s="465"/>
      <c r="E4752" s="465"/>
      <c r="F4752" s="465"/>
      <c r="G4752" s="465"/>
    </row>
    <row r="4753" spans="2:7" s="466" customFormat="1">
      <c r="B4753" s="465"/>
      <c r="C4753" s="465"/>
      <c r="D4753" s="465"/>
      <c r="E4753" s="465"/>
      <c r="F4753" s="465"/>
      <c r="G4753" s="465"/>
    </row>
    <row r="4754" spans="2:7" s="466" customFormat="1">
      <c r="B4754" s="465"/>
      <c r="C4754" s="465"/>
      <c r="D4754" s="465"/>
      <c r="E4754" s="465"/>
      <c r="F4754" s="465"/>
      <c r="G4754" s="465"/>
    </row>
    <row r="4755" spans="2:7" s="466" customFormat="1">
      <c r="B4755" s="465"/>
      <c r="C4755" s="465"/>
      <c r="D4755" s="465"/>
      <c r="E4755" s="465"/>
      <c r="F4755" s="465"/>
      <c r="G4755" s="465"/>
    </row>
    <row r="4756" spans="2:7" s="466" customFormat="1">
      <c r="B4756" s="465"/>
      <c r="C4756" s="465"/>
      <c r="D4756" s="465"/>
      <c r="E4756" s="465"/>
      <c r="F4756" s="465"/>
      <c r="G4756" s="465"/>
    </row>
    <row r="4757" spans="2:7" s="466" customFormat="1">
      <c r="B4757" s="465"/>
      <c r="C4757" s="465"/>
      <c r="D4757" s="465"/>
      <c r="E4757" s="465"/>
      <c r="F4757" s="465"/>
      <c r="G4757" s="465"/>
    </row>
    <row r="4758" spans="2:7" s="466" customFormat="1">
      <c r="B4758" s="465"/>
      <c r="C4758" s="465"/>
      <c r="D4758" s="465"/>
      <c r="E4758" s="465"/>
      <c r="F4758" s="465"/>
      <c r="G4758" s="465"/>
    </row>
    <row r="4759" spans="2:7" s="466" customFormat="1">
      <c r="B4759" s="465"/>
      <c r="C4759" s="465"/>
      <c r="D4759" s="465"/>
      <c r="E4759" s="465"/>
      <c r="F4759" s="465"/>
      <c r="G4759" s="465"/>
    </row>
    <row r="4760" spans="2:7" s="466" customFormat="1">
      <c r="B4760" s="465"/>
      <c r="C4760" s="465"/>
      <c r="D4760" s="465"/>
      <c r="E4760" s="465"/>
      <c r="F4760" s="465"/>
      <c r="G4760" s="465"/>
    </row>
    <row r="4761" spans="2:7" s="466" customFormat="1">
      <c r="B4761" s="465"/>
      <c r="C4761" s="465"/>
      <c r="D4761" s="465"/>
      <c r="E4761" s="465"/>
      <c r="F4761" s="465"/>
      <c r="G4761" s="465"/>
    </row>
    <row r="4762" spans="2:7" s="466" customFormat="1">
      <c r="B4762" s="465"/>
      <c r="C4762" s="465"/>
      <c r="D4762" s="465"/>
      <c r="E4762" s="465"/>
      <c r="F4762" s="465"/>
      <c r="G4762" s="465"/>
    </row>
    <row r="4763" spans="2:7" s="466" customFormat="1">
      <c r="B4763" s="465"/>
      <c r="C4763" s="465"/>
      <c r="D4763" s="465"/>
      <c r="E4763" s="465"/>
      <c r="F4763" s="465"/>
      <c r="G4763" s="465"/>
    </row>
    <row r="4764" spans="2:7" s="466" customFormat="1">
      <c r="B4764" s="465"/>
      <c r="C4764" s="465"/>
      <c r="D4764" s="465"/>
      <c r="E4764" s="465"/>
      <c r="F4764" s="465"/>
      <c r="G4764" s="465"/>
    </row>
    <row r="4765" spans="2:7" s="466" customFormat="1">
      <c r="B4765" s="465"/>
      <c r="C4765" s="465"/>
      <c r="D4765" s="465"/>
      <c r="E4765" s="465"/>
      <c r="F4765" s="465"/>
      <c r="G4765" s="465"/>
    </row>
    <row r="4766" spans="2:7" s="466" customFormat="1">
      <c r="B4766" s="465"/>
      <c r="C4766" s="465"/>
      <c r="D4766" s="465"/>
      <c r="E4766" s="465"/>
      <c r="F4766" s="465"/>
      <c r="G4766" s="465"/>
    </row>
    <row r="4767" spans="2:7" s="466" customFormat="1">
      <c r="B4767" s="465"/>
      <c r="C4767" s="465"/>
      <c r="D4767" s="465"/>
      <c r="E4767" s="465"/>
      <c r="F4767" s="465"/>
      <c r="G4767" s="465"/>
    </row>
    <row r="4768" spans="2:7" s="466" customFormat="1">
      <c r="B4768" s="465"/>
      <c r="C4768" s="465"/>
      <c r="D4768" s="465"/>
      <c r="E4768" s="465"/>
      <c r="F4768" s="465"/>
      <c r="G4768" s="465"/>
    </row>
    <row r="4769" spans="2:7" s="466" customFormat="1">
      <c r="B4769" s="465"/>
      <c r="C4769" s="465"/>
      <c r="D4769" s="465"/>
      <c r="E4769" s="465"/>
      <c r="F4769" s="465"/>
      <c r="G4769" s="465"/>
    </row>
    <row r="4770" spans="2:7" s="466" customFormat="1">
      <c r="B4770" s="465"/>
      <c r="C4770" s="465"/>
      <c r="D4770" s="465"/>
      <c r="E4770" s="465"/>
      <c r="F4770" s="465"/>
      <c r="G4770" s="465"/>
    </row>
    <row r="4771" spans="2:7" s="466" customFormat="1">
      <c r="B4771" s="465"/>
      <c r="C4771" s="465"/>
      <c r="D4771" s="465"/>
      <c r="E4771" s="465"/>
      <c r="F4771" s="465"/>
      <c r="G4771" s="465"/>
    </row>
    <row r="4772" spans="2:7" s="466" customFormat="1">
      <c r="B4772" s="465"/>
      <c r="C4772" s="465"/>
      <c r="D4772" s="465"/>
      <c r="E4772" s="465"/>
      <c r="F4772" s="465"/>
      <c r="G4772" s="465"/>
    </row>
    <row r="4773" spans="2:7" s="466" customFormat="1">
      <c r="B4773" s="465"/>
      <c r="C4773" s="465"/>
      <c r="D4773" s="465"/>
      <c r="E4773" s="465"/>
      <c r="F4773" s="465"/>
      <c r="G4773" s="465"/>
    </row>
    <row r="4774" spans="2:7" s="466" customFormat="1">
      <c r="B4774" s="465"/>
      <c r="C4774" s="465"/>
      <c r="D4774" s="465"/>
      <c r="E4774" s="465"/>
      <c r="F4774" s="465"/>
      <c r="G4774" s="465"/>
    </row>
    <row r="4775" spans="2:7" s="466" customFormat="1">
      <c r="B4775" s="465"/>
      <c r="C4775" s="465"/>
      <c r="D4775" s="465"/>
      <c r="E4775" s="465"/>
      <c r="F4775" s="465"/>
      <c r="G4775" s="465"/>
    </row>
    <row r="4776" spans="2:7" s="466" customFormat="1">
      <c r="B4776" s="465"/>
      <c r="C4776" s="465"/>
      <c r="D4776" s="465"/>
      <c r="E4776" s="465"/>
      <c r="F4776" s="465"/>
      <c r="G4776" s="465"/>
    </row>
    <row r="4777" spans="2:7" s="466" customFormat="1">
      <c r="B4777" s="465"/>
      <c r="C4777" s="465"/>
      <c r="D4777" s="465"/>
      <c r="E4777" s="465"/>
      <c r="F4777" s="465"/>
      <c r="G4777" s="465"/>
    </row>
    <row r="4778" spans="2:7" s="466" customFormat="1">
      <c r="B4778" s="465"/>
      <c r="C4778" s="465"/>
      <c r="D4778" s="465"/>
      <c r="E4778" s="465"/>
      <c r="F4778" s="465"/>
      <c r="G4778" s="465"/>
    </row>
    <row r="4779" spans="2:7" s="466" customFormat="1">
      <c r="B4779" s="465"/>
      <c r="C4779" s="465"/>
      <c r="D4779" s="465"/>
      <c r="E4779" s="465"/>
      <c r="F4779" s="465"/>
      <c r="G4779" s="465"/>
    </row>
    <row r="4780" spans="2:7" s="466" customFormat="1">
      <c r="B4780" s="465"/>
      <c r="C4780" s="465"/>
      <c r="D4780" s="465"/>
      <c r="E4780" s="465"/>
      <c r="F4780" s="465"/>
      <c r="G4780" s="465"/>
    </row>
    <row r="4781" spans="2:7" s="466" customFormat="1">
      <c r="B4781" s="465"/>
      <c r="C4781" s="465"/>
      <c r="D4781" s="465"/>
      <c r="E4781" s="465"/>
      <c r="F4781" s="465"/>
      <c r="G4781" s="465"/>
    </row>
    <row r="4782" spans="2:7" s="466" customFormat="1">
      <c r="B4782" s="465"/>
      <c r="C4782" s="465"/>
      <c r="D4782" s="465"/>
      <c r="E4782" s="465"/>
      <c r="F4782" s="465"/>
      <c r="G4782" s="465"/>
    </row>
    <row r="4783" spans="2:7" s="466" customFormat="1">
      <c r="B4783" s="465"/>
      <c r="C4783" s="465"/>
      <c r="D4783" s="465"/>
      <c r="E4783" s="465"/>
      <c r="F4783" s="465"/>
      <c r="G4783" s="465"/>
    </row>
    <row r="4784" spans="2:7" s="466" customFormat="1">
      <c r="B4784" s="465"/>
      <c r="C4784" s="465"/>
      <c r="D4784" s="465"/>
      <c r="E4784" s="465"/>
      <c r="F4784" s="465"/>
      <c r="G4784" s="465"/>
    </row>
    <row r="4785" spans="2:7" s="466" customFormat="1">
      <c r="B4785" s="465"/>
      <c r="C4785" s="465"/>
      <c r="D4785" s="465"/>
      <c r="E4785" s="465"/>
      <c r="F4785" s="465"/>
      <c r="G4785" s="465"/>
    </row>
    <row r="4786" spans="2:7" s="466" customFormat="1">
      <c r="B4786" s="465"/>
      <c r="C4786" s="465"/>
      <c r="D4786" s="465"/>
      <c r="E4786" s="465"/>
      <c r="F4786" s="465"/>
      <c r="G4786" s="465"/>
    </row>
    <row r="4787" spans="2:7" s="466" customFormat="1">
      <c r="B4787" s="465"/>
      <c r="C4787" s="465"/>
      <c r="D4787" s="465"/>
      <c r="E4787" s="465"/>
      <c r="F4787" s="465"/>
      <c r="G4787" s="465"/>
    </row>
    <row r="4788" spans="2:7" s="466" customFormat="1">
      <c r="B4788" s="465"/>
      <c r="C4788" s="465"/>
      <c r="D4788" s="465"/>
      <c r="E4788" s="465"/>
      <c r="F4788" s="465"/>
      <c r="G4788" s="465"/>
    </row>
    <row r="4789" spans="2:7" s="466" customFormat="1">
      <c r="B4789" s="465"/>
      <c r="C4789" s="465"/>
      <c r="D4789" s="465"/>
      <c r="E4789" s="465"/>
      <c r="F4789" s="465"/>
      <c r="G4789" s="465"/>
    </row>
    <row r="4790" spans="2:7" s="466" customFormat="1">
      <c r="B4790" s="465"/>
      <c r="C4790" s="465"/>
      <c r="D4790" s="465"/>
      <c r="E4790" s="465"/>
      <c r="F4790" s="465"/>
      <c r="G4790" s="465"/>
    </row>
    <row r="4791" spans="2:7" s="466" customFormat="1">
      <c r="B4791" s="465"/>
      <c r="C4791" s="465"/>
      <c r="D4791" s="465"/>
      <c r="E4791" s="465"/>
      <c r="F4791" s="465"/>
      <c r="G4791" s="465"/>
    </row>
    <row r="4792" spans="2:7" s="466" customFormat="1">
      <c r="B4792" s="465"/>
      <c r="C4792" s="465"/>
      <c r="D4792" s="465"/>
      <c r="E4792" s="465"/>
      <c r="F4792" s="465"/>
      <c r="G4792" s="465"/>
    </row>
    <row r="4793" spans="2:7" s="466" customFormat="1">
      <c r="B4793" s="465"/>
      <c r="C4793" s="465"/>
      <c r="D4793" s="465"/>
      <c r="E4793" s="465"/>
      <c r="F4793" s="465"/>
      <c r="G4793" s="465"/>
    </row>
    <row r="4794" spans="2:7" s="466" customFormat="1">
      <c r="B4794" s="465"/>
      <c r="C4794" s="465"/>
      <c r="D4794" s="465"/>
      <c r="E4794" s="465"/>
      <c r="F4794" s="465"/>
      <c r="G4794" s="465"/>
    </row>
    <row r="4795" spans="2:7" s="466" customFormat="1">
      <c r="B4795" s="465"/>
      <c r="C4795" s="465"/>
      <c r="D4795" s="465"/>
      <c r="E4795" s="465"/>
      <c r="F4795" s="465"/>
      <c r="G4795" s="465"/>
    </row>
    <row r="4796" spans="2:7" s="466" customFormat="1">
      <c r="B4796" s="465"/>
      <c r="C4796" s="465"/>
      <c r="D4796" s="465"/>
      <c r="E4796" s="465"/>
      <c r="F4796" s="465"/>
      <c r="G4796" s="465"/>
    </row>
    <row r="4797" spans="2:7" s="466" customFormat="1">
      <c r="B4797" s="465"/>
      <c r="C4797" s="465"/>
      <c r="D4797" s="465"/>
      <c r="E4797" s="465"/>
      <c r="F4797" s="465"/>
      <c r="G4797" s="465"/>
    </row>
    <row r="4798" spans="2:7" s="466" customFormat="1">
      <c r="B4798" s="465"/>
      <c r="C4798" s="465"/>
      <c r="D4798" s="465"/>
      <c r="E4798" s="465"/>
      <c r="F4798" s="465"/>
      <c r="G4798" s="465"/>
    </row>
    <row r="4799" spans="2:7" s="466" customFormat="1">
      <c r="B4799" s="465"/>
      <c r="C4799" s="465"/>
      <c r="D4799" s="465"/>
      <c r="E4799" s="465"/>
      <c r="F4799" s="465"/>
      <c r="G4799" s="465"/>
    </row>
    <row r="4800" spans="2:7" s="466" customFormat="1">
      <c r="B4800" s="465"/>
      <c r="C4800" s="465"/>
      <c r="D4800" s="465"/>
      <c r="E4800" s="465"/>
      <c r="F4800" s="465"/>
      <c r="G4800" s="465"/>
    </row>
    <row r="4801" spans="2:7" s="466" customFormat="1">
      <c r="B4801" s="465"/>
      <c r="C4801" s="465"/>
      <c r="D4801" s="465"/>
      <c r="E4801" s="465"/>
      <c r="F4801" s="465"/>
      <c r="G4801" s="465"/>
    </row>
    <row r="4802" spans="2:7" s="466" customFormat="1">
      <c r="B4802" s="465"/>
      <c r="C4802" s="465"/>
      <c r="D4802" s="465"/>
      <c r="E4802" s="465"/>
      <c r="F4802" s="465"/>
      <c r="G4802" s="465"/>
    </row>
    <row r="4803" spans="2:7" s="466" customFormat="1">
      <c r="B4803" s="465"/>
      <c r="C4803" s="465"/>
      <c r="D4803" s="465"/>
      <c r="E4803" s="465"/>
      <c r="F4803" s="465"/>
      <c r="G4803" s="465"/>
    </row>
    <row r="4804" spans="2:7" s="466" customFormat="1">
      <c r="B4804" s="465"/>
      <c r="C4804" s="465"/>
      <c r="D4804" s="465"/>
      <c r="E4804" s="465"/>
      <c r="F4804" s="465"/>
      <c r="G4804" s="465"/>
    </row>
    <row r="4805" spans="2:7" s="466" customFormat="1">
      <c r="B4805" s="465"/>
      <c r="C4805" s="465"/>
      <c r="D4805" s="465"/>
      <c r="E4805" s="465"/>
      <c r="F4805" s="465"/>
      <c r="G4805" s="465"/>
    </row>
    <row r="4806" spans="2:7" s="466" customFormat="1">
      <c r="B4806" s="465"/>
      <c r="C4806" s="465"/>
      <c r="D4806" s="465"/>
      <c r="E4806" s="465"/>
      <c r="F4806" s="465"/>
      <c r="G4806" s="465"/>
    </row>
    <row r="4807" spans="2:7" s="466" customFormat="1">
      <c r="B4807" s="465"/>
      <c r="C4807" s="465"/>
      <c r="D4807" s="465"/>
      <c r="E4807" s="465"/>
      <c r="F4807" s="465"/>
      <c r="G4807" s="465"/>
    </row>
    <row r="4808" spans="2:7" s="466" customFormat="1">
      <c r="B4808" s="465"/>
      <c r="C4808" s="465"/>
      <c r="D4808" s="465"/>
      <c r="E4808" s="465"/>
      <c r="F4808" s="465"/>
      <c r="G4808" s="465"/>
    </row>
    <row r="4809" spans="2:7" s="466" customFormat="1">
      <c r="B4809" s="465"/>
      <c r="C4809" s="465"/>
      <c r="D4809" s="465"/>
      <c r="E4809" s="465"/>
      <c r="F4809" s="465"/>
      <c r="G4809" s="465"/>
    </row>
    <row r="4810" spans="2:7" s="466" customFormat="1">
      <c r="B4810" s="465"/>
      <c r="C4810" s="465"/>
      <c r="D4810" s="465"/>
      <c r="E4810" s="465"/>
      <c r="F4810" s="465"/>
      <c r="G4810" s="465"/>
    </row>
    <row r="4811" spans="2:7" s="466" customFormat="1">
      <c r="B4811" s="465"/>
      <c r="C4811" s="465"/>
      <c r="D4811" s="465"/>
      <c r="E4811" s="465"/>
      <c r="F4811" s="465"/>
      <c r="G4811" s="465"/>
    </row>
    <row r="4812" spans="2:7" s="466" customFormat="1">
      <c r="B4812" s="465"/>
      <c r="C4812" s="465"/>
      <c r="D4812" s="465"/>
      <c r="E4812" s="465"/>
      <c r="F4812" s="465"/>
      <c r="G4812" s="465"/>
    </row>
    <row r="4813" spans="2:7" s="466" customFormat="1">
      <c r="B4813" s="465"/>
      <c r="C4813" s="465"/>
      <c r="D4813" s="465"/>
      <c r="E4813" s="465"/>
      <c r="F4813" s="465"/>
      <c r="G4813" s="465"/>
    </row>
    <row r="4814" spans="2:7" s="466" customFormat="1">
      <c r="B4814" s="465"/>
      <c r="C4814" s="465"/>
      <c r="D4814" s="465"/>
      <c r="E4814" s="465"/>
      <c r="F4814" s="465"/>
      <c r="G4814" s="465"/>
    </row>
    <row r="4815" spans="2:7" s="466" customFormat="1">
      <c r="B4815" s="465"/>
      <c r="C4815" s="465"/>
      <c r="D4815" s="465"/>
      <c r="E4815" s="465"/>
      <c r="F4815" s="465"/>
      <c r="G4815" s="465"/>
    </row>
    <row r="4816" spans="2:7" s="466" customFormat="1">
      <c r="B4816" s="465"/>
      <c r="C4816" s="465"/>
      <c r="D4816" s="465"/>
      <c r="E4816" s="465"/>
      <c r="F4816" s="465"/>
      <c r="G4816" s="465"/>
    </row>
    <row r="4817" spans="2:7" s="466" customFormat="1">
      <c r="B4817" s="465"/>
      <c r="C4817" s="465"/>
      <c r="D4817" s="465"/>
      <c r="E4817" s="465"/>
      <c r="F4817" s="465"/>
      <c r="G4817" s="465"/>
    </row>
    <row r="4818" spans="2:7" s="466" customFormat="1">
      <c r="B4818" s="465"/>
      <c r="C4818" s="465"/>
      <c r="D4818" s="465"/>
      <c r="E4818" s="465"/>
      <c r="F4818" s="465"/>
      <c r="G4818" s="465"/>
    </row>
    <row r="4819" spans="2:7" s="466" customFormat="1">
      <c r="B4819" s="465"/>
      <c r="C4819" s="465"/>
      <c r="D4819" s="465"/>
      <c r="E4819" s="465"/>
      <c r="F4819" s="465"/>
      <c r="G4819" s="465"/>
    </row>
    <row r="4820" spans="2:7" s="466" customFormat="1">
      <c r="B4820" s="465"/>
      <c r="C4820" s="465"/>
      <c r="D4820" s="465"/>
      <c r="E4820" s="465"/>
      <c r="F4820" s="465"/>
      <c r="G4820" s="465"/>
    </row>
    <row r="4821" spans="2:7" s="466" customFormat="1">
      <c r="B4821" s="465"/>
      <c r="C4821" s="465"/>
      <c r="D4821" s="465"/>
      <c r="E4821" s="465"/>
      <c r="F4821" s="465"/>
      <c r="G4821" s="465"/>
    </row>
    <row r="4822" spans="2:7" s="466" customFormat="1">
      <c r="B4822" s="465"/>
      <c r="C4822" s="465"/>
      <c r="D4822" s="465"/>
      <c r="E4822" s="465"/>
      <c r="F4822" s="465"/>
      <c r="G4822" s="465"/>
    </row>
    <row r="4823" spans="2:7" s="466" customFormat="1">
      <c r="B4823" s="465"/>
      <c r="C4823" s="465"/>
      <c r="D4823" s="465"/>
      <c r="E4823" s="465"/>
      <c r="F4823" s="465"/>
      <c r="G4823" s="465"/>
    </row>
    <row r="4824" spans="2:7" s="466" customFormat="1">
      <c r="B4824" s="465"/>
      <c r="C4824" s="465"/>
      <c r="D4824" s="465"/>
      <c r="E4824" s="465"/>
      <c r="F4824" s="465"/>
      <c r="G4824" s="465"/>
    </row>
    <row r="4825" spans="2:7" s="466" customFormat="1">
      <c r="B4825" s="465"/>
      <c r="C4825" s="465"/>
      <c r="D4825" s="465"/>
      <c r="E4825" s="465"/>
      <c r="F4825" s="465"/>
      <c r="G4825" s="465"/>
    </row>
    <row r="4826" spans="2:7" s="466" customFormat="1">
      <c r="B4826" s="465"/>
      <c r="C4826" s="465"/>
      <c r="D4826" s="465"/>
      <c r="E4826" s="465"/>
      <c r="F4826" s="465"/>
      <c r="G4826" s="465"/>
    </row>
    <row r="4827" spans="2:7" s="466" customFormat="1">
      <c r="B4827" s="465"/>
      <c r="C4827" s="465"/>
      <c r="D4827" s="465"/>
      <c r="E4827" s="465"/>
      <c r="F4827" s="465"/>
      <c r="G4827" s="465"/>
    </row>
    <row r="4828" spans="2:7" s="466" customFormat="1">
      <c r="B4828" s="465"/>
      <c r="C4828" s="465"/>
      <c r="D4828" s="465"/>
      <c r="E4828" s="465"/>
      <c r="F4828" s="465"/>
      <c r="G4828" s="465"/>
    </row>
    <row r="4829" spans="2:7" s="466" customFormat="1">
      <c r="B4829" s="465"/>
      <c r="C4829" s="465"/>
      <c r="D4829" s="465"/>
      <c r="E4829" s="465"/>
      <c r="F4829" s="465"/>
      <c r="G4829" s="465"/>
    </row>
    <row r="4830" spans="2:7" s="466" customFormat="1">
      <c r="B4830" s="465"/>
      <c r="C4830" s="465"/>
      <c r="D4830" s="465"/>
      <c r="E4830" s="465"/>
      <c r="F4830" s="465"/>
      <c r="G4830" s="465"/>
    </row>
    <row r="4831" spans="2:7" s="466" customFormat="1">
      <c r="B4831" s="465"/>
      <c r="C4831" s="465"/>
      <c r="D4831" s="465"/>
      <c r="E4831" s="465"/>
      <c r="F4831" s="465"/>
      <c r="G4831" s="465"/>
    </row>
    <row r="4832" spans="2:7" s="466" customFormat="1">
      <c r="B4832" s="465"/>
      <c r="C4832" s="465"/>
      <c r="D4832" s="465"/>
      <c r="E4832" s="465"/>
      <c r="F4832" s="465"/>
      <c r="G4832" s="465"/>
    </row>
    <row r="4833" spans="2:7" s="466" customFormat="1">
      <c r="B4833" s="465"/>
      <c r="C4833" s="465"/>
      <c r="D4833" s="465"/>
      <c r="E4833" s="465"/>
      <c r="F4833" s="465"/>
      <c r="G4833" s="465"/>
    </row>
    <row r="4834" spans="2:7" s="466" customFormat="1">
      <c r="B4834" s="465"/>
      <c r="C4834" s="465"/>
      <c r="D4834" s="465"/>
      <c r="E4834" s="465"/>
      <c r="F4834" s="465"/>
      <c r="G4834" s="465"/>
    </row>
    <row r="4835" spans="2:7" s="466" customFormat="1">
      <c r="B4835" s="465"/>
      <c r="C4835" s="465"/>
      <c r="D4835" s="465"/>
      <c r="E4835" s="465"/>
      <c r="F4835" s="465"/>
      <c r="G4835" s="465"/>
    </row>
    <row r="4836" spans="2:7" s="466" customFormat="1">
      <c r="B4836" s="465"/>
      <c r="C4836" s="465"/>
      <c r="D4836" s="465"/>
      <c r="E4836" s="465"/>
      <c r="F4836" s="465"/>
      <c r="G4836" s="465"/>
    </row>
    <row r="4837" spans="2:7" s="466" customFormat="1">
      <c r="B4837" s="465"/>
      <c r="C4837" s="465"/>
      <c r="D4837" s="465"/>
      <c r="E4837" s="465"/>
      <c r="F4837" s="465"/>
      <c r="G4837" s="465"/>
    </row>
    <row r="4838" spans="2:7" s="466" customFormat="1">
      <c r="B4838" s="465"/>
      <c r="C4838" s="465"/>
      <c r="D4838" s="465"/>
      <c r="E4838" s="465"/>
      <c r="F4838" s="465"/>
      <c r="G4838" s="465"/>
    </row>
    <row r="4839" spans="2:7" s="466" customFormat="1">
      <c r="B4839" s="465"/>
      <c r="C4839" s="465"/>
      <c r="D4839" s="465"/>
      <c r="E4839" s="465"/>
      <c r="F4839" s="465"/>
      <c r="G4839" s="465"/>
    </row>
    <row r="4840" spans="2:7" s="466" customFormat="1">
      <c r="B4840" s="465"/>
      <c r="C4840" s="465"/>
      <c r="D4840" s="465"/>
      <c r="E4840" s="465"/>
      <c r="F4840" s="465"/>
      <c r="G4840" s="465"/>
    </row>
    <row r="4841" spans="2:7" s="466" customFormat="1">
      <c r="B4841" s="465"/>
      <c r="C4841" s="465"/>
      <c r="D4841" s="465"/>
      <c r="E4841" s="465"/>
      <c r="F4841" s="465"/>
      <c r="G4841" s="465"/>
    </row>
    <row r="4842" spans="2:7" s="466" customFormat="1">
      <c r="B4842" s="465"/>
      <c r="C4842" s="465"/>
      <c r="D4842" s="465"/>
      <c r="E4842" s="465"/>
      <c r="F4842" s="465"/>
      <c r="G4842" s="465"/>
    </row>
    <row r="4843" spans="2:7" s="466" customFormat="1">
      <c r="B4843" s="465"/>
      <c r="C4843" s="465"/>
      <c r="D4843" s="465"/>
      <c r="E4843" s="465"/>
      <c r="F4843" s="465"/>
      <c r="G4843" s="465"/>
    </row>
    <row r="4844" spans="2:7" s="466" customFormat="1">
      <c r="B4844" s="465"/>
      <c r="C4844" s="465"/>
      <c r="D4844" s="465"/>
      <c r="E4844" s="465"/>
      <c r="F4844" s="465"/>
      <c r="G4844" s="465"/>
    </row>
    <row r="4845" spans="2:7" s="466" customFormat="1">
      <c r="B4845" s="465"/>
      <c r="C4845" s="465"/>
      <c r="D4845" s="465"/>
      <c r="E4845" s="465"/>
      <c r="F4845" s="465"/>
      <c r="G4845" s="465"/>
    </row>
    <row r="4846" spans="2:7" s="466" customFormat="1">
      <c r="B4846" s="465"/>
      <c r="C4846" s="465"/>
      <c r="D4846" s="465"/>
      <c r="E4846" s="465"/>
      <c r="F4846" s="465"/>
      <c r="G4846" s="465"/>
    </row>
    <row r="4847" spans="2:7" s="466" customFormat="1">
      <c r="B4847" s="465"/>
      <c r="C4847" s="465"/>
      <c r="D4847" s="465"/>
      <c r="E4847" s="465"/>
      <c r="F4847" s="465"/>
      <c r="G4847" s="465"/>
    </row>
    <row r="4848" spans="2:7" s="466" customFormat="1">
      <c r="B4848" s="465"/>
      <c r="C4848" s="465"/>
      <c r="D4848" s="465"/>
      <c r="E4848" s="465"/>
      <c r="F4848" s="465"/>
      <c r="G4848" s="465"/>
    </row>
    <row r="4849" spans="2:7" s="466" customFormat="1">
      <c r="B4849" s="465"/>
      <c r="C4849" s="465"/>
      <c r="D4849" s="465"/>
      <c r="E4849" s="465"/>
      <c r="F4849" s="465"/>
      <c r="G4849" s="465"/>
    </row>
    <row r="4850" spans="2:7" s="466" customFormat="1">
      <c r="B4850" s="465"/>
      <c r="C4850" s="465"/>
      <c r="D4850" s="465"/>
      <c r="E4850" s="465"/>
      <c r="F4850" s="465"/>
      <c r="G4850" s="465"/>
    </row>
    <row r="4851" spans="2:7" s="466" customFormat="1">
      <c r="B4851" s="465"/>
      <c r="C4851" s="465"/>
      <c r="D4851" s="465"/>
      <c r="E4851" s="465"/>
      <c r="F4851" s="465"/>
      <c r="G4851" s="465"/>
    </row>
    <row r="4852" spans="2:7" s="466" customFormat="1">
      <c r="B4852" s="465"/>
      <c r="C4852" s="465"/>
      <c r="D4852" s="465"/>
      <c r="E4852" s="465"/>
      <c r="F4852" s="465"/>
      <c r="G4852" s="465"/>
    </row>
    <row r="4853" spans="2:7" s="466" customFormat="1">
      <c r="B4853" s="465"/>
      <c r="C4853" s="465"/>
      <c r="D4853" s="465"/>
      <c r="E4853" s="465"/>
      <c r="F4853" s="465"/>
      <c r="G4853" s="465"/>
    </row>
    <row r="4854" spans="2:7" s="466" customFormat="1">
      <c r="B4854" s="465"/>
      <c r="C4854" s="465"/>
      <c r="D4854" s="465"/>
      <c r="E4854" s="465"/>
      <c r="F4854" s="465"/>
      <c r="G4854" s="465"/>
    </row>
    <row r="4855" spans="2:7" s="466" customFormat="1">
      <c r="B4855" s="465"/>
      <c r="C4855" s="465"/>
      <c r="D4855" s="465"/>
      <c r="E4855" s="465"/>
      <c r="F4855" s="465"/>
      <c r="G4855" s="465"/>
    </row>
    <row r="4856" spans="2:7" s="466" customFormat="1">
      <c r="B4856" s="465"/>
      <c r="C4856" s="465"/>
      <c r="D4856" s="465"/>
      <c r="E4856" s="465"/>
      <c r="F4856" s="465"/>
      <c r="G4856" s="465"/>
    </row>
    <row r="4857" spans="2:7" s="466" customFormat="1">
      <c r="B4857" s="465"/>
      <c r="C4857" s="465"/>
      <c r="D4857" s="465"/>
      <c r="E4857" s="465"/>
      <c r="F4857" s="465"/>
      <c r="G4857" s="465"/>
    </row>
    <row r="4858" spans="2:7" s="466" customFormat="1">
      <c r="B4858" s="465"/>
      <c r="C4858" s="465"/>
      <c r="D4858" s="465"/>
      <c r="E4858" s="465"/>
      <c r="F4858" s="465"/>
      <c r="G4858" s="465"/>
    </row>
    <row r="4859" spans="2:7" s="466" customFormat="1">
      <c r="B4859" s="465"/>
      <c r="C4859" s="465"/>
      <c r="D4859" s="465"/>
      <c r="E4859" s="465"/>
      <c r="F4859" s="465"/>
      <c r="G4859" s="465"/>
    </row>
    <row r="4860" spans="2:7" s="466" customFormat="1">
      <c r="B4860" s="465"/>
      <c r="C4860" s="465"/>
      <c r="D4860" s="465"/>
      <c r="E4860" s="465"/>
      <c r="F4860" s="465"/>
      <c r="G4860" s="465"/>
    </row>
    <row r="4861" spans="2:7" s="466" customFormat="1">
      <c r="B4861" s="465"/>
      <c r="C4861" s="465"/>
      <c r="D4861" s="465"/>
      <c r="E4861" s="465"/>
      <c r="F4861" s="465"/>
      <c r="G4861" s="465"/>
    </row>
    <row r="4862" spans="2:7" s="466" customFormat="1">
      <c r="B4862" s="465"/>
      <c r="C4862" s="465"/>
      <c r="D4862" s="465"/>
      <c r="E4862" s="465"/>
      <c r="F4862" s="465"/>
      <c r="G4862" s="465"/>
    </row>
    <row r="4863" spans="2:7" s="466" customFormat="1">
      <c r="B4863" s="465"/>
      <c r="C4863" s="465"/>
      <c r="D4863" s="465"/>
      <c r="E4863" s="465"/>
      <c r="F4863" s="465"/>
      <c r="G4863" s="465"/>
    </row>
    <row r="4864" spans="2:7" s="466" customFormat="1">
      <c r="B4864" s="465"/>
      <c r="C4864" s="465"/>
      <c r="D4864" s="465"/>
      <c r="E4864" s="465"/>
      <c r="F4864" s="465"/>
      <c r="G4864" s="465"/>
    </row>
    <row r="4865" spans="2:7" s="466" customFormat="1">
      <c r="B4865" s="465"/>
      <c r="C4865" s="465"/>
      <c r="D4865" s="465"/>
      <c r="E4865" s="465"/>
      <c r="F4865" s="465"/>
      <c r="G4865" s="465"/>
    </row>
    <row r="4866" spans="2:7" s="466" customFormat="1">
      <c r="B4866" s="465"/>
      <c r="C4866" s="465"/>
      <c r="D4866" s="465"/>
      <c r="E4866" s="465"/>
      <c r="F4866" s="465"/>
      <c r="G4866" s="465"/>
    </row>
    <row r="4867" spans="2:7" s="466" customFormat="1">
      <c r="B4867" s="465"/>
      <c r="C4867" s="465"/>
      <c r="D4867" s="465"/>
      <c r="E4867" s="465"/>
      <c r="F4867" s="465"/>
      <c r="G4867" s="465"/>
    </row>
    <row r="4868" spans="2:7" s="466" customFormat="1">
      <c r="B4868" s="465"/>
      <c r="C4868" s="465"/>
      <c r="D4868" s="465"/>
      <c r="E4868" s="465"/>
      <c r="F4868" s="465"/>
      <c r="G4868" s="465"/>
    </row>
    <row r="4869" spans="2:7" s="466" customFormat="1">
      <c r="B4869" s="465"/>
      <c r="C4869" s="465"/>
      <c r="D4869" s="465"/>
      <c r="E4869" s="465"/>
      <c r="F4869" s="465"/>
      <c r="G4869" s="465"/>
    </row>
    <row r="4870" spans="2:7" s="466" customFormat="1">
      <c r="B4870" s="465"/>
      <c r="C4870" s="465"/>
      <c r="D4870" s="465"/>
      <c r="E4870" s="465"/>
      <c r="F4870" s="465"/>
      <c r="G4870" s="465"/>
    </row>
    <row r="4871" spans="2:7" s="466" customFormat="1">
      <c r="B4871" s="465"/>
      <c r="C4871" s="465"/>
      <c r="D4871" s="465"/>
      <c r="E4871" s="465"/>
      <c r="F4871" s="465"/>
      <c r="G4871" s="465"/>
    </row>
    <row r="4872" spans="2:7" s="466" customFormat="1">
      <c r="B4872" s="465"/>
      <c r="C4872" s="465"/>
      <c r="D4872" s="465"/>
      <c r="E4872" s="465"/>
      <c r="F4872" s="465"/>
      <c r="G4872" s="465"/>
    </row>
    <row r="4873" spans="2:7" s="466" customFormat="1">
      <c r="B4873" s="465"/>
      <c r="C4873" s="465"/>
      <c r="D4873" s="465"/>
      <c r="E4873" s="465"/>
      <c r="F4873" s="465"/>
      <c r="G4873" s="465"/>
    </row>
    <row r="4874" spans="2:7" s="466" customFormat="1">
      <c r="B4874" s="465"/>
      <c r="C4874" s="465"/>
      <c r="D4874" s="465"/>
      <c r="E4874" s="465"/>
      <c r="F4874" s="465"/>
      <c r="G4874" s="465"/>
    </row>
    <row r="4875" spans="2:7" s="466" customFormat="1">
      <c r="B4875" s="465"/>
      <c r="C4875" s="465"/>
      <c r="D4875" s="465"/>
      <c r="E4875" s="465"/>
      <c r="F4875" s="465"/>
      <c r="G4875" s="465"/>
    </row>
    <row r="4876" spans="2:7" s="466" customFormat="1">
      <c r="B4876" s="465"/>
      <c r="C4876" s="465"/>
      <c r="D4876" s="465"/>
      <c r="E4876" s="465"/>
      <c r="F4876" s="465"/>
      <c r="G4876" s="465"/>
    </row>
    <row r="4877" spans="2:7" s="466" customFormat="1">
      <c r="B4877" s="465"/>
      <c r="C4877" s="465"/>
      <c r="D4877" s="465"/>
      <c r="E4877" s="465"/>
      <c r="F4877" s="465"/>
      <c r="G4877" s="465"/>
    </row>
    <row r="4878" spans="2:7" s="466" customFormat="1">
      <c r="B4878" s="465"/>
      <c r="C4878" s="465"/>
      <c r="D4878" s="465"/>
      <c r="E4878" s="465"/>
      <c r="F4878" s="465"/>
      <c r="G4878" s="465"/>
    </row>
    <row r="4879" spans="2:7" s="466" customFormat="1">
      <c r="B4879" s="465"/>
      <c r="C4879" s="465"/>
      <c r="D4879" s="465"/>
      <c r="E4879" s="465"/>
      <c r="F4879" s="465"/>
      <c r="G4879" s="465"/>
    </row>
    <row r="4880" spans="2:7" s="466" customFormat="1">
      <c r="B4880" s="465"/>
      <c r="C4880" s="465"/>
      <c r="D4880" s="465"/>
      <c r="E4880" s="465"/>
      <c r="F4880" s="465"/>
      <c r="G4880" s="465"/>
    </row>
    <row r="4881" spans="2:7" s="466" customFormat="1">
      <c r="B4881" s="465"/>
      <c r="C4881" s="465"/>
      <c r="D4881" s="465"/>
      <c r="E4881" s="465"/>
      <c r="F4881" s="465"/>
      <c r="G4881" s="465"/>
    </row>
    <row r="4882" spans="2:7" s="466" customFormat="1">
      <c r="B4882" s="465"/>
      <c r="C4882" s="465"/>
      <c r="D4882" s="465"/>
      <c r="E4882" s="465"/>
      <c r="F4882" s="465"/>
      <c r="G4882" s="465"/>
    </row>
    <row r="4883" spans="2:7" s="466" customFormat="1">
      <c r="B4883" s="465"/>
      <c r="C4883" s="465"/>
      <c r="D4883" s="465"/>
      <c r="E4883" s="465"/>
      <c r="F4883" s="465"/>
      <c r="G4883" s="465"/>
    </row>
    <row r="4884" spans="2:7" s="466" customFormat="1">
      <c r="B4884" s="465"/>
      <c r="C4884" s="465"/>
      <c r="D4884" s="465"/>
      <c r="E4884" s="465"/>
      <c r="F4884" s="465"/>
      <c r="G4884" s="465"/>
    </row>
    <row r="4885" spans="2:7" s="466" customFormat="1">
      <c r="B4885" s="465"/>
      <c r="C4885" s="465"/>
      <c r="D4885" s="465"/>
      <c r="E4885" s="465"/>
      <c r="F4885" s="465"/>
      <c r="G4885" s="465"/>
    </row>
    <row r="4886" spans="2:7" s="466" customFormat="1">
      <c r="B4886" s="465"/>
      <c r="C4886" s="465"/>
      <c r="D4886" s="465"/>
      <c r="E4886" s="465"/>
      <c r="F4886" s="465"/>
      <c r="G4886" s="465"/>
    </row>
    <row r="4887" spans="2:7" s="466" customFormat="1">
      <c r="B4887" s="465"/>
      <c r="C4887" s="465"/>
      <c r="D4887" s="465"/>
      <c r="E4887" s="465"/>
      <c r="F4887" s="465"/>
      <c r="G4887" s="465"/>
    </row>
    <row r="4888" spans="2:7" s="466" customFormat="1">
      <c r="B4888" s="465"/>
      <c r="C4888" s="465"/>
      <c r="D4888" s="465"/>
      <c r="E4888" s="465"/>
      <c r="F4888" s="465"/>
      <c r="G4888" s="465"/>
    </row>
    <row r="4889" spans="2:7" s="466" customFormat="1">
      <c r="B4889" s="465"/>
      <c r="C4889" s="465"/>
      <c r="D4889" s="465"/>
      <c r="E4889" s="465"/>
      <c r="F4889" s="465"/>
      <c r="G4889" s="465"/>
    </row>
    <row r="4890" spans="2:7" s="466" customFormat="1">
      <c r="B4890" s="465"/>
      <c r="C4890" s="465"/>
      <c r="D4890" s="465"/>
      <c r="E4890" s="465"/>
      <c r="F4890" s="465"/>
      <c r="G4890" s="465"/>
    </row>
    <row r="4891" spans="2:7" s="466" customFormat="1">
      <c r="B4891" s="465"/>
      <c r="C4891" s="465"/>
      <c r="D4891" s="465"/>
      <c r="E4891" s="465"/>
      <c r="F4891" s="465"/>
      <c r="G4891" s="465"/>
    </row>
    <row r="4892" spans="2:7" s="466" customFormat="1">
      <c r="B4892" s="465"/>
      <c r="C4892" s="465"/>
      <c r="D4892" s="465"/>
      <c r="E4892" s="465"/>
      <c r="F4892" s="465"/>
      <c r="G4892" s="465"/>
    </row>
    <row r="4893" spans="2:7" s="466" customFormat="1">
      <c r="B4893" s="465"/>
      <c r="C4893" s="465"/>
      <c r="D4893" s="465"/>
      <c r="E4893" s="465"/>
      <c r="F4893" s="465"/>
      <c r="G4893" s="465"/>
    </row>
    <row r="4894" spans="2:7" s="466" customFormat="1">
      <c r="B4894" s="465"/>
      <c r="C4894" s="465"/>
      <c r="D4894" s="465"/>
      <c r="E4894" s="465"/>
      <c r="F4894" s="465"/>
      <c r="G4894" s="465"/>
    </row>
    <row r="4895" spans="2:7" s="466" customFormat="1">
      <c r="B4895" s="465"/>
      <c r="C4895" s="465"/>
      <c r="D4895" s="465"/>
      <c r="E4895" s="465"/>
      <c r="F4895" s="465"/>
      <c r="G4895" s="465"/>
    </row>
    <row r="4896" spans="2:7" s="466" customFormat="1">
      <c r="B4896" s="465"/>
      <c r="C4896" s="465"/>
      <c r="D4896" s="465"/>
      <c r="E4896" s="465"/>
      <c r="F4896" s="465"/>
      <c r="G4896" s="465"/>
    </row>
    <row r="4897" spans="2:7" s="466" customFormat="1">
      <c r="B4897" s="465"/>
      <c r="C4897" s="465"/>
      <c r="D4897" s="465"/>
      <c r="E4897" s="465"/>
      <c r="F4897" s="465"/>
      <c r="G4897" s="465"/>
    </row>
    <row r="4898" spans="2:7" s="466" customFormat="1">
      <c r="B4898" s="465"/>
      <c r="C4898" s="465"/>
      <c r="D4898" s="465"/>
      <c r="E4898" s="465"/>
      <c r="F4898" s="465"/>
      <c r="G4898" s="465"/>
    </row>
    <row r="4899" spans="2:7" s="466" customFormat="1">
      <c r="B4899" s="465"/>
      <c r="C4899" s="465"/>
      <c r="D4899" s="465"/>
      <c r="E4899" s="465"/>
      <c r="F4899" s="465"/>
      <c r="G4899" s="465"/>
    </row>
    <row r="4900" spans="2:7" s="466" customFormat="1">
      <c r="B4900" s="465"/>
      <c r="C4900" s="465"/>
      <c r="D4900" s="465"/>
      <c r="E4900" s="465"/>
      <c r="F4900" s="465"/>
      <c r="G4900" s="465"/>
    </row>
    <row r="4901" spans="2:7" s="466" customFormat="1">
      <c r="B4901" s="465"/>
      <c r="C4901" s="465"/>
      <c r="D4901" s="465"/>
      <c r="E4901" s="465"/>
      <c r="F4901" s="465"/>
      <c r="G4901" s="465"/>
    </row>
    <row r="4902" spans="2:7" s="466" customFormat="1">
      <c r="B4902" s="465"/>
      <c r="C4902" s="465"/>
      <c r="D4902" s="465"/>
      <c r="E4902" s="465"/>
      <c r="F4902" s="465"/>
      <c r="G4902" s="465"/>
    </row>
    <row r="4903" spans="2:7" s="466" customFormat="1">
      <c r="B4903" s="465"/>
      <c r="C4903" s="465"/>
      <c r="D4903" s="465"/>
      <c r="E4903" s="465"/>
      <c r="F4903" s="465"/>
      <c r="G4903" s="465"/>
    </row>
    <row r="4904" spans="2:7" s="466" customFormat="1">
      <c r="B4904" s="465"/>
      <c r="C4904" s="465"/>
      <c r="D4904" s="465"/>
      <c r="E4904" s="465"/>
      <c r="F4904" s="465"/>
      <c r="G4904" s="465"/>
    </row>
    <row r="4905" spans="2:7" s="466" customFormat="1">
      <c r="B4905" s="465"/>
      <c r="C4905" s="465"/>
      <c r="D4905" s="465"/>
      <c r="E4905" s="465"/>
      <c r="F4905" s="465"/>
      <c r="G4905" s="465"/>
    </row>
    <row r="4906" spans="2:7" s="466" customFormat="1">
      <c r="B4906" s="465"/>
      <c r="C4906" s="465"/>
      <c r="D4906" s="465"/>
      <c r="E4906" s="465"/>
      <c r="F4906" s="465"/>
      <c r="G4906" s="465"/>
    </row>
    <row r="4907" spans="2:7" s="466" customFormat="1">
      <c r="B4907" s="465"/>
      <c r="C4907" s="465"/>
      <c r="D4907" s="465"/>
      <c r="E4907" s="465"/>
      <c r="F4907" s="465"/>
      <c r="G4907" s="465"/>
    </row>
    <row r="4908" spans="2:7" s="466" customFormat="1">
      <c r="B4908" s="465"/>
      <c r="C4908" s="465"/>
      <c r="D4908" s="465"/>
      <c r="E4908" s="465"/>
      <c r="F4908" s="465"/>
      <c r="G4908" s="465"/>
    </row>
    <row r="4909" spans="2:7" s="466" customFormat="1">
      <c r="B4909" s="465"/>
      <c r="C4909" s="465"/>
      <c r="D4909" s="465"/>
      <c r="E4909" s="465"/>
      <c r="F4909" s="465"/>
      <c r="G4909" s="465"/>
    </row>
    <row r="4910" spans="2:7" s="466" customFormat="1">
      <c r="B4910" s="465"/>
      <c r="C4910" s="465"/>
      <c r="D4910" s="465"/>
      <c r="E4910" s="465"/>
      <c r="F4910" s="465"/>
      <c r="G4910" s="465"/>
    </row>
    <row r="4911" spans="2:7" s="466" customFormat="1">
      <c r="B4911" s="465"/>
      <c r="C4911" s="465"/>
      <c r="D4911" s="465"/>
      <c r="E4911" s="465"/>
      <c r="F4911" s="465"/>
      <c r="G4911" s="465"/>
    </row>
    <row r="4912" spans="2:7" s="466" customFormat="1">
      <c r="B4912" s="465"/>
      <c r="C4912" s="465"/>
      <c r="D4912" s="465"/>
      <c r="E4912" s="465"/>
      <c r="F4912" s="465"/>
      <c r="G4912" s="465"/>
    </row>
    <row r="4913" spans="2:7" s="466" customFormat="1">
      <c r="B4913" s="465"/>
      <c r="C4913" s="465"/>
      <c r="D4913" s="465"/>
      <c r="E4913" s="465"/>
      <c r="F4913" s="465"/>
      <c r="G4913" s="465"/>
    </row>
    <row r="4914" spans="2:7" s="466" customFormat="1">
      <c r="B4914" s="465"/>
      <c r="C4914" s="465"/>
      <c r="D4914" s="465"/>
      <c r="E4914" s="465"/>
      <c r="F4914" s="465"/>
      <c r="G4914" s="465"/>
    </row>
    <row r="4915" spans="2:7" s="466" customFormat="1">
      <c r="B4915" s="465"/>
      <c r="C4915" s="465"/>
      <c r="D4915" s="465"/>
      <c r="E4915" s="465"/>
      <c r="F4915" s="465"/>
      <c r="G4915" s="465"/>
    </row>
    <row r="4916" spans="2:7" s="466" customFormat="1">
      <c r="B4916" s="465"/>
      <c r="C4916" s="465"/>
      <c r="D4916" s="465"/>
      <c r="E4916" s="465"/>
      <c r="F4916" s="465"/>
      <c r="G4916" s="465"/>
    </row>
    <row r="4917" spans="2:7" s="466" customFormat="1">
      <c r="B4917" s="465"/>
      <c r="C4917" s="465"/>
      <c r="D4917" s="465"/>
      <c r="E4917" s="465"/>
      <c r="F4917" s="465"/>
      <c r="G4917" s="465"/>
    </row>
    <row r="4918" spans="2:7" s="466" customFormat="1">
      <c r="B4918" s="465"/>
      <c r="C4918" s="465"/>
      <c r="D4918" s="465"/>
      <c r="E4918" s="465"/>
      <c r="F4918" s="465"/>
      <c r="G4918" s="465"/>
    </row>
    <row r="4919" spans="2:7" s="466" customFormat="1">
      <c r="B4919" s="465"/>
      <c r="C4919" s="465"/>
      <c r="D4919" s="465"/>
      <c r="E4919" s="465"/>
      <c r="F4919" s="465"/>
      <c r="G4919" s="465"/>
    </row>
    <row r="4920" spans="2:7" s="466" customFormat="1">
      <c r="B4920" s="465"/>
      <c r="C4920" s="465"/>
      <c r="D4920" s="465"/>
      <c r="E4920" s="465"/>
      <c r="F4920" s="465"/>
      <c r="G4920" s="465"/>
    </row>
    <row r="4921" spans="2:7" s="466" customFormat="1">
      <c r="B4921" s="465"/>
      <c r="C4921" s="465"/>
      <c r="D4921" s="465"/>
      <c r="E4921" s="465"/>
      <c r="F4921" s="465"/>
      <c r="G4921" s="465"/>
    </row>
    <row r="4922" spans="2:7" s="466" customFormat="1">
      <c r="B4922" s="465"/>
      <c r="C4922" s="465"/>
      <c r="D4922" s="465"/>
      <c r="E4922" s="465"/>
      <c r="F4922" s="465"/>
      <c r="G4922" s="465"/>
    </row>
    <row r="4923" spans="2:7" s="466" customFormat="1">
      <c r="B4923" s="465"/>
      <c r="C4923" s="465"/>
      <c r="D4923" s="465"/>
      <c r="E4923" s="465"/>
      <c r="F4923" s="465"/>
      <c r="G4923" s="465"/>
    </row>
    <row r="4924" spans="2:7" s="466" customFormat="1">
      <c r="B4924" s="465"/>
      <c r="C4924" s="465"/>
      <c r="D4924" s="465"/>
      <c r="E4924" s="465"/>
      <c r="F4924" s="465"/>
      <c r="G4924" s="465"/>
    </row>
    <row r="4925" spans="2:7" s="466" customFormat="1">
      <c r="B4925" s="465"/>
      <c r="C4925" s="465"/>
      <c r="D4925" s="465"/>
      <c r="E4925" s="465"/>
      <c r="F4925" s="465"/>
      <c r="G4925" s="465"/>
    </row>
    <row r="4926" spans="2:7" s="466" customFormat="1">
      <c r="B4926" s="465"/>
      <c r="C4926" s="465"/>
      <c r="D4926" s="465"/>
      <c r="E4926" s="465"/>
      <c r="F4926" s="465"/>
      <c r="G4926" s="465"/>
    </row>
    <row r="4927" spans="2:7" s="466" customFormat="1">
      <c r="B4927" s="465"/>
      <c r="C4927" s="465"/>
      <c r="D4927" s="465"/>
      <c r="E4927" s="465"/>
      <c r="F4927" s="465"/>
      <c r="G4927" s="465"/>
    </row>
    <row r="4928" spans="2:7" s="466" customFormat="1">
      <c r="B4928" s="465"/>
      <c r="C4928" s="465"/>
      <c r="D4928" s="465"/>
      <c r="E4928" s="465"/>
      <c r="F4928" s="465"/>
      <c r="G4928" s="465"/>
    </row>
    <row r="4929" spans="2:7" s="466" customFormat="1">
      <c r="B4929" s="465"/>
      <c r="C4929" s="465"/>
      <c r="D4929" s="465"/>
      <c r="E4929" s="465"/>
      <c r="F4929" s="465"/>
      <c r="G4929" s="465"/>
    </row>
    <row r="4930" spans="2:7" s="466" customFormat="1">
      <c r="B4930" s="465"/>
      <c r="C4930" s="465"/>
      <c r="D4930" s="465"/>
      <c r="E4930" s="465"/>
      <c r="F4930" s="465"/>
      <c r="G4930" s="465"/>
    </row>
    <row r="4931" spans="2:7" s="466" customFormat="1">
      <c r="B4931" s="465"/>
      <c r="C4931" s="465"/>
      <c r="D4931" s="465"/>
      <c r="E4931" s="465"/>
      <c r="F4931" s="465"/>
      <c r="G4931" s="465"/>
    </row>
    <row r="4932" spans="2:7" s="466" customFormat="1">
      <c r="B4932" s="465"/>
      <c r="C4932" s="465"/>
      <c r="D4932" s="465"/>
      <c r="E4932" s="465"/>
      <c r="F4932" s="465"/>
      <c r="G4932" s="465"/>
    </row>
    <row r="4933" spans="2:7" s="466" customFormat="1">
      <c r="B4933" s="465"/>
      <c r="C4933" s="465"/>
      <c r="D4933" s="465"/>
      <c r="E4933" s="465"/>
      <c r="F4933" s="465"/>
      <c r="G4933" s="465"/>
    </row>
    <row r="4934" spans="2:7" s="466" customFormat="1">
      <c r="B4934" s="465"/>
      <c r="C4934" s="465"/>
      <c r="D4934" s="465"/>
      <c r="E4934" s="465"/>
      <c r="F4934" s="465"/>
      <c r="G4934" s="465"/>
    </row>
    <row r="4935" spans="2:7" s="466" customFormat="1">
      <c r="B4935" s="465"/>
      <c r="C4935" s="465"/>
      <c r="D4935" s="465"/>
      <c r="E4935" s="465"/>
      <c r="F4935" s="465"/>
      <c r="G4935" s="465"/>
    </row>
    <row r="4936" spans="2:7" s="466" customFormat="1">
      <c r="B4936" s="465"/>
      <c r="C4936" s="465"/>
      <c r="D4936" s="465"/>
      <c r="E4936" s="465"/>
      <c r="F4936" s="465"/>
      <c r="G4936" s="465"/>
    </row>
    <row r="4937" spans="2:7" s="466" customFormat="1">
      <c r="B4937" s="465"/>
      <c r="C4937" s="465"/>
      <c r="D4937" s="465"/>
      <c r="E4937" s="465"/>
      <c r="F4937" s="465"/>
      <c r="G4937" s="465"/>
    </row>
    <row r="4938" spans="2:7" s="466" customFormat="1">
      <c r="B4938" s="465"/>
      <c r="C4938" s="465"/>
      <c r="D4938" s="465"/>
      <c r="E4938" s="465"/>
      <c r="F4938" s="465"/>
      <c r="G4938" s="465"/>
    </row>
    <row r="4939" spans="2:7" s="466" customFormat="1">
      <c r="B4939" s="465"/>
      <c r="C4939" s="465"/>
      <c r="D4939" s="465"/>
      <c r="E4939" s="465"/>
      <c r="F4939" s="465"/>
      <c r="G4939" s="465"/>
    </row>
    <row r="4940" spans="2:7" s="466" customFormat="1">
      <c r="B4940" s="465"/>
      <c r="C4940" s="465"/>
      <c r="D4940" s="465"/>
      <c r="E4940" s="465"/>
      <c r="F4940" s="465"/>
      <c r="G4940" s="465"/>
    </row>
    <row r="4941" spans="2:7" s="466" customFormat="1">
      <c r="B4941" s="465"/>
      <c r="C4941" s="465"/>
      <c r="D4941" s="465"/>
      <c r="E4941" s="465"/>
      <c r="F4941" s="465"/>
      <c r="G4941" s="465"/>
    </row>
    <row r="4942" spans="2:7" s="466" customFormat="1">
      <c r="B4942" s="465"/>
      <c r="C4942" s="465"/>
      <c r="D4942" s="465"/>
      <c r="E4942" s="465"/>
      <c r="F4942" s="465"/>
      <c r="G4942" s="465"/>
    </row>
    <row r="4943" spans="2:7" s="466" customFormat="1">
      <c r="B4943" s="465"/>
      <c r="C4943" s="465"/>
      <c r="D4943" s="465"/>
      <c r="E4943" s="465"/>
      <c r="F4943" s="465"/>
      <c r="G4943" s="465"/>
    </row>
    <row r="4944" spans="2:7" s="466" customFormat="1">
      <c r="B4944" s="465"/>
      <c r="C4944" s="465"/>
      <c r="D4944" s="465"/>
      <c r="E4944" s="465"/>
      <c r="F4944" s="465"/>
      <c r="G4944" s="465"/>
    </row>
    <row r="4945" spans="2:7" s="466" customFormat="1">
      <c r="B4945" s="465"/>
      <c r="C4945" s="465"/>
      <c r="D4945" s="465"/>
      <c r="E4945" s="465"/>
      <c r="F4945" s="465"/>
      <c r="G4945" s="465"/>
    </row>
    <row r="4946" spans="2:7" s="466" customFormat="1">
      <c r="B4946" s="465"/>
      <c r="C4946" s="465"/>
      <c r="D4946" s="465"/>
      <c r="E4946" s="465"/>
      <c r="F4946" s="465"/>
      <c r="G4946" s="465"/>
    </row>
    <row r="4947" spans="2:7" s="466" customFormat="1">
      <c r="B4947" s="465"/>
      <c r="C4947" s="465"/>
      <c r="D4947" s="465"/>
      <c r="E4947" s="465"/>
      <c r="F4947" s="465"/>
      <c r="G4947" s="465"/>
    </row>
    <row r="4948" spans="2:7" s="466" customFormat="1">
      <c r="B4948" s="465"/>
      <c r="C4948" s="465"/>
      <c r="D4948" s="465"/>
      <c r="E4948" s="465"/>
      <c r="F4948" s="465"/>
      <c r="G4948" s="465"/>
    </row>
    <row r="4949" spans="2:7" s="466" customFormat="1">
      <c r="B4949" s="465"/>
      <c r="C4949" s="465"/>
      <c r="D4949" s="465"/>
      <c r="E4949" s="465"/>
      <c r="F4949" s="465"/>
      <c r="G4949" s="465"/>
    </row>
    <row r="4950" spans="2:7" s="466" customFormat="1">
      <c r="B4950" s="465"/>
      <c r="C4950" s="465"/>
      <c r="D4950" s="465"/>
      <c r="E4950" s="465"/>
      <c r="F4950" s="465"/>
      <c r="G4950" s="465"/>
    </row>
    <row r="4951" spans="2:7" s="466" customFormat="1">
      <c r="B4951" s="465"/>
      <c r="C4951" s="465"/>
      <c r="D4951" s="465"/>
      <c r="E4951" s="465"/>
      <c r="F4951" s="465"/>
      <c r="G4951" s="465"/>
    </row>
    <row r="4952" spans="2:7" s="466" customFormat="1">
      <c r="B4952" s="465"/>
      <c r="C4952" s="465"/>
      <c r="D4952" s="465"/>
      <c r="E4952" s="465"/>
      <c r="F4952" s="465"/>
      <c r="G4952" s="465"/>
    </row>
    <row r="4953" spans="2:7" s="466" customFormat="1">
      <c r="B4953" s="465"/>
      <c r="C4953" s="465"/>
      <c r="D4953" s="465"/>
      <c r="E4953" s="465"/>
      <c r="F4953" s="465"/>
      <c r="G4953" s="465"/>
    </row>
    <row r="4954" spans="2:7" s="466" customFormat="1">
      <c r="B4954" s="465"/>
      <c r="C4954" s="465"/>
      <c r="D4954" s="465"/>
      <c r="E4954" s="465"/>
      <c r="F4954" s="465"/>
      <c r="G4954" s="465"/>
    </row>
    <row r="4955" spans="2:7" s="466" customFormat="1">
      <c r="B4955" s="465"/>
      <c r="C4955" s="465"/>
      <c r="D4955" s="465"/>
      <c r="E4955" s="465"/>
      <c r="F4955" s="465"/>
      <c r="G4955" s="465"/>
    </row>
    <row r="4956" spans="2:7" s="466" customFormat="1">
      <c r="B4956" s="465"/>
      <c r="C4956" s="465"/>
      <c r="D4956" s="465"/>
      <c r="E4956" s="465"/>
      <c r="F4956" s="465"/>
      <c r="G4956" s="465"/>
    </row>
    <row r="4957" spans="2:7" s="466" customFormat="1">
      <c r="B4957" s="465"/>
      <c r="C4957" s="465"/>
      <c r="D4957" s="465"/>
      <c r="E4957" s="465"/>
      <c r="F4957" s="465"/>
      <c r="G4957" s="465"/>
    </row>
    <row r="4958" spans="2:7" s="466" customFormat="1">
      <c r="B4958" s="465"/>
      <c r="C4958" s="465"/>
      <c r="D4958" s="465"/>
      <c r="E4958" s="465"/>
      <c r="F4958" s="465"/>
      <c r="G4958" s="465"/>
    </row>
    <row r="4959" spans="2:7" s="466" customFormat="1">
      <c r="B4959" s="465"/>
      <c r="C4959" s="465"/>
      <c r="D4959" s="465"/>
      <c r="E4959" s="465"/>
      <c r="F4959" s="465"/>
      <c r="G4959" s="465"/>
    </row>
    <row r="4960" spans="2:7" s="466" customFormat="1">
      <c r="B4960" s="465"/>
      <c r="C4960" s="465"/>
      <c r="D4960" s="465"/>
      <c r="E4960" s="465"/>
      <c r="F4960" s="465"/>
      <c r="G4960" s="465"/>
    </row>
    <row r="4961" spans="2:7" s="466" customFormat="1">
      <c r="B4961" s="465"/>
      <c r="C4961" s="465"/>
      <c r="D4961" s="465"/>
      <c r="E4961" s="465"/>
      <c r="F4961" s="465"/>
      <c r="G4961" s="465"/>
    </row>
    <row r="4962" spans="2:7" s="466" customFormat="1">
      <c r="B4962" s="465"/>
      <c r="C4962" s="465"/>
      <c r="D4962" s="465"/>
      <c r="E4962" s="465"/>
      <c r="F4962" s="465"/>
      <c r="G4962" s="465"/>
    </row>
    <row r="4963" spans="2:7" s="466" customFormat="1">
      <c r="B4963" s="465"/>
      <c r="C4963" s="465"/>
      <c r="D4963" s="465"/>
      <c r="E4963" s="465"/>
      <c r="F4963" s="465"/>
      <c r="G4963" s="465"/>
    </row>
    <row r="4964" spans="2:7" s="466" customFormat="1">
      <c r="B4964" s="465"/>
      <c r="C4964" s="465"/>
      <c r="D4964" s="465"/>
      <c r="E4964" s="465"/>
      <c r="F4964" s="465"/>
      <c r="G4964" s="465"/>
    </row>
    <row r="4965" spans="2:7" s="466" customFormat="1">
      <c r="B4965" s="465"/>
      <c r="C4965" s="465"/>
      <c r="D4965" s="465"/>
      <c r="E4965" s="465"/>
      <c r="F4965" s="465"/>
      <c r="G4965" s="465"/>
    </row>
    <row r="4966" spans="2:7" s="466" customFormat="1">
      <c r="B4966" s="465"/>
      <c r="C4966" s="465"/>
      <c r="D4966" s="465"/>
      <c r="E4966" s="465"/>
      <c r="F4966" s="465"/>
      <c r="G4966" s="465"/>
    </row>
    <row r="4967" spans="2:7" s="466" customFormat="1">
      <c r="B4967" s="465"/>
      <c r="C4967" s="465"/>
      <c r="D4967" s="465"/>
      <c r="E4967" s="465"/>
      <c r="F4967" s="465"/>
      <c r="G4967" s="465"/>
    </row>
    <row r="4968" spans="2:7" s="466" customFormat="1">
      <c r="B4968" s="465"/>
      <c r="C4968" s="465"/>
      <c r="D4968" s="465"/>
      <c r="E4968" s="465"/>
      <c r="F4968" s="465"/>
      <c r="G4968" s="465"/>
    </row>
    <row r="4969" spans="2:7" s="466" customFormat="1">
      <c r="B4969" s="465"/>
      <c r="C4969" s="465"/>
      <c r="D4969" s="465"/>
      <c r="E4969" s="465"/>
      <c r="F4969" s="465"/>
      <c r="G4969" s="465"/>
    </row>
    <row r="4970" spans="2:7" s="466" customFormat="1">
      <c r="B4970" s="465"/>
      <c r="C4970" s="465"/>
      <c r="D4970" s="465"/>
      <c r="E4970" s="465"/>
      <c r="F4970" s="465"/>
      <c r="G4970" s="465"/>
    </row>
    <row r="4971" spans="2:7" s="466" customFormat="1">
      <c r="B4971" s="465"/>
      <c r="C4971" s="465"/>
      <c r="D4971" s="465"/>
      <c r="E4971" s="465"/>
      <c r="F4971" s="465"/>
      <c r="G4971" s="465"/>
    </row>
    <row r="4972" spans="2:7" s="466" customFormat="1">
      <c r="B4972" s="465"/>
      <c r="C4972" s="465"/>
      <c r="D4972" s="465"/>
      <c r="E4972" s="465"/>
      <c r="F4972" s="465"/>
      <c r="G4972" s="465"/>
    </row>
    <row r="4973" spans="2:7" s="466" customFormat="1">
      <c r="B4973" s="465"/>
      <c r="C4973" s="465"/>
      <c r="D4973" s="465"/>
      <c r="E4973" s="465"/>
      <c r="F4973" s="465"/>
      <c r="G4973" s="465"/>
    </row>
    <row r="4974" spans="2:7" s="466" customFormat="1">
      <c r="B4974" s="465"/>
      <c r="C4974" s="465"/>
      <c r="D4974" s="465"/>
      <c r="E4974" s="465"/>
      <c r="F4974" s="465"/>
      <c r="G4974" s="465"/>
    </row>
    <row r="4975" spans="2:7" s="466" customFormat="1">
      <c r="B4975" s="465"/>
      <c r="C4975" s="465"/>
      <c r="D4975" s="465"/>
      <c r="E4975" s="465"/>
      <c r="F4975" s="465"/>
      <c r="G4975" s="465"/>
    </row>
    <row r="4976" spans="2:7" s="466" customFormat="1">
      <c r="B4976" s="465"/>
      <c r="C4976" s="465"/>
      <c r="D4976" s="465"/>
      <c r="E4976" s="465"/>
      <c r="F4976" s="465"/>
      <c r="G4976" s="465"/>
    </row>
    <row r="4977" spans="2:7" s="466" customFormat="1">
      <c r="B4977" s="465"/>
      <c r="C4977" s="465"/>
      <c r="D4977" s="465"/>
      <c r="E4977" s="465"/>
      <c r="F4977" s="465"/>
      <c r="G4977" s="465"/>
    </row>
    <row r="4978" spans="2:7" s="466" customFormat="1">
      <c r="B4978" s="465"/>
      <c r="C4978" s="465"/>
      <c r="D4978" s="465"/>
      <c r="E4978" s="465"/>
      <c r="F4978" s="465"/>
      <c r="G4978" s="465"/>
    </row>
    <row r="4979" spans="2:7" s="466" customFormat="1">
      <c r="B4979" s="465"/>
      <c r="C4979" s="465"/>
      <c r="D4979" s="465"/>
      <c r="E4979" s="465"/>
      <c r="F4979" s="465"/>
      <c r="G4979" s="465"/>
    </row>
    <row r="4980" spans="2:7" s="466" customFormat="1">
      <c r="B4980" s="465"/>
      <c r="C4980" s="465"/>
      <c r="D4980" s="465"/>
      <c r="E4980" s="465"/>
      <c r="F4980" s="465"/>
      <c r="G4980" s="465"/>
    </row>
    <row r="4981" spans="2:7" s="466" customFormat="1">
      <c r="B4981" s="465"/>
      <c r="C4981" s="465"/>
      <c r="D4981" s="465"/>
      <c r="E4981" s="465"/>
      <c r="F4981" s="465"/>
      <c r="G4981" s="465"/>
    </row>
    <row r="4982" spans="2:7" s="466" customFormat="1">
      <c r="B4982" s="465"/>
      <c r="C4982" s="465"/>
      <c r="D4982" s="465"/>
      <c r="E4982" s="465"/>
      <c r="F4982" s="465"/>
      <c r="G4982" s="465"/>
    </row>
    <row r="4983" spans="2:7" s="466" customFormat="1">
      <c r="B4983" s="465"/>
      <c r="C4983" s="465"/>
      <c r="D4983" s="465"/>
      <c r="E4983" s="465"/>
      <c r="F4983" s="465"/>
      <c r="G4983" s="465"/>
    </row>
    <row r="4984" spans="2:7" s="466" customFormat="1">
      <c r="B4984" s="465"/>
      <c r="C4984" s="465"/>
      <c r="D4984" s="465"/>
      <c r="E4984" s="465"/>
      <c r="F4984" s="465"/>
      <c r="G4984" s="465"/>
    </row>
    <row r="4985" spans="2:7" s="466" customFormat="1">
      <c r="B4985" s="465"/>
      <c r="C4985" s="465"/>
      <c r="D4985" s="465"/>
      <c r="E4985" s="465"/>
      <c r="F4985" s="465"/>
      <c r="G4985" s="465"/>
    </row>
    <row r="4986" spans="2:7" s="466" customFormat="1">
      <c r="B4986" s="465"/>
      <c r="C4986" s="465"/>
      <c r="D4986" s="465"/>
      <c r="E4986" s="465"/>
      <c r="F4986" s="465"/>
      <c r="G4986" s="465"/>
    </row>
    <row r="4987" spans="2:7" s="466" customFormat="1">
      <c r="B4987" s="465"/>
      <c r="C4987" s="465"/>
      <c r="D4987" s="465"/>
      <c r="E4987" s="465"/>
      <c r="F4987" s="465"/>
      <c r="G4987" s="465"/>
    </row>
    <row r="4988" spans="2:7" s="466" customFormat="1">
      <c r="B4988" s="465"/>
      <c r="C4988" s="465"/>
      <c r="D4988" s="465"/>
      <c r="E4988" s="465"/>
      <c r="F4988" s="465"/>
      <c r="G4988" s="465"/>
    </row>
    <row r="4989" spans="2:7" s="466" customFormat="1">
      <c r="B4989" s="465"/>
      <c r="C4989" s="465"/>
      <c r="D4989" s="465"/>
      <c r="E4989" s="465"/>
      <c r="F4989" s="465"/>
      <c r="G4989" s="465"/>
    </row>
    <row r="4990" spans="2:7" s="466" customFormat="1">
      <c r="B4990" s="465"/>
      <c r="C4990" s="465"/>
      <c r="D4990" s="465"/>
      <c r="E4990" s="465"/>
      <c r="F4990" s="465"/>
      <c r="G4990" s="465"/>
    </row>
    <row r="4991" spans="2:7" s="466" customFormat="1">
      <c r="B4991" s="465"/>
      <c r="C4991" s="465"/>
      <c r="D4991" s="465"/>
      <c r="E4991" s="465"/>
      <c r="F4991" s="465"/>
      <c r="G4991" s="465"/>
    </row>
    <row r="4992" spans="2:7" s="466" customFormat="1">
      <c r="B4992" s="465"/>
      <c r="C4992" s="465"/>
      <c r="D4992" s="465"/>
      <c r="E4992" s="465"/>
      <c r="F4992" s="465"/>
      <c r="G4992" s="465"/>
    </row>
    <row r="4993" spans="2:7" s="466" customFormat="1">
      <c r="B4993" s="465"/>
      <c r="C4993" s="465"/>
      <c r="D4993" s="465"/>
      <c r="E4993" s="465"/>
      <c r="F4993" s="465"/>
      <c r="G4993" s="465"/>
    </row>
    <row r="4994" spans="2:7" s="466" customFormat="1">
      <c r="B4994" s="465"/>
      <c r="C4994" s="465"/>
      <c r="D4994" s="465"/>
      <c r="E4994" s="465"/>
      <c r="F4994" s="465"/>
      <c r="G4994" s="465"/>
    </row>
    <row r="4995" spans="2:7" s="466" customFormat="1">
      <c r="B4995" s="465"/>
      <c r="C4995" s="465"/>
      <c r="D4995" s="465"/>
      <c r="E4995" s="465"/>
      <c r="F4995" s="465"/>
      <c r="G4995" s="465"/>
    </row>
    <row r="4996" spans="2:7" s="466" customFormat="1">
      <c r="B4996" s="465"/>
      <c r="C4996" s="465"/>
      <c r="D4996" s="465"/>
      <c r="E4996" s="465"/>
      <c r="F4996" s="465"/>
      <c r="G4996" s="465"/>
    </row>
    <row r="4997" spans="2:7" s="466" customFormat="1">
      <c r="B4997" s="465"/>
      <c r="C4997" s="465"/>
      <c r="D4997" s="465"/>
      <c r="E4997" s="465"/>
      <c r="F4997" s="465"/>
      <c r="G4997" s="465"/>
    </row>
    <row r="4998" spans="2:7" s="466" customFormat="1">
      <c r="B4998" s="465"/>
      <c r="C4998" s="465"/>
      <c r="D4998" s="465"/>
      <c r="E4998" s="465"/>
      <c r="F4998" s="465"/>
      <c r="G4998" s="465"/>
    </row>
    <row r="4999" spans="2:7" s="466" customFormat="1">
      <c r="B4999" s="465"/>
      <c r="C4999" s="465"/>
      <c r="D4999" s="465"/>
      <c r="E4999" s="465"/>
      <c r="F4999" s="465"/>
      <c r="G4999" s="465"/>
    </row>
    <row r="5000" spans="2:7" s="466" customFormat="1">
      <c r="B5000" s="465"/>
      <c r="C5000" s="465"/>
      <c r="D5000" s="465"/>
      <c r="E5000" s="465"/>
      <c r="F5000" s="465"/>
      <c r="G5000" s="465"/>
    </row>
    <row r="5001" spans="2:7" s="466" customFormat="1">
      <c r="B5001" s="465"/>
      <c r="C5001" s="465"/>
      <c r="D5001" s="465"/>
      <c r="E5001" s="465"/>
      <c r="F5001" s="465"/>
      <c r="G5001" s="465"/>
    </row>
    <row r="5002" spans="2:7" s="466" customFormat="1">
      <c r="B5002" s="465"/>
      <c r="C5002" s="465"/>
      <c r="D5002" s="465"/>
      <c r="E5002" s="465"/>
      <c r="F5002" s="465"/>
      <c r="G5002" s="465"/>
    </row>
    <row r="5003" spans="2:7" s="466" customFormat="1">
      <c r="B5003" s="465"/>
      <c r="C5003" s="465"/>
      <c r="D5003" s="465"/>
      <c r="E5003" s="465"/>
      <c r="F5003" s="465"/>
      <c r="G5003" s="465"/>
    </row>
    <row r="5004" spans="2:7" s="466" customFormat="1">
      <c r="B5004" s="465"/>
      <c r="C5004" s="465"/>
      <c r="D5004" s="465"/>
      <c r="E5004" s="465"/>
      <c r="F5004" s="465"/>
      <c r="G5004" s="465"/>
    </row>
    <row r="5005" spans="2:7" s="466" customFormat="1">
      <c r="B5005" s="465"/>
      <c r="C5005" s="465"/>
      <c r="D5005" s="465"/>
      <c r="E5005" s="465"/>
      <c r="F5005" s="465"/>
      <c r="G5005" s="465"/>
    </row>
    <row r="5006" spans="2:7" s="466" customFormat="1">
      <c r="B5006" s="465"/>
      <c r="C5006" s="465"/>
      <c r="D5006" s="465"/>
      <c r="E5006" s="465"/>
      <c r="F5006" s="465"/>
      <c r="G5006" s="465"/>
    </row>
    <row r="5007" spans="2:7" s="466" customFormat="1">
      <c r="B5007" s="465"/>
      <c r="C5007" s="465"/>
      <c r="D5007" s="465"/>
      <c r="E5007" s="465"/>
      <c r="F5007" s="465"/>
      <c r="G5007" s="465"/>
    </row>
    <row r="5008" spans="2:7" s="466" customFormat="1">
      <c r="B5008" s="465"/>
      <c r="C5008" s="465"/>
      <c r="D5008" s="465"/>
      <c r="E5008" s="465"/>
      <c r="F5008" s="465"/>
      <c r="G5008" s="465"/>
    </row>
    <row r="5009" spans="2:7" s="466" customFormat="1">
      <c r="B5009" s="465"/>
      <c r="C5009" s="465"/>
      <c r="D5009" s="465"/>
      <c r="E5009" s="465"/>
      <c r="F5009" s="465"/>
      <c r="G5009" s="465"/>
    </row>
    <row r="5010" spans="2:7" s="466" customFormat="1">
      <c r="B5010" s="465"/>
      <c r="C5010" s="465"/>
      <c r="D5010" s="465"/>
      <c r="E5010" s="465"/>
      <c r="F5010" s="465"/>
      <c r="G5010" s="465"/>
    </row>
    <row r="5011" spans="2:7" s="466" customFormat="1">
      <c r="B5011" s="465"/>
      <c r="C5011" s="465"/>
      <c r="D5011" s="465"/>
      <c r="E5011" s="465"/>
      <c r="F5011" s="465"/>
      <c r="G5011" s="465"/>
    </row>
    <row r="5012" spans="2:7" s="466" customFormat="1">
      <c r="B5012" s="465"/>
      <c r="C5012" s="465"/>
      <c r="D5012" s="465"/>
      <c r="E5012" s="465"/>
      <c r="F5012" s="465"/>
      <c r="G5012" s="465"/>
    </row>
    <row r="5013" spans="2:7" s="466" customFormat="1">
      <c r="B5013" s="465"/>
      <c r="C5013" s="465"/>
      <c r="D5013" s="465"/>
      <c r="E5013" s="465"/>
      <c r="F5013" s="465"/>
      <c r="G5013" s="465"/>
    </row>
    <row r="5014" spans="2:7" s="466" customFormat="1">
      <c r="B5014" s="465"/>
      <c r="C5014" s="465"/>
      <c r="D5014" s="465"/>
      <c r="E5014" s="465"/>
      <c r="F5014" s="465"/>
      <c r="G5014" s="465"/>
    </row>
    <row r="5015" spans="2:7" s="466" customFormat="1">
      <c r="B5015" s="465"/>
      <c r="C5015" s="465"/>
      <c r="D5015" s="465"/>
      <c r="E5015" s="465"/>
      <c r="F5015" s="465"/>
      <c r="G5015" s="465"/>
    </row>
    <row r="5016" spans="2:7" s="466" customFormat="1">
      <c r="B5016" s="465"/>
      <c r="C5016" s="465"/>
      <c r="D5016" s="465"/>
      <c r="E5016" s="465"/>
      <c r="F5016" s="465"/>
      <c r="G5016" s="465"/>
    </row>
    <row r="5017" spans="2:7" s="466" customFormat="1">
      <c r="B5017" s="465"/>
      <c r="C5017" s="465"/>
      <c r="D5017" s="465"/>
      <c r="E5017" s="465"/>
      <c r="F5017" s="465"/>
      <c r="G5017" s="465"/>
    </row>
    <row r="5018" spans="2:7" s="466" customFormat="1">
      <c r="B5018" s="465"/>
      <c r="C5018" s="465"/>
      <c r="D5018" s="465"/>
      <c r="E5018" s="465"/>
      <c r="F5018" s="465"/>
      <c r="G5018" s="465"/>
    </row>
    <row r="5019" spans="2:7" s="466" customFormat="1">
      <c r="B5019" s="465"/>
      <c r="C5019" s="465"/>
      <c r="D5019" s="465"/>
      <c r="E5019" s="465"/>
      <c r="F5019" s="465"/>
      <c r="G5019" s="465"/>
    </row>
    <row r="5020" spans="2:7" s="466" customFormat="1">
      <c r="B5020" s="465"/>
      <c r="C5020" s="465"/>
      <c r="D5020" s="465"/>
      <c r="E5020" s="465"/>
      <c r="F5020" s="465"/>
      <c r="G5020" s="465"/>
    </row>
    <row r="5021" spans="2:7" s="466" customFormat="1">
      <c r="B5021" s="465"/>
      <c r="C5021" s="465"/>
      <c r="D5021" s="465"/>
      <c r="E5021" s="465"/>
      <c r="F5021" s="465"/>
      <c r="G5021" s="465"/>
    </row>
    <row r="5022" spans="2:7" s="466" customFormat="1">
      <c r="B5022" s="465"/>
      <c r="C5022" s="465"/>
      <c r="D5022" s="465"/>
      <c r="E5022" s="465"/>
      <c r="F5022" s="465"/>
      <c r="G5022" s="465"/>
    </row>
    <row r="5023" spans="2:7" s="466" customFormat="1">
      <c r="B5023" s="465"/>
      <c r="C5023" s="465"/>
      <c r="D5023" s="465"/>
      <c r="E5023" s="465"/>
      <c r="F5023" s="465"/>
      <c r="G5023" s="465"/>
    </row>
    <row r="5024" spans="2:7" s="466" customFormat="1">
      <c r="B5024" s="465"/>
      <c r="C5024" s="465"/>
      <c r="D5024" s="465"/>
      <c r="E5024" s="465"/>
      <c r="F5024" s="465"/>
      <c r="G5024" s="465"/>
    </row>
    <row r="5025" spans="2:7" s="466" customFormat="1">
      <c r="B5025" s="465"/>
      <c r="C5025" s="465"/>
      <c r="D5025" s="465"/>
      <c r="E5025" s="465"/>
      <c r="F5025" s="465"/>
      <c r="G5025" s="465"/>
    </row>
    <row r="5026" spans="2:7" s="466" customFormat="1">
      <c r="B5026" s="465"/>
      <c r="C5026" s="465"/>
      <c r="D5026" s="465"/>
      <c r="E5026" s="465"/>
      <c r="F5026" s="465"/>
      <c r="G5026" s="465"/>
    </row>
    <row r="5027" spans="2:7" s="466" customFormat="1">
      <c r="B5027" s="465"/>
      <c r="C5027" s="465"/>
      <c r="D5027" s="465"/>
      <c r="E5027" s="465"/>
      <c r="F5027" s="465"/>
      <c r="G5027" s="465"/>
    </row>
    <row r="5028" spans="2:7" s="466" customFormat="1">
      <c r="B5028" s="465"/>
      <c r="C5028" s="465"/>
      <c r="D5028" s="465"/>
      <c r="E5028" s="465"/>
      <c r="F5028" s="465"/>
      <c r="G5028" s="465"/>
    </row>
    <row r="5029" spans="2:7" s="466" customFormat="1">
      <c r="B5029" s="465"/>
      <c r="C5029" s="465"/>
      <c r="D5029" s="465"/>
      <c r="E5029" s="465"/>
      <c r="F5029" s="465"/>
      <c r="G5029" s="465"/>
    </row>
    <row r="5030" spans="2:7" s="466" customFormat="1">
      <c r="B5030" s="465"/>
      <c r="C5030" s="465"/>
      <c r="D5030" s="465"/>
      <c r="E5030" s="465"/>
      <c r="F5030" s="465"/>
      <c r="G5030" s="465"/>
    </row>
    <row r="5031" spans="2:7" s="466" customFormat="1">
      <c r="B5031" s="465"/>
      <c r="C5031" s="465"/>
      <c r="D5031" s="465"/>
      <c r="E5031" s="465"/>
      <c r="F5031" s="465"/>
      <c r="G5031" s="465"/>
    </row>
    <row r="5032" spans="2:7" s="466" customFormat="1">
      <c r="B5032" s="465"/>
      <c r="C5032" s="465"/>
      <c r="D5032" s="465"/>
      <c r="E5032" s="465"/>
      <c r="F5032" s="465"/>
      <c r="G5032" s="465"/>
    </row>
    <row r="5033" spans="2:7" s="466" customFormat="1">
      <c r="B5033" s="465"/>
      <c r="C5033" s="465"/>
      <c r="D5033" s="465"/>
      <c r="E5033" s="465"/>
      <c r="F5033" s="465"/>
      <c r="G5033" s="465"/>
    </row>
    <row r="5034" spans="2:7" s="466" customFormat="1">
      <c r="B5034" s="465"/>
      <c r="C5034" s="465"/>
      <c r="D5034" s="465"/>
      <c r="E5034" s="465"/>
      <c r="F5034" s="465"/>
      <c r="G5034" s="465"/>
    </row>
    <row r="5035" spans="2:7" s="466" customFormat="1">
      <c r="B5035" s="465"/>
      <c r="C5035" s="465"/>
      <c r="D5035" s="465"/>
      <c r="E5035" s="465"/>
      <c r="F5035" s="465"/>
      <c r="G5035" s="465"/>
    </row>
    <row r="5036" spans="2:7" s="466" customFormat="1">
      <c r="B5036" s="465"/>
      <c r="C5036" s="465"/>
      <c r="D5036" s="465"/>
      <c r="E5036" s="465"/>
      <c r="F5036" s="465"/>
      <c r="G5036" s="465"/>
    </row>
    <row r="5037" spans="2:7" s="466" customFormat="1">
      <c r="B5037" s="465"/>
      <c r="C5037" s="465"/>
      <c r="D5037" s="465"/>
      <c r="E5037" s="465"/>
      <c r="F5037" s="465"/>
      <c r="G5037" s="465"/>
    </row>
    <row r="5038" spans="2:7" s="466" customFormat="1">
      <c r="B5038" s="465"/>
      <c r="C5038" s="465"/>
      <c r="D5038" s="465"/>
      <c r="E5038" s="465"/>
      <c r="F5038" s="465"/>
      <c r="G5038" s="465"/>
    </row>
    <row r="5039" spans="2:7" s="466" customFormat="1">
      <c r="B5039" s="465"/>
      <c r="C5039" s="465"/>
      <c r="D5039" s="465"/>
      <c r="E5039" s="465"/>
      <c r="F5039" s="465"/>
      <c r="G5039" s="465"/>
    </row>
    <row r="5040" spans="2:7" s="466" customFormat="1">
      <c r="B5040" s="465"/>
      <c r="C5040" s="465"/>
      <c r="D5040" s="465"/>
      <c r="E5040" s="465"/>
      <c r="F5040" s="465"/>
      <c r="G5040" s="465"/>
    </row>
    <row r="5041" spans="2:7" s="466" customFormat="1">
      <c r="B5041" s="465"/>
      <c r="C5041" s="465"/>
      <c r="D5041" s="465"/>
      <c r="E5041" s="465"/>
      <c r="F5041" s="465"/>
      <c r="G5041" s="465"/>
    </row>
    <row r="5042" spans="2:7" s="466" customFormat="1">
      <c r="B5042" s="465"/>
      <c r="C5042" s="465"/>
      <c r="D5042" s="465"/>
      <c r="E5042" s="465"/>
      <c r="F5042" s="465"/>
      <c r="G5042" s="465"/>
    </row>
    <row r="5043" spans="2:7" s="466" customFormat="1">
      <c r="B5043" s="465"/>
      <c r="C5043" s="465"/>
      <c r="D5043" s="465"/>
      <c r="E5043" s="465"/>
      <c r="F5043" s="465"/>
      <c r="G5043" s="465"/>
    </row>
    <row r="5044" spans="2:7" s="466" customFormat="1">
      <c r="B5044" s="465"/>
      <c r="C5044" s="465"/>
      <c r="D5044" s="465"/>
      <c r="E5044" s="465"/>
      <c r="F5044" s="465"/>
      <c r="G5044" s="465"/>
    </row>
    <row r="5045" spans="2:7" s="466" customFormat="1">
      <c r="B5045" s="465"/>
      <c r="C5045" s="465"/>
      <c r="D5045" s="465"/>
      <c r="E5045" s="465"/>
      <c r="F5045" s="465"/>
      <c r="G5045" s="465"/>
    </row>
    <row r="5046" spans="2:7" s="466" customFormat="1">
      <c r="B5046" s="465"/>
      <c r="C5046" s="465"/>
      <c r="D5046" s="465"/>
      <c r="E5046" s="465"/>
      <c r="F5046" s="465"/>
      <c r="G5046" s="465"/>
    </row>
    <row r="5047" spans="2:7" s="466" customFormat="1">
      <c r="B5047" s="465"/>
      <c r="C5047" s="465"/>
      <c r="D5047" s="465"/>
      <c r="E5047" s="465"/>
      <c r="F5047" s="465"/>
      <c r="G5047" s="465"/>
    </row>
    <row r="5048" spans="2:7" s="466" customFormat="1">
      <c r="B5048" s="465"/>
      <c r="C5048" s="465"/>
      <c r="D5048" s="465"/>
      <c r="E5048" s="465"/>
      <c r="F5048" s="465"/>
      <c r="G5048" s="465"/>
    </row>
    <row r="5049" spans="2:7" s="466" customFormat="1">
      <c r="B5049" s="465"/>
      <c r="C5049" s="465"/>
      <c r="D5049" s="465"/>
      <c r="E5049" s="465"/>
      <c r="F5049" s="465"/>
      <c r="G5049" s="465"/>
    </row>
    <row r="5050" spans="2:7" s="466" customFormat="1">
      <c r="B5050" s="465"/>
      <c r="C5050" s="465"/>
      <c r="D5050" s="465"/>
      <c r="E5050" s="465"/>
      <c r="F5050" s="465"/>
      <c r="G5050" s="465"/>
    </row>
    <row r="5051" spans="2:7" s="466" customFormat="1">
      <c r="B5051" s="465"/>
      <c r="C5051" s="465"/>
      <c r="D5051" s="465"/>
      <c r="E5051" s="465"/>
      <c r="F5051" s="465"/>
      <c r="G5051" s="465"/>
    </row>
    <row r="5052" spans="2:7" s="466" customFormat="1">
      <c r="B5052" s="465"/>
      <c r="C5052" s="465"/>
      <c r="D5052" s="465"/>
      <c r="E5052" s="465"/>
      <c r="F5052" s="465"/>
      <c r="G5052" s="465"/>
    </row>
    <row r="5053" spans="2:7" s="466" customFormat="1">
      <c r="B5053" s="465"/>
      <c r="C5053" s="465"/>
      <c r="D5053" s="465"/>
      <c r="E5053" s="465"/>
      <c r="F5053" s="465"/>
      <c r="G5053" s="465"/>
    </row>
    <row r="5054" spans="2:7" s="466" customFormat="1">
      <c r="B5054" s="465"/>
      <c r="C5054" s="465"/>
      <c r="D5054" s="465"/>
      <c r="E5054" s="465"/>
      <c r="F5054" s="465"/>
      <c r="G5054" s="465"/>
    </row>
    <row r="5055" spans="2:7" s="466" customFormat="1">
      <c r="B5055" s="465"/>
      <c r="C5055" s="465"/>
      <c r="D5055" s="465"/>
      <c r="E5055" s="465"/>
      <c r="F5055" s="465"/>
      <c r="G5055" s="465"/>
    </row>
    <row r="5056" spans="2:7" s="466" customFormat="1">
      <c r="B5056" s="465"/>
      <c r="C5056" s="465"/>
      <c r="D5056" s="465"/>
      <c r="E5056" s="465"/>
      <c r="F5056" s="465"/>
      <c r="G5056" s="465"/>
    </row>
    <row r="5057" spans="2:7" s="466" customFormat="1">
      <c r="B5057" s="465"/>
      <c r="C5057" s="465"/>
      <c r="D5057" s="465"/>
      <c r="E5057" s="465"/>
      <c r="F5057" s="465"/>
      <c r="G5057" s="465"/>
    </row>
    <row r="5058" spans="2:7" s="466" customFormat="1">
      <c r="B5058" s="465"/>
      <c r="C5058" s="465"/>
      <c r="D5058" s="465"/>
      <c r="E5058" s="465"/>
      <c r="F5058" s="465"/>
      <c r="G5058" s="465"/>
    </row>
    <row r="5059" spans="2:7" s="466" customFormat="1">
      <c r="B5059" s="465"/>
      <c r="C5059" s="465"/>
      <c r="D5059" s="465"/>
      <c r="E5059" s="465"/>
      <c r="F5059" s="465"/>
      <c r="G5059" s="465"/>
    </row>
    <row r="5060" spans="2:7" s="466" customFormat="1">
      <c r="B5060" s="465"/>
      <c r="C5060" s="465"/>
      <c r="D5060" s="465"/>
      <c r="E5060" s="465"/>
      <c r="F5060" s="465"/>
      <c r="G5060" s="465"/>
    </row>
    <row r="5061" spans="2:7" s="466" customFormat="1">
      <c r="B5061" s="465"/>
      <c r="C5061" s="465"/>
      <c r="D5061" s="465"/>
      <c r="E5061" s="465"/>
      <c r="F5061" s="465"/>
      <c r="G5061" s="465"/>
    </row>
    <row r="5062" spans="2:7" s="466" customFormat="1">
      <c r="B5062" s="465"/>
      <c r="C5062" s="465"/>
      <c r="D5062" s="465"/>
      <c r="E5062" s="465"/>
      <c r="F5062" s="465"/>
      <c r="G5062" s="465"/>
    </row>
    <row r="5063" spans="2:7" s="466" customFormat="1">
      <c r="B5063" s="465"/>
      <c r="C5063" s="465"/>
      <c r="D5063" s="465"/>
      <c r="E5063" s="465"/>
      <c r="F5063" s="465"/>
      <c r="G5063" s="465"/>
    </row>
    <row r="5064" spans="2:7" s="466" customFormat="1">
      <c r="B5064" s="465"/>
      <c r="C5064" s="465"/>
      <c r="D5064" s="465"/>
      <c r="E5064" s="465"/>
      <c r="F5064" s="465"/>
      <c r="G5064" s="465"/>
    </row>
    <row r="5065" spans="2:7" s="466" customFormat="1">
      <c r="B5065" s="465"/>
      <c r="C5065" s="465"/>
      <c r="D5065" s="465"/>
      <c r="E5065" s="465"/>
      <c r="F5065" s="465"/>
      <c r="G5065" s="465"/>
    </row>
    <row r="5066" spans="2:7" s="466" customFormat="1">
      <c r="B5066" s="465"/>
      <c r="C5066" s="465"/>
      <c r="D5066" s="465"/>
      <c r="E5066" s="465"/>
      <c r="F5066" s="465"/>
      <c r="G5066" s="465"/>
    </row>
    <row r="5067" spans="2:7" s="466" customFormat="1">
      <c r="B5067" s="465"/>
      <c r="C5067" s="465"/>
      <c r="D5067" s="465"/>
      <c r="E5067" s="465"/>
      <c r="F5067" s="465"/>
      <c r="G5067" s="465"/>
    </row>
    <row r="5068" spans="2:7" s="466" customFormat="1">
      <c r="B5068" s="465"/>
      <c r="C5068" s="465"/>
      <c r="D5068" s="465"/>
      <c r="E5068" s="465"/>
      <c r="F5068" s="465"/>
      <c r="G5068" s="465"/>
    </row>
    <row r="5069" spans="2:7" s="466" customFormat="1">
      <c r="B5069" s="465"/>
      <c r="C5069" s="465"/>
      <c r="D5069" s="465"/>
      <c r="E5069" s="465"/>
      <c r="F5069" s="465"/>
      <c r="G5069" s="465"/>
    </row>
    <row r="5070" spans="2:7" s="466" customFormat="1">
      <c r="B5070" s="465"/>
      <c r="C5070" s="465"/>
      <c r="D5070" s="465"/>
      <c r="E5070" s="465"/>
      <c r="F5070" s="465"/>
      <c r="G5070" s="465"/>
    </row>
    <row r="5071" spans="2:7" s="466" customFormat="1">
      <c r="B5071" s="465"/>
      <c r="C5071" s="465"/>
      <c r="D5071" s="465"/>
      <c r="E5071" s="465"/>
      <c r="F5071" s="465"/>
      <c r="G5071" s="465"/>
    </row>
    <row r="5072" spans="2:7" s="466" customFormat="1">
      <c r="B5072" s="465"/>
      <c r="C5072" s="465"/>
      <c r="D5072" s="465"/>
      <c r="E5072" s="465"/>
      <c r="F5072" s="465"/>
      <c r="G5072" s="465"/>
    </row>
    <row r="5073" spans="2:7" s="466" customFormat="1">
      <c r="B5073" s="465"/>
      <c r="C5073" s="465"/>
      <c r="D5073" s="465"/>
      <c r="E5073" s="465"/>
      <c r="F5073" s="465"/>
      <c r="G5073" s="465"/>
    </row>
    <row r="5074" spans="2:7" s="466" customFormat="1">
      <c r="B5074" s="465"/>
      <c r="C5074" s="465"/>
      <c r="D5074" s="465"/>
      <c r="E5074" s="465"/>
      <c r="F5074" s="465"/>
      <c r="G5074" s="465"/>
    </row>
    <row r="5075" spans="2:7" s="466" customFormat="1">
      <c r="B5075" s="465"/>
      <c r="C5075" s="465"/>
      <c r="D5075" s="465"/>
      <c r="E5075" s="465"/>
      <c r="F5075" s="465"/>
      <c r="G5075" s="465"/>
    </row>
    <row r="5076" spans="2:7" s="466" customFormat="1">
      <c r="B5076" s="465"/>
      <c r="C5076" s="465"/>
      <c r="D5076" s="465"/>
      <c r="E5076" s="465"/>
      <c r="F5076" s="465"/>
      <c r="G5076" s="465"/>
    </row>
    <row r="5077" spans="2:7" s="466" customFormat="1">
      <c r="B5077" s="465"/>
      <c r="C5077" s="465"/>
      <c r="D5077" s="465"/>
      <c r="E5077" s="465"/>
      <c r="F5077" s="465"/>
      <c r="G5077" s="465"/>
    </row>
    <row r="5078" spans="2:7" s="466" customFormat="1">
      <c r="B5078" s="465"/>
      <c r="C5078" s="465"/>
      <c r="D5078" s="465"/>
      <c r="E5078" s="465"/>
      <c r="F5078" s="465"/>
      <c r="G5078" s="465"/>
    </row>
    <row r="5079" spans="2:7" s="466" customFormat="1">
      <c r="B5079" s="465"/>
      <c r="C5079" s="465"/>
      <c r="D5079" s="465"/>
      <c r="E5079" s="465"/>
      <c r="F5079" s="465"/>
      <c r="G5079" s="465"/>
    </row>
    <row r="5080" spans="2:7" s="466" customFormat="1">
      <c r="B5080" s="465"/>
      <c r="C5080" s="465"/>
      <c r="D5080" s="465"/>
      <c r="E5080" s="465"/>
      <c r="F5080" s="465"/>
      <c r="G5080" s="465"/>
    </row>
    <row r="5081" spans="2:7" s="466" customFormat="1">
      <c r="B5081" s="465"/>
      <c r="C5081" s="465"/>
      <c r="D5081" s="465"/>
      <c r="E5081" s="465"/>
      <c r="F5081" s="465"/>
      <c r="G5081" s="465"/>
    </row>
    <row r="5082" spans="2:7" s="466" customFormat="1">
      <c r="B5082" s="465"/>
      <c r="C5082" s="465"/>
      <c r="D5082" s="465"/>
      <c r="E5082" s="465"/>
      <c r="F5082" s="465"/>
      <c r="G5082" s="465"/>
    </row>
    <row r="5083" spans="2:7" s="466" customFormat="1">
      <c r="B5083" s="465"/>
      <c r="C5083" s="465"/>
      <c r="D5083" s="465"/>
      <c r="E5083" s="465"/>
      <c r="F5083" s="465"/>
      <c r="G5083" s="465"/>
    </row>
    <row r="5084" spans="2:7" s="466" customFormat="1">
      <c r="B5084" s="465"/>
      <c r="C5084" s="465"/>
      <c r="D5084" s="465"/>
      <c r="E5084" s="465"/>
      <c r="F5084" s="465"/>
      <c r="G5084" s="465"/>
    </row>
    <row r="5085" spans="2:7" s="466" customFormat="1">
      <c r="B5085" s="465"/>
      <c r="C5085" s="465"/>
      <c r="D5085" s="465"/>
      <c r="E5085" s="465"/>
      <c r="F5085" s="465"/>
      <c r="G5085" s="465"/>
    </row>
    <row r="5086" spans="2:7" s="466" customFormat="1">
      <c r="B5086" s="465"/>
      <c r="C5086" s="465"/>
      <c r="D5086" s="465"/>
      <c r="E5086" s="465"/>
      <c r="F5086" s="465"/>
      <c r="G5086" s="465"/>
    </row>
    <row r="5087" spans="2:7" s="466" customFormat="1">
      <c r="B5087" s="465"/>
      <c r="C5087" s="465"/>
      <c r="D5087" s="465"/>
      <c r="E5087" s="465"/>
      <c r="F5087" s="465"/>
      <c r="G5087" s="465"/>
    </row>
    <row r="5088" spans="2:7" s="466" customFormat="1">
      <c r="B5088" s="465"/>
      <c r="C5088" s="465"/>
      <c r="D5088" s="465"/>
      <c r="E5088" s="465"/>
      <c r="F5088" s="465"/>
      <c r="G5088" s="465"/>
    </row>
    <row r="5089" spans="2:7" s="466" customFormat="1">
      <c r="B5089" s="465"/>
      <c r="C5089" s="465"/>
      <c r="D5089" s="465"/>
      <c r="E5089" s="465"/>
      <c r="F5089" s="465"/>
      <c r="G5089" s="465"/>
    </row>
    <row r="5090" spans="2:7" s="466" customFormat="1">
      <c r="B5090" s="465"/>
      <c r="C5090" s="465"/>
      <c r="D5090" s="465"/>
      <c r="E5090" s="465"/>
      <c r="F5090" s="465"/>
      <c r="G5090" s="465"/>
    </row>
    <row r="5091" spans="2:7" s="466" customFormat="1">
      <c r="B5091" s="465"/>
      <c r="C5091" s="465"/>
      <c r="D5091" s="465"/>
      <c r="E5091" s="465"/>
      <c r="F5091" s="465"/>
      <c r="G5091" s="465"/>
    </row>
    <row r="5092" spans="2:7" s="466" customFormat="1">
      <c r="B5092" s="465"/>
      <c r="C5092" s="465"/>
      <c r="D5092" s="465"/>
      <c r="E5092" s="465"/>
      <c r="F5092" s="465"/>
      <c r="G5092" s="465"/>
    </row>
    <row r="5093" spans="2:7" s="466" customFormat="1">
      <c r="B5093" s="465"/>
      <c r="C5093" s="465"/>
      <c r="D5093" s="465"/>
      <c r="E5093" s="465"/>
      <c r="F5093" s="465"/>
      <c r="G5093" s="465"/>
    </row>
    <row r="5094" spans="2:7" s="466" customFormat="1">
      <c r="B5094" s="465"/>
      <c r="C5094" s="465"/>
      <c r="D5094" s="465"/>
      <c r="E5094" s="465"/>
      <c r="F5094" s="465"/>
      <c r="G5094" s="465"/>
    </row>
    <row r="5095" spans="2:7" s="466" customFormat="1">
      <c r="B5095" s="465"/>
      <c r="C5095" s="465"/>
      <c r="D5095" s="465"/>
      <c r="E5095" s="465"/>
      <c r="F5095" s="465"/>
      <c r="G5095" s="465"/>
    </row>
    <row r="5096" spans="2:7" s="466" customFormat="1">
      <c r="B5096" s="465"/>
      <c r="C5096" s="465"/>
      <c r="D5096" s="465"/>
      <c r="E5096" s="465"/>
      <c r="F5096" s="465"/>
      <c r="G5096" s="465"/>
    </row>
    <row r="5097" spans="2:7" s="466" customFormat="1">
      <c r="B5097" s="465"/>
      <c r="C5097" s="465"/>
      <c r="D5097" s="465"/>
      <c r="E5097" s="465"/>
      <c r="F5097" s="465"/>
      <c r="G5097" s="465"/>
    </row>
    <row r="5098" spans="2:7" s="466" customFormat="1">
      <c r="B5098" s="465"/>
      <c r="C5098" s="465"/>
      <c r="D5098" s="465"/>
      <c r="E5098" s="465"/>
      <c r="F5098" s="465"/>
      <c r="G5098" s="465"/>
    </row>
    <row r="5099" spans="2:7" s="466" customFormat="1">
      <c r="B5099" s="465"/>
      <c r="C5099" s="465"/>
      <c r="D5099" s="465"/>
      <c r="E5099" s="465"/>
      <c r="F5099" s="465"/>
      <c r="G5099" s="465"/>
    </row>
    <row r="5100" spans="2:7" s="466" customFormat="1">
      <c r="B5100" s="465"/>
      <c r="C5100" s="465"/>
      <c r="D5100" s="465"/>
      <c r="E5100" s="465"/>
      <c r="F5100" s="465"/>
      <c r="G5100" s="465"/>
    </row>
    <row r="5101" spans="2:7" s="466" customFormat="1">
      <c r="B5101" s="465"/>
      <c r="C5101" s="465"/>
      <c r="D5101" s="465"/>
      <c r="E5101" s="465"/>
      <c r="F5101" s="465"/>
      <c r="G5101" s="465"/>
    </row>
    <row r="5102" spans="2:7" s="466" customFormat="1">
      <c r="B5102" s="465"/>
      <c r="C5102" s="465"/>
      <c r="D5102" s="465"/>
      <c r="E5102" s="465"/>
      <c r="F5102" s="465"/>
      <c r="G5102" s="465"/>
    </row>
    <row r="5103" spans="2:7" s="466" customFormat="1">
      <c r="B5103" s="465"/>
      <c r="C5103" s="465"/>
      <c r="D5103" s="465"/>
      <c r="E5103" s="465"/>
      <c r="F5103" s="465"/>
      <c r="G5103" s="465"/>
    </row>
    <row r="5104" spans="2:7" s="466" customFormat="1">
      <c r="B5104" s="465"/>
      <c r="C5104" s="465"/>
      <c r="D5104" s="465"/>
      <c r="E5104" s="465"/>
      <c r="F5104" s="465"/>
      <c r="G5104" s="465"/>
    </row>
    <row r="5105" spans="2:7" s="466" customFormat="1">
      <c r="B5105" s="465"/>
      <c r="C5105" s="465"/>
      <c r="D5105" s="465"/>
      <c r="E5105" s="465"/>
      <c r="F5105" s="465"/>
      <c r="G5105" s="465"/>
    </row>
    <row r="5106" spans="2:7" s="466" customFormat="1">
      <c r="B5106" s="465"/>
      <c r="C5106" s="465"/>
      <c r="D5106" s="465"/>
      <c r="E5106" s="465"/>
      <c r="F5106" s="465"/>
      <c r="G5106" s="465"/>
    </row>
    <row r="5107" spans="2:7" s="466" customFormat="1">
      <c r="B5107" s="465"/>
      <c r="C5107" s="465"/>
      <c r="D5107" s="465"/>
      <c r="E5107" s="465"/>
      <c r="F5107" s="465"/>
      <c r="G5107" s="465"/>
    </row>
    <row r="5108" spans="2:7" s="466" customFormat="1">
      <c r="B5108" s="465"/>
      <c r="C5108" s="465"/>
      <c r="D5108" s="465"/>
      <c r="E5108" s="465"/>
      <c r="F5108" s="465"/>
      <c r="G5108" s="465"/>
    </row>
    <row r="5109" spans="2:7" s="466" customFormat="1">
      <c r="B5109" s="465"/>
      <c r="C5109" s="465"/>
      <c r="D5109" s="465"/>
      <c r="E5109" s="465"/>
      <c r="F5109" s="465"/>
      <c r="G5109" s="465"/>
    </row>
    <row r="5110" spans="2:7" s="466" customFormat="1">
      <c r="B5110" s="465"/>
      <c r="C5110" s="465"/>
      <c r="D5110" s="465"/>
      <c r="E5110" s="465"/>
      <c r="F5110" s="465"/>
      <c r="G5110" s="465"/>
    </row>
    <row r="5111" spans="2:7" s="466" customFormat="1">
      <c r="B5111" s="465"/>
      <c r="C5111" s="465"/>
      <c r="D5111" s="465"/>
      <c r="E5111" s="465"/>
      <c r="F5111" s="465"/>
      <c r="G5111" s="465"/>
    </row>
    <row r="5112" spans="2:7" s="466" customFormat="1">
      <c r="B5112" s="465"/>
      <c r="C5112" s="465"/>
      <c r="D5112" s="465"/>
      <c r="E5112" s="465"/>
      <c r="F5112" s="465"/>
      <c r="G5112" s="465"/>
    </row>
    <row r="5113" spans="2:7" s="466" customFormat="1">
      <c r="B5113" s="465"/>
      <c r="C5113" s="465"/>
      <c r="D5113" s="465"/>
      <c r="E5113" s="465"/>
      <c r="F5113" s="465"/>
      <c r="G5113" s="465"/>
    </row>
    <row r="5114" spans="2:7" s="466" customFormat="1">
      <c r="B5114" s="465"/>
      <c r="C5114" s="465"/>
      <c r="D5114" s="465"/>
      <c r="E5114" s="465"/>
      <c r="F5114" s="465"/>
      <c r="G5114" s="465"/>
    </row>
    <row r="5115" spans="2:7" s="466" customFormat="1">
      <c r="B5115" s="465"/>
      <c r="C5115" s="465"/>
      <c r="D5115" s="465"/>
      <c r="E5115" s="465"/>
      <c r="F5115" s="465"/>
      <c r="G5115" s="465"/>
    </row>
    <row r="5116" spans="2:7" s="466" customFormat="1">
      <c r="B5116" s="465"/>
      <c r="C5116" s="465"/>
      <c r="D5116" s="465"/>
      <c r="E5116" s="465"/>
      <c r="F5116" s="465"/>
      <c r="G5116" s="465"/>
    </row>
    <row r="5117" spans="2:7" s="466" customFormat="1">
      <c r="B5117" s="465"/>
      <c r="C5117" s="465"/>
      <c r="D5117" s="465"/>
      <c r="E5117" s="465"/>
      <c r="F5117" s="465"/>
      <c r="G5117" s="465"/>
    </row>
    <row r="5118" spans="2:7" s="466" customFormat="1">
      <c r="B5118" s="465"/>
      <c r="C5118" s="465"/>
      <c r="D5118" s="465"/>
      <c r="E5118" s="465"/>
      <c r="F5118" s="465"/>
      <c r="G5118" s="465"/>
    </row>
    <row r="5119" spans="2:7" s="466" customFormat="1">
      <c r="B5119" s="465"/>
      <c r="C5119" s="465"/>
      <c r="D5119" s="465"/>
      <c r="E5119" s="465"/>
      <c r="F5119" s="465"/>
      <c r="G5119" s="465"/>
    </row>
    <row r="5120" spans="2:7" s="466" customFormat="1">
      <c r="B5120" s="465"/>
      <c r="C5120" s="465"/>
      <c r="D5120" s="465"/>
      <c r="E5120" s="465"/>
      <c r="F5120" s="465"/>
      <c r="G5120" s="465"/>
    </row>
    <row r="5121" spans="2:7" s="466" customFormat="1">
      <c r="B5121" s="465"/>
      <c r="C5121" s="465"/>
      <c r="D5121" s="465"/>
      <c r="E5121" s="465"/>
      <c r="F5121" s="465"/>
      <c r="G5121" s="465"/>
    </row>
    <row r="5122" spans="2:7" s="466" customFormat="1">
      <c r="B5122" s="465"/>
      <c r="C5122" s="465"/>
      <c r="D5122" s="465"/>
      <c r="E5122" s="465"/>
      <c r="F5122" s="465"/>
      <c r="G5122" s="465"/>
    </row>
    <row r="5123" spans="2:7" s="466" customFormat="1">
      <c r="B5123" s="465"/>
      <c r="C5123" s="465"/>
      <c r="D5123" s="465"/>
      <c r="E5123" s="465"/>
      <c r="F5123" s="465"/>
      <c r="G5123" s="465"/>
    </row>
    <row r="5124" spans="2:7" s="466" customFormat="1">
      <c r="B5124" s="465"/>
      <c r="C5124" s="465"/>
      <c r="D5124" s="465"/>
      <c r="E5124" s="465"/>
      <c r="F5124" s="465"/>
      <c r="G5124" s="465"/>
    </row>
    <row r="5125" spans="2:7" s="466" customFormat="1">
      <c r="B5125" s="465"/>
      <c r="C5125" s="465"/>
      <c r="D5125" s="465"/>
      <c r="E5125" s="465"/>
      <c r="F5125" s="465"/>
      <c r="G5125" s="465"/>
    </row>
    <row r="5126" spans="2:7" s="466" customFormat="1">
      <c r="B5126" s="465"/>
      <c r="C5126" s="465"/>
      <c r="D5126" s="465"/>
      <c r="E5126" s="465"/>
      <c r="F5126" s="465"/>
      <c r="G5126" s="465"/>
    </row>
    <row r="5127" spans="2:7" s="466" customFormat="1">
      <c r="B5127" s="465"/>
      <c r="C5127" s="465"/>
      <c r="D5127" s="465"/>
      <c r="E5127" s="465"/>
      <c r="F5127" s="465"/>
      <c r="G5127" s="465"/>
    </row>
    <row r="5128" spans="2:7" s="466" customFormat="1">
      <c r="B5128" s="465"/>
      <c r="C5128" s="465"/>
      <c r="D5128" s="465"/>
      <c r="E5128" s="465"/>
      <c r="F5128" s="465"/>
      <c r="G5128" s="465"/>
    </row>
    <row r="5129" spans="2:7" s="466" customFormat="1">
      <c r="B5129" s="465"/>
      <c r="C5129" s="465"/>
      <c r="D5129" s="465"/>
      <c r="E5129" s="465"/>
      <c r="F5129" s="465"/>
      <c r="G5129" s="465"/>
    </row>
    <row r="5130" spans="2:7" s="466" customFormat="1">
      <c r="B5130" s="465"/>
      <c r="C5130" s="465"/>
      <c r="D5130" s="465"/>
      <c r="E5130" s="465"/>
      <c r="F5130" s="465"/>
      <c r="G5130" s="465"/>
    </row>
    <row r="5131" spans="2:7" s="466" customFormat="1">
      <c r="B5131" s="465"/>
      <c r="C5131" s="465"/>
      <c r="D5131" s="465"/>
      <c r="E5131" s="465"/>
      <c r="F5131" s="465"/>
      <c r="G5131" s="465"/>
    </row>
  </sheetData>
  <sheetProtection password="CF58" sheet="1" objects="1" scenarios="1"/>
  <mergeCells count="2">
    <mergeCell ref="D5:G5"/>
    <mergeCell ref="I5:L5"/>
  </mergeCells>
  <dataValidations count="1">
    <dataValidation type="list" allowBlank="1" showInputMessage="1" showErrorMessage="1" sqref="H5">
      <formula1>$AY$1:$AY$5</formula1>
    </dataValidation>
  </dataValidations>
  <pageMargins left="0.75" right="0.75" top="1" bottom="1" header="0.5" footer="0.5"/>
  <pageSetup paperSize="9" scale="1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B1105"/>
  <sheetViews>
    <sheetView view="pageBreakPreview" zoomScale="60" zoomScaleNormal="95" workbookViewId="0">
      <selection activeCell="U32" sqref="U32"/>
    </sheetView>
  </sheetViews>
  <sheetFormatPr defaultRowHeight="12.75"/>
  <cols>
    <col min="1" max="2" width="2.7109375" style="496" customWidth="1"/>
    <col min="3" max="3" width="10.42578125" style="496" customWidth="1"/>
    <col min="4" max="4" width="8.85546875" style="602" customWidth="1"/>
    <col min="5" max="5" width="2.7109375" style="602" customWidth="1"/>
    <col min="6" max="6" width="7.5703125" style="496" customWidth="1"/>
    <col min="7" max="7" width="12" style="496" customWidth="1"/>
    <col min="8" max="8" width="2.7109375" style="603" customWidth="1"/>
    <col min="9" max="10" width="2.7109375" style="496" customWidth="1"/>
    <col min="11" max="14" width="9.7109375" style="496" customWidth="1"/>
    <col min="15" max="15" width="9.7109375" style="496" hidden="1" customWidth="1"/>
    <col min="16" max="16" width="9.7109375" style="496" customWidth="1"/>
    <col min="17" max="17" width="7.28515625" style="496" customWidth="1"/>
    <col min="18" max="18" width="10" style="496" customWidth="1"/>
    <col min="19" max="20" width="2.7109375" style="496" customWidth="1"/>
    <col min="21" max="21" width="87.7109375" style="496" customWidth="1"/>
    <col min="22" max="22" width="3.7109375" style="496" hidden="1" customWidth="1"/>
    <col min="23" max="23" width="12.28515625" style="496" hidden="1" customWidth="1"/>
    <col min="24" max="25" width="9.140625" style="496" hidden="1" customWidth="1"/>
    <col min="26" max="26" width="9.5703125" style="496" hidden="1" customWidth="1"/>
    <col min="27" max="31" width="9.140625" style="496" hidden="1" customWidth="1"/>
    <col min="32" max="32" width="16.5703125" style="496" hidden="1" customWidth="1"/>
    <col min="33" max="33" width="9.140625" style="496" hidden="1" customWidth="1"/>
    <col min="34" max="34" width="44.42578125" style="496" hidden="1" customWidth="1"/>
    <col min="35" max="36" width="9.140625" style="496" hidden="1" customWidth="1"/>
    <col min="37" max="52" width="9.140625" style="496" customWidth="1"/>
    <col min="53" max="16384" width="9.140625" style="496"/>
  </cols>
  <sheetData>
    <row r="1" spans="1:106" s="691" customFormat="1" ht="6" customHeight="1">
      <c r="A1" s="476"/>
      <c r="B1" s="477"/>
      <c r="C1" s="477"/>
      <c r="D1" s="478"/>
      <c r="E1" s="479"/>
      <c r="F1" s="477"/>
      <c r="G1" s="477"/>
      <c r="H1" s="480"/>
      <c r="I1" s="477"/>
      <c r="J1" s="477"/>
      <c r="K1" s="477"/>
      <c r="L1" s="477"/>
      <c r="M1" s="477"/>
      <c r="N1" s="477"/>
      <c r="O1" s="477"/>
      <c r="P1" s="477"/>
      <c r="Q1" s="477"/>
      <c r="R1" s="1292"/>
      <c r="S1" s="1292"/>
      <c r="T1" s="1293"/>
      <c r="DB1" s="691" t="str">
        <f>CONCATENATE(F2," FOR THE MEASUREMENT OF:
 ",M4,"
 Week: ",M5)</f>
        <v xml:space="preserve">GRAPH TOOL CP, CPk, Short &amp; Long term Sigma, HISTOGRAPH, GAUSS GRAPH FOR THE MEASUREMENT OF:
 Week: </v>
      </c>
    </row>
    <row r="2" spans="1:106" s="691" customFormat="1" ht="23.25" customHeight="1">
      <c r="A2" s="1294" t="s">
        <v>423</v>
      </c>
      <c r="B2" s="1295"/>
      <c r="C2" s="1295"/>
      <c r="D2" s="1296"/>
      <c r="E2" s="481"/>
      <c r="F2" s="1297" t="s">
        <v>424</v>
      </c>
      <c r="G2" s="1297"/>
      <c r="H2" s="1297"/>
      <c r="I2" s="1297"/>
      <c r="J2" s="1297"/>
      <c r="K2" s="1297"/>
      <c r="L2" s="1297"/>
      <c r="M2" s="1297"/>
      <c r="N2" s="1297"/>
      <c r="O2" s="1297"/>
      <c r="P2" s="1297"/>
      <c r="Q2" s="1297"/>
      <c r="R2" s="1297"/>
      <c r="S2" s="1297"/>
      <c r="T2" s="482"/>
      <c r="DB2" s="483" t="str">
        <f>CONCATENATE(C31," : ",G31)</f>
        <v xml:space="preserve">CP : </v>
      </c>
    </row>
    <row r="3" spans="1:106" s="691" customFormat="1" ht="13.5" customHeight="1">
      <c r="A3" s="1294"/>
      <c r="B3" s="1295"/>
      <c r="C3" s="1295"/>
      <c r="D3" s="1296"/>
      <c r="E3" s="481"/>
      <c r="F3" s="484"/>
      <c r="G3" s="484"/>
      <c r="H3" s="484"/>
      <c r="I3" s="484"/>
      <c r="J3" s="484"/>
      <c r="K3" s="484"/>
      <c r="L3" s="484"/>
      <c r="M3" s="484"/>
      <c r="N3" s="484"/>
      <c r="O3" s="484"/>
      <c r="P3" s="484"/>
      <c r="Q3" s="484"/>
      <c r="R3" s="485"/>
      <c r="S3" s="485"/>
      <c r="T3" s="482"/>
      <c r="DB3" s="483" t="str">
        <f>CONCATENATE(C32," : ",G32)</f>
        <v xml:space="preserve">CPk : </v>
      </c>
    </row>
    <row r="4" spans="1:106" s="691" customFormat="1" ht="13.5" customHeight="1">
      <c r="A4" s="1294"/>
      <c r="B4" s="1295"/>
      <c r="C4" s="1295"/>
      <c r="D4" s="1296"/>
      <c r="E4" s="481"/>
      <c r="F4" s="486" t="s">
        <v>425</v>
      </c>
      <c r="G4" s="1298"/>
      <c r="H4" s="1299"/>
      <c r="I4" s="484"/>
      <c r="J4" s="1300" t="s">
        <v>426</v>
      </c>
      <c r="K4" s="1301"/>
      <c r="L4" s="1301"/>
      <c r="M4" s="1302"/>
      <c r="N4" s="1302"/>
      <c r="O4" s="1302"/>
      <c r="P4" s="1302"/>
      <c r="Q4" s="1302"/>
      <c r="R4" s="1302"/>
      <c r="S4" s="1303"/>
      <c r="T4" s="487"/>
    </row>
    <row r="5" spans="1:106" s="691" customFormat="1" ht="13.5" customHeight="1">
      <c r="A5" s="1294"/>
      <c r="B5" s="1295"/>
      <c r="C5" s="1295"/>
      <c r="D5" s="1296"/>
      <c r="E5" s="481"/>
      <c r="F5" s="488" t="s">
        <v>15</v>
      </c>
      <c r="G5" s="1304"/>
      <c r="H5" s="1305"/>
      <c r="I5" s="484"/>
      <c r="J5" s="1306" t="s">
        <v>427</v>
      </c>
      <c r="K5" s="1307"/>
      <c r="L5" s="1307"/>
      <c r="M5" s="1308"/>
      <c r="N5" s="1308"/>
      <c r="O5" s="1308"/>
      <c r="P5" s="1308"/>
      <c r="Q5" s="1308"/>
      <c r="R5" s="1308"/>
      <c r="S5" s="1309"/>
      <c r="T5" s="487"/>
    </row>
    <row r="6" spans="1:106" s="691" customFormat="1" ht="6" customHeight="1" thickBot="1">
      <c r="A6" s="489"/>
      <c r="B6" s="490"/>
      <c r="C6" s="490"/>
      <c r="D6" s="491"/>
      <c r="E6" s="492"/>
      <c r="F6" s="490"/>
      <c r="G6" s="490"/>
      <c r="H6" s="493"/>
      <c r="I6" s="490"/>
      <c r="J6" s="490"/>
      <c r="K6" s="490"/>
      <c r="L6" s="490"/>
      <c r="M6" s="490"/>
      <c r="N6" s="490"/>
      <c r="O6" s="490"/>
      <c r="P6" s="490"/>
      <c r="Q6" s="490"/>
      <c r="R6" s="490"/>
      <c r="S6" s="490"/>
      <c r="T6" s="494"/>
    </row>
    <row r="7" spans="1:106">
      <c r="A7" s="476"/>
      <c r="B7" s="477"/>
      <c r="C7" s="477"/>
      <c r="D7" s="479"/>
      <c r="E7" s="479"/>
      <c r="F7" s="477"/>
      <c r="G7" s="477"/>
      <c r="H7" s="480"/>
      <c r="I7" s="477"/>
      <c r="J7" s="477"/>
      <c r="K7" s="477"/>
      <c r="L7" s="477"/>
      <c r="M7" s="477"/>
      <c r="N7" s="477"/>
      <c r="O7" s="477"/>
      <c r="P7" s="477"/>
      <c r="Q7" s="477"/>
      <c r="R7" s="477"/>
      <c r="S7" s="477"/>
      <c r="T7" s="495"/>
      <c r="U7" s="691"/>
      <c r="V7" s="691"/>
      <c r="W7" s="691"/>
      <c r="X7" s="691"/>
      <c r="Y7" s="691"/>
      <c r="Z7" s="691"/>
      <c r="AA7" s="691"/>
      <c r="AB7" s="691"/>
      <c r="AC7" s="691"/>
      <c r="AD7" s="691"/>
      <c r="AE7" s="691"/>
      <c r="AF7" s="691"/>
      <c r="AG7" s="691"/>
      <c r="AH7" s="691"/>
      <c r="AI7" s="691"/>
      <c r="AJ7" s="691"/>
      <c r="AK7" s="691"/>
      <c r="AL7" s="691"/>
      <c r="AM7" s="691"/>
      <c r="AN7" s="691"/>
      <c r="AO7" s="691"/>
      <c r="AP7" s="691"/>
      <c r="AQ7" s="691"/>
      <c r="AR7" s="691"/>
      <c r="AS7" s="691"/>
      <c r="AT7" s="691"/>
      <c r="AU7" s="691"/>
      <c r="AV7" s="691"/>
      <c r="AW7" s="691"/>
      <c r="AX7" s="691"/>
      <c r="AY7" s="691"/>
      <c r="AZ7" s="691"/>
      <c r="BA7" s="691"/>
      <c r="BB7" s="691"/>
      <c r="BC7" s="691"/>
      <c r="BD7" s="691"/>
      <c r="BE7" s="691"/>
      <c r="BF7" s="691"/>
      <c r="BG7" s="691"/>
      <c r="BH7" s="691"/>
      <c r="BI7" s="691"/>
      <c r="BJ7" s="691"/>
      <c r="BK7" s="691"/>
      <c r="BL7" s="691"/>
      <c r="BM7" s="691"/>
      <c r="BN7" s="691"/>
      <c r="BO7" s="691"/>
      <c r="BP7" s="691"/>
      <c r="BQ7" s="691"/>
      <c r="BR7" s="691"/>
      <c r="BS7" s="691"/>
      <c r="BT7" s="691"/>
      <c r="BU7" s="691"/>
      <c r="BV7" s="691"/>
      <c r="BW7" s="691"/>
      <c r="BX7" s="691"/>
      <c r="BY7" s="691"/>
      <c r="BZ7" s="691"/>
      <c r="CA7" s="691"/>
      <c r="CB7" s="691"/>
      <c r="CC7" s="691"/>
      <c r="CD7" s="691"/>
      <c r="CE7" s="691"/>
      <c r="CF7" s="691"/>
      <c r="CG7" s="691"/>
      <c r="CH7" s="691"/>
      <c r="CI7" s="691"/>
      <c r="CJ7" s="691"/>
      <c r="CK7" s="691"/>
      <c r="CL7" s="691"/>
      <c r="CM7" s="691"/>
      <c r="CN7" s="691"/>
      <c r="CO7" s="691"/>
      <c r="CP7" s="691"/>
      <c r="CQ7" s="691"/>
      <c r="CR7" s="691"/>
      <c r="CS7" s="691"/>
      <c r="CT7" s="691"/>
      <c r="CU7" s="691"/>
      <c r="CV7" s="691"/>
      <c r="CW7" s="691"/>
      <c r="CX7" s="691"/>
      <c r="CY7" s="691"/>
      <c r="CZ7" s="691"/>
      <c r="DA7" s="691"/>
      <c r="DB7" s="691"/>
    </row>
    <row r="8" spans="1:106">
      <c r="A8" s="497"/>
      <c r="B8" s="498"/>
      <c r="C8" s="499"/>
      <c r="D8" s="500"/>
      <c r="E8" s="500"/>
      <c r="F8" s="499"/>
      <c r="G8" s="499"/>
      <c r="H8" s="501"/>
      <c r="I8" s="502"/>
      <c r="J8" s="498"/>
      <c r="K8" s="499"/>
      <c r="L8" s="499"/>
      <c r="M8" s="499"/>
      <c r="N8" s="499"/>
      <c r="O8" s="499"/>
      <c r="P8" s="499"/>
      <c r="Q8" s="499"/>
      <c r="R8" s="499"/>
      <c r="S8" s="501"/>
      <c r="T8" s="487"/>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c r="AW8" s="691"/>
      <c r="AX8" s="691"/>
      <c r="AY8" s="691"/>
      <c r="AZ8" s="691"/>
      <c r="BA8" s="691"/>
      <c r="BB8" s="691"/>
      <c r="BC8" s="691"/>
      <c r="BD8" s="691"/>
      <c r="BE8" s="691"/>
      <c r="BF8" s="691"/>
      <c r="BG8" s="691"/>
      <c r="BH8" s="691"/>
      <c r="BI8" s="691"/>
      <c r="BJ8" s="691"/>
      <c r="BK8" s="691"/>
      <c r="BL8" s="691"/>
      <c r="BM8" s="691"/>
      <c r="BN8" s="691"/>
      <c r="BO8" s="691"/>
      <c r="BP8" s="691"/>
      <c r="BQ8" s="691"/>
      <c r="BR8" s="691"/>
      <c r="BS8" s="691"/>
      <c r="BT8" s="691"/>
      <c r="BU8" s="691"/>
      <c r="BV8" s="691"/>
      <c r="BW8" s="691"/>
      <c r="BX8" s="691"/>
      <c r="BY8" s="691"/>
      <c r="BZ8" s="691"/>
      <c r="CA8" s="691"/>
      <c r="CB8" s="691"/>
      <c r="CC8" s="691"/>
      <c r="CD8" s="691"/>
      <c r="CE8" s="691"/>
      <c r="CF8" s="691"/>
      <c r="CG8" s="691"/>
      <c r="CH8" s="691"/>
      <c r="CI8" s="691"/>
      <c r="CJ8" s="691"/>
      <c r="CK8" s="691"/>
      <c r="CL8" s="691"/>
      <c r="CM8" s="691"/>
      <c r="CN8" s="691"/>
      <c r="CO8" s="691"/>
      <c r="CP8" s="691"/>
      <c r="CQ8" s="691"/>
      <c r="CR8" s="691"/>
      <c r="CS8" s="691"/>
      <c r="CT8" s="691"/>
      <c r="CU8" s="691"/>
      <c r="CV8" s="691"/>
      <c r="CW8" s="691"/>
      <c r="CX8" s="691"/>
      <c r="CY8" s="691"/>
      <c r="CZ8" s="691"/>
      <c r="DA8" s="691"/>
      <c r="DB8" s="691"/>
    </row>
    <row r="9" spans="1:106">
      <c r="A9" s="497"/>
      <c r="B9" s="503"/>
      <c r="C9" s="1283" t="s">
        <v>428</v>
      </c>
      <c r="D9" s="1284"/>
      <c r="E9" s="1284"/>
      <c r="F9" s="1284"/>
      <c r="G9" s="1285"/>
      <c r="H9" s="504"/>
      <c r="I9" s="502"/>
      <c r="J9" s="505"/>
      <c r="K9" s="1283" t="s">
        <v>429</v>
      </c>
      <c r="L9" s="1284"/>
      <c r="M9" s="1284"/>
      <c r="N9" s="1284"/>
      <c r="O9" s="1284"/>
      <c r="P9" s="1284"/>
      <c r="Q9" s="1284"/>
      <c r="R9" s="1285"/>
      <c r="S9" s="506"/>
      <c r="T9" s="487"/>
      <c r="U9" s="691"/>
      <c r="V9" s="691"/>
      <c r="W9" s="691"/>
      <c r="X9" s="691"/>
      <c r="Y9" s="691"/>
      <c r="Z9" s="691"/>
      <c r="AA9" s="691"/>
      <c r="AB9" s="691"/>
      <c r="AC9" s="691"/>
      <c r="AD9" s="691"/>
      <c r="AE9" s="691"/>
      <c r="AF9" s="691"/>
      <c r="AG9" s="691"/>
      <c r="AH9" s="691"/>
      <c r="AI9" s="691"/>
      <c r="AJ9" s="691"/>
      <c r="AK9" s="691"/>
      <c r="AL9" s="691"/>
      <c r="AM9" s="691"/>
      <c r="AN9" s="691"/>
      <c r="AO9" s="691"/>
      <c r="AP9" s="691"/>
      <c r="AQ9" s="691"/>
      <c r="AR9" s="691"/>
      <c r="AS9" s="691"/>
      <c r="AT9" s="691"/>
      <c r="AU9" s="691"/>
      <c r="AV9" s="691"/>
      <c r="AW9" s="691"/>
      <c r="AX9" s="691"/>
      <c r="AY9" s="691"/>
      <c r="AZ9" s="691"/>
      <c r="BA9" s="691"/>
      <c r="BB9" s="691"/>
      <c r="BC9" s="691"/>
      <c r="BD9" s="691"/>
      <c r="BE9" s="691"/>
      <c r="BF9" s="691"/>
      <c r="BG9" s="691"/>
      <c r="BH9" s="691"/>
      <c r="BI9" s="691"/>
      <c r="BJ9" s="691"/>
      <c r="BK9" s="691"/>
      <c r="BL9" s="691"/>
      <c r="BM9" s="691"/>
      <c r="BN9" s="691"/>
      <c r="BO9" s="691"/>
      <c r="BP9" s="691"/>
      <c r="BQ9" s="691"/>
      <c r="BR9" s="691"/>
      <c r="BS9" s="691"/>
      <c r="BT9" s="691"/>
      <c r="BU9" s="691"/>
      <c r="BV9" s="691"/>
      <c r="BW9" s="691"/>
      <c r="BX9" s="691"/>
      <c r="BY9" s="691"/>
      <c r="BZ9" s="691"/>
      <c r="CA9" s="691"/>
      <c r="CB9" s="691"/>
      <c r="CC9" s="691"/>
      <c r="CD9" s="691"/>
      <c r="CE9" s="691"/>
      <c r="CF9" s="691"/>
      <c r="CG9" s="691"/>
      <c r="CH9" s="691"/>
      <c r="CI9" s="691"/>
      <c r="CJ9" s="691"/>
      <c r="CK9" s="691"/>
      <c r="CL9" s="691"/>
      <c r="CM9" s="691"/>
      <c r="CN9" s="691"/>
      <c r="CO9" s="691"/>
      <c r="CP9" s="691"/>
      <c r="CQ9" s="691"/>
      <c r="CR9" s="691"/>
      <c r="CS9" s="691"/>
      <c r="CT9" s="691"/>
      <c r="CU9" s="691"/>
      <c r="CV9" s="691"/>
      <c r="CW9" s="691"/>
      <c r="CX9" s="691"/>
      <c r="CY9" s="691"/>
      <c r="CZ9" s="691"/>
      <c r="DA9" s="691"/>
      <c r="DB9" s="691"/>
    </row>
    <row r="10" spans="1:106">
      <c r="A10" s="497"/>
      <c r="B10" s="503"/>
      <c r="C10" s="1286" t="s">
        <v>430</v>
      </c>
      <c r="D10" s="1287"/>
      <c r="E10" s="1287"/>
      <c r="F10" s="1287"/>
      <c r="G10" s="699"/>
      <c r="H10" s="504"/>
      <c r="I10" s="502"/>
      <c r="J10" s="507"/>
      <c r="K10" s="508" t="s">
        <v>160</v>
      </c>
      <c r="L10" s="509" t="s">
        <v>431</v>
      </c>
      <c r="M10" s="509" t="s">
        <v>432</v>
      </c>
      <c r="N10" s="510" t="s">
        <v>433</v>
      </c>
      <c r="O10" s="511"/>
      <c r="P10" s="510" t="s">
        <v>171</v>
      </c>
      <c r="Q10" s="1288" t="s">
        <v>434</v>
      </c>
      <c r="R10" s="1289"/>
      <c r="S10" s="506"/>
      <c r="T10" s="487"/>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1"/>
      <c r="AY10" s="691"/>
      <c r="AZ10" s="691"/>
      <c r="BA10" s="691"/>
      <c r="BB10" s="691"/>
      <c r="BC10" s="691"/>
      <c r="BD10" s="691"/>
      <c r="BE10" s="691"/>
      <c r="BF10" s="691"/>
      <c r="BG10" s="691"/>
      <c r="BH10" s="691"/>
      <c r="BI10" s="691"/>
      <c r="BJ10" s="691"/>
      <c r="BK10" s="691"/>
      <c r="BL10" s="691"/>
      <c r="BM10" s="691"/>
      <c r="BN10" s="691"/>
      <c r="BO10" s="691"/>
      <c r="BP10" s="691"/>
      <c r="BQ10" s="691"/>
      <c r="BR10" s="691"/>
      <c r="BS10" s="691"/>
      <c r="BT10" s="691"/>
      <c r="BU10" s="691"/>
      <c r="BV10" s="691"/>
      <c r="BW10" s="691"/>
      <c r="BX10" s="691"/>
      <c r="BY10" s="691"/>
      <c r="BZ10" s="691"/>
      <c r="CA10" s="691"/>
      <c r="CB10" s="691"/>
      <c r="CC10" s="691"/>
      <c r="CD10" s="691"/>
      <c r="CE10" s="691"/>
      <c r="CF10" s="691"/>
      <c r="CG10" s="691"/>
      <c r="CH10" s="691"/>
      <c r="CI10" s="691"/>
      <c r="CJ10" s="691"/>
      <c r="CK10" s="691"/>
      <c r="CL10" s="691"/>
      <c r="CM10" s="691"/>
      <c r="CN10" s="691"/>
      <c r="CO10" s="691"/>
      <c r="CP10" s="691"/>
      <c r="CQ10" s="691"/>
      <c r="CR10" s="691"/>
      <c r="CS10" s="691"/>
      <c r="CT10" s="691"/>
      <c r="CU10" s="691"/>
      <c r="CV10" s="691"/>
      <c r="CW10" s="691"/>
      <c r="CX10" s="691"/>
      <c r="CY10" s="691"/>
      <c r="CZ10" s="691"/>
      <c r="DA10" s="691"/>
      <c r="DB10" s="691"/>
    </row>
    <row r="11" spans="1:106">
      <c r="A11" s="497"/>
      <c r="B11" s="503"/>
      <c r="C11" s="1290" t="s">
        <v>435</v>
      </c>
      <c r="D11" s="1291"/>
      <c r="E11" s="1291"/>
      <c r="F11" s="1291"/>
      <c r="G11" s="700"/>
      <c r="H11" s="504"/>
      <c r="I11" s="502"/>
      <c r="J11" s="507"/>
      <c r="K11" s="512" t="str">
        <f t="shared" ref="K11:K35" si="0">IF($G$14="","",IF(V11&lt;=$G$15,V11,""))</f>
        <v/>
      </c>
      <c r="L11" s="513" t="str">
        <f>IF(K11="","",ROUND(N11-(graph!$E$7/2),'Input measurements'!$H$5+1))</f>
        <v/>
      </c>
      <c r="M11" s="513" t="str">
        <f>IF(L11="","",ROUND(N11+(graph!$E$7/2),'Input measurements'!$H$5+1))</f>
        <v/>
      </c>
      <c r="N11" s="513" t="str">
        <f>IF(K11="","",ROUND(graph!$E$4,'Input measurements'!$H$5))</f>
        <v/>
      </c>
      <c r="O11" s="514" t="str">
        <f>IF(K11="","",FREQUENCY('Input measurements'!$B$2:$B$502,M11))</f>
        <v/>
      </c>
      <c r="P11" s="515" t="str">
        <f>IF(K11="","",O11-O10)</f>
        <v/>
      </c>
      <c r="Q11" s="1250" t="str">
        <f>IF(K11="","",W11)</f>
        <v/>
      </c>
      <c r="R11" s="1251"/>
      <c r="S11" s="506"/>
      <c r="T11" s="487"/>
      <c r="U11" s="691"/>
      <c r="V11" s="694">
        <v>1</v>
      </c>
      <c r="W11" s="516" t="str">
        <f>IF(K11="","",NORMDIST(N11,$G$22,$G$20,1)*$G$14)</f>
        <v/>
      </c>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1"/>
      <c r="AY11" s="691"/>
      <c r="AZ11" s="691"/>
      <c r="BA11" s="691"/>
      <c r="BB11" s="691"/>
      <c r="BC11" s="691"/>
      <c r="BD11" s="691"/>
      <c r="BE11" s="691"/>
      <c r="BF11" s="691"/>
      <c r="BG11" s="691"/>
      <c r="BH11" s="691"/>
      <c r="BI11" s="691"/>
      <c r="BJ11" s="691"/>
      <c r="BK11" s="691"/>
      <c r="BL11" s="691"/>
      <c r="BM11" s="691"/>
      <c r="BN11" s="691"/>
      <c r="BO11" s="691"/>
      <c r="BP11" s="691"/>
      <c r="BQ11" s="691"/>
      <c r="BR11" s="691"/>
      <c r="BS11" s="691"/>
      <c r="BT11" s="691"/>
      <c r="BU11" s="691"/>
      <c r="BV11" s="691"/>
      <c r="BW11" s="691"/>
      <c r="BX11" s="691"/>
      <c r="BY11" s="691"/>
      <c r="BZ11" s="691"/>
      <c r="CA11" s="691"/>
      <c r="CB11" s="691"/>
      <c r="CC11" s="691"/>
      <c r="CD11" s="691"/>
      <c r="CE11" s="691"/>
      <c r="CF11" s="691"/>
      <c r="CG11" s="691"/>
      <c r="CH11" s="691"/>
      <c r="CI11" s="691"/>
      <c r="CJ11" s="691"/>
      <c r="CK11" s="691"/>
      <c r="CL11" s="691"/>
      <c r="CM11" s="691"/>
      <c r="CN11" s="691"/>
      <c r="CO11" s="691"/>
      <c r="CP11" s="691"/>
      <c r="CQ11" s="691"/>
      <c r="CR11" s="691"/>
      <c r="CS11" s="691"/>
      <c r="CT11" s="691"/>
      <c r="CU11" s="691"/>
      <c r="CV11" s="691"/>
      <c r="CW11" s="691"/>
      <c r="CX11" s="691"/>
      <c r="CY11" s="691"/>
      <c r="CZ11" s="691"/>
      <c r="DA11" s="691"/>
      <c r="DB11" s="691"/>
    </row>
    <row r="12" spans="1:106">
      <c r="A12" s="497"/>
      <c r="B12" s="503"/>
      <c r="C12" s="517"/>
      <c r="D12" s="518"/>
      <c r="E12" s="518"/>
      <c r="F12" s="517"/>
      <c r="G12" s="517"/>
      <c r="H12" s="504"/>
      <c r="I12" s="502"/>
      <c r="J12" s="507"/>
      <c r="K12" s="512" t="str">
        <f t="shared" si="0"/>
        <v/>
      </c>
      <c r="L12" s="513" t="str">
        <f>IF(K12="","",ROUND(L11+graph!$E$7,'Input measurements'!$H$5+1))</f>
        <v/>
      </c>
      <c r="M12" s="513" t="str">
        <f>IF(L12="","",ROUND(L12+graph!$E$7,'Input measurements'!$H$5+1))</f>
        <v/>
      </c>
      <c r="N12" s="513" t="str">
        <f>IF(K12="","",ROUND(N11+graph!$E$7,'Input measurements'!$H$5))</f>
        <v/>
      </c>
      <c r="O12" s="514" t="str">
        <f>IF(K12="","",FREQUENCY('Input measurements'!$B$2:$B$502,M12))</f>
        <v/>
      </c>
      <c r="P12" s="515" t="str">
        <f t="shared" ref="P12:P35" si="1">IF(K12="","",O12-O11)</f>
        <v/>
      </c>
      <c r="Q12" s="1250" t="str">
        <f t="shared" ref="Q12:Q25" si="2">IF(K12="","",W12-W11)</f>
        <v/>
      </c>
      <c r="R12" s="1251"/>
      <c r="S12" s="506"/>
      <c r="T12" s="487"/>
      <c r="U12" s="691"/>
      <c r="V12" s="695">
        <v>2</v>
      </c>
      <c r="W12" s="519" t="str">
        <f>IF(K12="","",NORMDIST(N12,$G$22,$G$20,1)*$G$14)</f>
        <v/>
      </c>
      <c r="X12" s="691"/>
      <c r="Y12" s="691"/>
      <c r="Z12" s="691"/>
      <c r="AA12" s="691"/>
      <c r="AB12" s="691"/>
      <c r="AC12" s="691"/>
      <c r="AD12" s="691"/>
      <c r="AE12" s="691"/>
      <c r="AF12" s="691"/>
      <c r="AG12" s="691"/>
      <c r="AH12" s="691"/>
      <c r="AI12" s="691"/>
      <c r="AJ12" s="691"/>
      <c r="AK12" s="691"/>
      <c r="AL12" s="691"/>
      <c r="AM12" s="691"/>
      <c r="AN12" s="691"/>
      <c r="AO12" s="691"/>
      <c r="AP12" s="691"/>
      <c r="AQ12" s="691"/>
      <c r="AR12" s="691"/>
      <c r="AS12" s="691"/>
      <c r="AT12" s="691"/>
      <c r="AU12" s="691"/>
      <c r="AV12" s="691"/>
      <c r="AW12" s="691"/>
      <c r="AX12" s="691"/>
      <c r="AY12" s="691"/>
      <c r="AZ12" s="691"/>
      <c r="BA12" s="691"/>
      <c r="BB12" s="691"/>
      <c r="BC12" s="691"/>
      <c r="BD12" s="691"/>
      <c r="BE12" s="691"/>
      <c r="BF12" s="691"/>
      <c r="BG12" s="691"/>
      <c r="BH12" s="691"/>
      <c r="BI12" s="691"/>
      <c r="BJ12" s="691"/>
      <c r="BK12" s="691"/>
      <c r="BL12" s="691"/>
      <c r="BM12" s="691"/>
      <c r="BN12" s="691"/>
      <c r="BO12" s="691"/>
      <c r="BP12" s="691"/>
      <c r="BQ12" s="691"/>
      <c r="BR12" s="691"/>
      <c r="BS12" s="691"/>
      <c r="BT12" s="691"/>
      <c r="BU12" s="691"/>
      <c r="BV12" s="691"/>
      <c r="BW12" s="691"/>
      <c r="BX12" s="691"/>
      <c r="BY12" s="691"/>
      <c r="BZ12" s="691"/>
      <c r="CA12" s="691"/>
      <c r="CB12" s="691"/>
      <c r="CC12" s="691"/>
      <c r="CD12" s="691"/>
      <c r="CE12" s="691"/>
      <c r="CF12" s="691"/>
      <c r="CG12" s="691"/>
      <c r="CH12" s="691"/>
      <c r="CI12" s="691"/>
      <c r="CJ12" s="691"/>
      <c r="CK12" s="691"/>
      <c r="CL12" s="691"/>
      <c r="CM12" s="691"/>
      <c r="CN12" s="691"/>
      <c r="CO12" s="691"/>
      <c r="CP12" s="691"/>
      <c r="CQ12" s="691"/>
      <c r="CR12" s="691"/>
      <c r="CS12" s="691"/>
      <c r="CT12" s="691"/>
      <c r="CU12" s="691"/>
      <c r="CV12" s="691"/>
      <c r="CW12" s="691"/>
      <c r="CX12" s="691"/>
      <c r="CY12" s="691"/>
      <c r="CZ12" s="691"/>
      <c r="DA12" s="691"/>
      <c r="DB12" s="691"/>
    </row>
    <row r="13" spans="1:106">
      <c r="A13" s="497"/>
      <c r="B13" s="503"/>
      <c r="C13" s="1263" t="s">
        <v>436</v>
      </c>
      <c r="D13" s="1264"/>
      <c r="E13" s="1264"/>
      <c r="F13" s="1264"/>
      <c r="G13" s="1265"/>
      <c r="H13" s="504"/>
      <c r="I13" s="502"/>
      <c r="J13" s="507"/>
      <c r="K13" s="512" t="str">
        <f t="shared" si="0"/>
        <v/>
      </c>
      <c r="L13" s="513" t="str">
        <f>IF(K13="","",ROUND(L12+graph!$E$7,'Input measurements'!$H$5+1))</f>
        <v/>
      </c>
      <c r="M13" s="513" t="str">
        <f>IF(L13="","",ROUND(L13+graph!$E$7,'Input measurements'!$H$5+1))</f>
        <v/>
      </c>
      <c r="N13" s="513" t="str">
        <f>IF(K13="","",ROUND(N12+graph!$E$7,'Input measurements'!$H$5))</f>
        <v/>
      </c>
      <c r="O13" s="514" t="str">
        <f>IF(K13="","",FREQUENCY('Input measurements'!$B$2:$B$502,M13))</f>
        <v/>
      </c>
      <c r="P13" s="515" t="str">
        <f t="shared" si="1"/>
        <v/>
      </c>
      <c r="Q13" s="1250" t="str">
        <f t="shared" si="2"/>
        <v/>
      </c>
      <c r="R13" s="1251"/>
      <c r="S13" s="506"/>
      <c r="T13" s="487"/>
      <c r="U13" s="691"/>
      <c r="V13" s="695">
        <v>3</v>
      </c>
      <c r="W13" s="519" t="str">
        <f>IF(K13="","",NORMDIST(N13,$G$22,$G$20,1)*$G$14)</f>
        <v/>
      </c>
      <c r="X13" s="691"/>
      <c r="Y13" s="691"/>
      <c r="Z13" s="691"/>
      <c r="AA13" s="691"/>
      <c r="AB13" s="691"/>
      <c r="AC13" s="691"/>
      <c r="AD13" s="691"/>
      <c r="AE13" s="691"/>
      <c r="AF13" s="691"/>
      <c r="AG13" s="691"/>
      <c r="AH13" s="691"/>
      <c r="AI13" s="691"/>
      <c r="AJ13" s="691"/>
      <c r="AK13" s="691"/>
      <c r="AL13" s="691"/>
      <c r="AM13" s="691"/>
      <c r="AN13" s="691"/>
      <c r="AO13" s="691"/>
      <c r="AP13" s="691"/>
      <c r="AQ13" s="691"/>
      <c r="AR13" s="691"/>
      <c r="AS13" s="691"/>
      <c r="AT13" s="691"/>
      <c r="AU13" s="691"/>
      <c r="AV13" s="691"/>
      <c r="AW13" s="691"/>
      <c r="AX13" s="691"/>
      <c r="AY13" s="691"/>
      <c r="AZ13" s="691"/>
      <c r="BA13" s="691"/>
      <c r="BB13" s="691"/>
      <c r="BC13" s="691"/>
      <c r="BD13" s="691"/>
      <c r="BE13" s="691"/>
      <c r="BF13" s="691"/>
      <c r="BG13" s="691"/>
      <c r="BH13" s="691"/>
      <c r="BI13" s="691"/>
      <c r="BJ13" s="691"/>
      <c r="BK13" s="691"/>
      <c r="BL13" s="691"/>
      <c r="BM13" s="691"/>
      <c r="BN13" s="691"/>
      <c r="BO13" s="691"/>
      <c r="BP13" s="691"/>
      <c r="BQ13" s="691"/>
      <c r="BR13" s="691"/>
      <c r="BS13" s="691"/>
      <c r="BT13" s="691"/>
      <c r="BU13" s="691"/>
      <c r="BV13" s="691"/>
      <c r="BW13" s="691"/>
      <c r="BX13" s="691"/>
      <c r="BY13" s="691"/>
      <c r="BZ13" s="691"/>
      <c r="CA13" s="691"/>
      <c r="CB13" s="691"/>
      <c r="CC13" s="691"/>
      <c r="CD13" s="691"/>
      <c r="CE13" s="691"/>
      <c r="CF13" s="691"/>
      <c r="CG13" s="691"/>
      <c r="CH13" s="691"/>
      <c r="CI13" s="691"/>
      <c r="CJ13" s="691"/>
      <c r="CK13" s="691"/>
      <c r="CL13" s="691"/>
      <c r="CM13" s="691"/>
      <c r="CN13" s="691"/>
      <c r="CO13" s="691"/>
      <c r="CP13" s="691"/>
      <c r="CQ13" s="691"/>
      <c r="CR13" s="691"/>
      <c r="CS13" s="691"/>
      <c r="CT13" s="691"/>
      <c r="CU13" s="691"/>
      <c r="CV13" s="691"/>
      <c r="CW13" s="691"/>
      <c r="CX13" s="691"/>
      <c r="CY13" s="691"/>
      <c r="CZ13" s="691"/>
      <c r="DA13" s="691"/>
      <c r="DB13" s="691"/>
    </row>
    <row r="14" spans="1:106">
      <c r="A14" s="497"/>
      <c r="B14" s="503"/>
      <c r="C14" s="1266" t="s">
        <v>437</v>
      </c>
      <c r="D14" s="1267"/>
      <c r="E14" s="1267"/>
      <c r="F14" s="1267"/>
      <c r="G14" s="520" t="str">
        <f>IF('Input measurements'!A2="","",graph!$E$2)</f>
        <v/>
      </c>
      <c r="H14" s="504"/>
      <c r="I14" s="502"/>
      <c r="J14" s="507"/>
      <c r="K14" s="512" t="str">
        <f t="shared" si="0"/>
        <v/>
      </c>
      <c r="L14" s="513" t="str">
        <f>IF(K14="","",ROUND(L13+graph!$E$7,'Input measurements'!$H$5+1))</f>
        <v/>
      </c>
      <c r="M14" s="513" t="str">
        <f>IF(L14="","",ROUND(L14+graph!$E$7,'Input measurements'!$H$5+1))</f>
        <v/>
      </c>
      <c r="N14" s="513" t="str">
        <f>IF(K14="","",ROUND(N13+graph!$E$7,'Input measurements'!$H$5))</f>
        <v/>
      </c>
      <c r="O14" s="514" t="str">
        <f>IF(K14="","",FREQUENCY('Input measurements'!$B$2:$B$502,M14))</f>
        <v/>
      </c>
      <c r="P14" s="515" t="str">
        <f t="shared" si="1"/>
        <v/>
      </c>
      <c r="Q14" s="1250" t="str">
        <f t="shared" si="2"/>
        <v/>
      </c>
      <c r="R14" s="1251"/>
      <c r="S14" s="506"/>
      <c r="T14" s="487"/>
      <c r="U14" s="691"/>
      <c r="V14" s="695">
        <v>4</v>
      </c>
      <c r="W14" s="519" t="str">
        <f t="shared" ref="W14:W35" si="3">IF(K14="","",NORMDIST(N14,$G$22,$G$20,1)*$G$14)</f>
        <v/>
      </c>
      <c r="X14" s="691"/>
      <c r="Y14" s="691"/>
      <c r="Z14" s="691"/>
      <c r="AA14" s="691"/>
      <c r="AB14" s="691"/>
      <c r="AC14" s="691"/>
      <c r="AD14" s="691"/>
      <c r="AE14" s="691"/>
      <c r="AF14" s="691"/>
      <c r="AG14" s="691"/>
      <c r="AH14" s="691"/>
      <c r="AI14" s="691"/>
      <c r="AJ14" s="691"/>
      <c r="AK14" s="691"/>
      <c r="AL14" s="691"/>
      <c r="AM14" s="691"/>
      <c r="AN14" s="691"/>
      <c r="AO14" s="691"/>
      <c r="AP14" s="691"/>
      <c r="AQ14" s="691"/>
      <c r="AR14" s="691"/>
      <c r="AS14" s="691"/>
      <c r="AT14" s="691"/>
      <c r="AU14" s="691"/>
      <c r="AV14" s="691"/>
      <c r="AW14" s="691"/>
      <c r="AX14" s="691"/>
      <c r="AY14" s="691"/>
      <c r="AZ14" s="691"/>
      <c r="BA14" s="691"/>
      <c r="BB14" s="691"/>
      <c r="BC14" s="691"/>
      <c r="BD14" s="691"/>
      <c r="BE14" s="691"/>
      <c r="BF14" s="691"/>
      <c r="BG14" s="691"/>
      <c r="BH14" s="691"/>
      <c r="BI14" s="691"/>
      <c r="BJ14" s="691"/>
      <c r="BK14" s="691"/>
      <c r="BL14" s="691"/>
      <c r="BM14" s="691"/>
      <c r="BN14" s="691"/>
      <c r="BO14" s="691"/>
      <c r="BP14" s="691"/>
      <c r="BQ14" s="691"/>
      <c r="BR14" s="691"/>
      <c r="BS14" s="691"/>
      <c r="BT14" s="691"/>
      <c r="BU14" s="691"/>
      <c r="BV14" s="691"/>
      <c r="BW14" s="691"/>
      <c r="BX14" s="691"/>
      <c r="BY14" s="691"/>
      <c r="BZ14" s="691"/>
      <c r="CA14" s="691"/>
      <c r="CB14" s="691"/>
      <c r="CC14" s="691"/>
      <c r="CD14" s="691"/>
      <c r="CE14" s="691"/>
      <c r="CF14" s="691"/>
      <c r="CG14" s="691"/>
      <c r="CH14" s="691"/>
      <c r="CI14" s="691"/>
      <c r="CJ14" s="691"/>
      <c r="CK14" s="691"/>
      <c r="CL14" s="691"/>
      <c r="CM14" s="691"/>
      <c r="CN14" s="691"/>
      <c r="CO14" s="691"/>
      <c r="CP14" s="691"/>
      <c r="CQ14" s="691"/>
      <c r="CR14" s="691"/>
      <c r="CS14" s="691"/>
      <c r="CT14" s="691"/>
      <c r="CU14" s="691"/>
      <c r="CV14" s="691"/>
      <c r="CW14" s="691"/>
      <c r="CX14" s="691"/>
      <c r="CY14" s="691"/>
      <c r="CZ14" s="691"/>
      <c r="DA14" s="691"/>
      <c r="DB14" s="691"/>
    </row>
    <row r="15" spans="1:106">
      <c r="A15" s="497"/>
      <c r="B15" s="503"/>
      <c r="C15" s="1277" t="s">
        <v>438</v>
      </c>
      <c r="D15" s="1278"/>
      <c r="E15" s="1278"/>
      <c r="F15" s="1278"/>
      <c r="G15" s="521" t="str">
        <f>IF('result graph'!$G$14="","",graph!$E$3)</f>
        <v/>
      </c>
      <c r="H15" s="504"/>
      <c r="I15" s="502"/>
      <c r="J15" s="507"/>
      <c r="K15" s="512" t="str">
        <f t="shared" si="0"/>
        <v/>
      </c>
      <c r="L15" s="513" t="str">
        <f>IF(K15="","",ROUND(L14+graph!$E$7,'Input measurements'!$H$5+1))</f>
        <v/>
      </c>
      <c r="M15" s="513" t="str">
        <f>IF(L15="","",ROUND(L15+graph!$E$7,'Input measurements'!$H$5+1))</f>
        <v/>
      </c>
      <c r="N15" s="513" t="str">
        <f>IF(K15="","",ROUND(N14+graph!$E$7,'Input measurements'!$H$5))</f>
        <v/>
      </c>
      <c r="O15" s="514" t="str">
        <f>IF(K15="","",FREQUENCY('Input measurements'!$B$2:$B$502,M15))</f>
        <v/>
      </c>
      <c r="P15" s="515" t="str">
        <f t="shared" si="1"/>
        <v/>
      </c>
      <c r="Q15" s="1250" t="str">
        <f t="shared" si="2"/>
        <v/>
      </c>
      <c r="R15" s="1251"/>
      <c r="S15" s="506"/>
      <c r="T15" s="487"/>
      <c r="U15" s="691"/>
      <c r="V15" s="695">
        <v>5</v>
      </c>
      <c r="W15" s="519" t="str">
        <f t="shared" si="3"/>
        <v/>
      </c>
      <c r="X15" s="691"/>
      <c r="Y15" s="691"/>
      <c r="Z15" s="691"/>
      <c r="AA15" s="691"/>
      <c r="AB15" s="691"/>
      <c r="AC15" s="691"/>
      <c r="AD15" s="691"/>
      <c r="AE15" s="691"/>
      <c r="AF15" s="691"/>
      <c r="AG15" s="691"/>
      <c r="AH15" s="691"/>
      <c r="AI15" s="691"/>
      <c r="AJ15" s="691"/>
      <c r="AK15" s="691"/>
      <c r="AL15" s="691"/>
      <c r="AM15" s="691"/>
      <c r="AN15" s="691"/>
      <c r="AO15" s="691"/>
      <c r="AP15" s="691"/>
      <c r="AQ15" s="691"/>
      <c r="AR15" s="691"/>
      <c r="AS15" s="691"/>
      <c r="AT15" s="691"/>
      <c r="AU15" s="691"/>
      <c r="AV15" s="691"/>
      <c r="AW15" s="691"/>
      <c r="AX15" s="691"/>
      <c r="AY15" s="691"/>
      <c r="AZ15" s="691"/>
      <c r="BA15" s="691"/>
      <c r="BB15" s="691"/>
      <c r="BC15" s="691"/>
      <c r="BD15" s="691"/>
      <c r="BE15" s="691"/>
      <c r="BF15" s="691"/>
      <c r="BG15" s="691"/>
      <c r="BH15" s="691"/>
      <c r="BI15" s="691"/>
      <c r="BJ15" s="691"/>
      <c r="BK15" s="691"/>
      <c r="BL15" s="691"/>
      <c r="BM15" s="691"/>
      <c r="BN15" s="691"/>
      <c r="BO15" s="691"/>
      <c r="BP15" s="691"/>
      <c r="BQ15" s="691"/>
      <c r="BR15" s="691"/>
      <c r="BS15" s="691"/>
      <c r="BT15" s="691"/>
      <c r="BU15" s="691"/>
      <c r="BV15" s="691"/>
      <c r="BW15" s="691"/>
      <c r="BX15" s="691"/>
      <c r="BY15" s="691"/>
      <c r="BZ15" s="691"/>
      <c r="CA15" s="691"/>
      <c r="CB15" s="691"/>
      <c r="CC15" s="691"/>
      <c r="CD15" s="691"/>
      <c r="CE15" s="691"/>
      <c r="CF15" s="691"/>
      <c r="CG15" s="691"/>
      <c r="CH15" s="691"/>
      <c r="CI15" s="691"/>
      <c r="CJ15" s="691"/>
      <c r="CK15" s="691"/>
      <c r="CL15" s="691"/>
      <c r="CM15" s="691"/>
      <c r="CN15" s="691"/>
      <c r="CO15" s="691"/>
      <c r="CP15" s="691"/>
      <c r="CQ15" s="691"/>
      <c r="CR15" s="691"/>
      <c r="CS15" s="691"/>
      <c r="CT15" s="691"/>
      <c r="CU15" s="691"/>
      <c r="CV15" s="691"/>
      <c r="CW15" s="691"/>
      <c r="CX15" s="691"/>
      <c r="CY15" s="691"/>
      <c r="CZ15" s="691"/>
      <c r="DA15" s="691"/>
      <c r="DB15" s="691"/>
    </row>
    <row r="16" spans="1:106">
      <c r="A16" s="497"/>
      <c r="B16" s="503"/>
      <c r="C16" s="1277" t="s">
        <v>439</v>
      </c>
      <c r="D16" s="1278"/>
      <c r="E16" s="1278"/>
      <c r="F16" s="1278"/>
      <c r="G16" s="522" t="str">
        <f>IF($G$14="","",ROUND(MIN('Input measurements'!$B$2:$B$502),'Input measurements'!$H$5))</f>
        <v/>
      </c>
      <c r="H16" s="504"/>
      <c r="I16" s="502"/>
      <c r="J16" s="507"/>
      <c r="K16" s="512" t="str">
        <f t="shared" si="0"/>
        <v/>
      </c>
      <c r="L16" s="513" t="str">
        <f>IF(K16="","",ROUND(L15+graph!$E$7,'Input measurements'!$H$5+1))</f>
        <v/>
      </c>
      <c r="M16" s="513" t="str">
        <f>IF(L16="","",ROUND(L16+graph!$E$7,'Input measurements'!$H$5+1))</f>
        <v/>
      </c>
      <c r="N16" s="513" t="str">
        <f>IF(K16="","",ROUND(N15+graph!$E$7,'Input measurements'!$H$5))</f>
        <v/>
      </c>
      <c r="O16" s="514" t="str">
        <f>IF(K16="","",FREQUENCY('Input measurements'!$B$2:$B$502,M16))</f>
        <v/>
      </c>
      <c r="P16" s="515" t="str">
        <f t="shared" si="1"/>
        <v/>
      </c>
      <c r="Q16" s="1250" t="str">
        <f>IF(K16="","",W16-W15)</f>
        <v/>
      </c>
      <c r="R16" s="1251"/>
      <c r="S16" s="506"/>
      <c r="T16" s="487"/>
      <c r="U16" s="691"/>
      <c r="V16" s="695">
        <v>6</v>
      </c>
      <c r="W16" s="519" t="str">
        <f t="shared" si="3"/>
        <v/>
      </c>
      <c r="X16" s="691"/>
      <c r="Y16" s="691"/>
      <c r="Z16" s="691"/>
      <c r="AA16" s="691"/>
      <c r="AB16" s="691"/>
      <c r="AC16" s="691"/>
      <c r="AD16" s="691"/>
      <c r="AE16" s="691"/>
      <c r="AF16" s="691"/>
      <c r="AG16" s="691"/>
      <c r="AH16" s="691"/>
      <c r="AI16" s="691"/>
      <c r="AJ16" s="691"/>
      <c r="AK16" s="691"/>
      <c r="AL16" s="691"/>
      <c r="AM16" s="691"/>
      <c r="AN16" s="691"/>
      <c r="AO16" s="691"/>
      <c r="AP16" s="691"/>
      <c r="AQ16" s="691"/>
      <c r="AR16" s="691"/>
      <c r="AS16" s="691"/>
      <c r="AT16" s="691"/>
      <c r="AU16" s="691"/>
      <c r="AV16" s="691"/>
      <c r="AW16" s="691"/>
      <c r="AX16" s="691"/>
      <c r="AY16" s="691"/>
      <c r="AZ16" s="691"/>
      <c r="BA16" s="691"/>
      <c r="BB16" s="691"/>
      <c r="BC16" s="691"/>
      <c r="BD16" s="691"/>
      <c r="BE16" s="691"/>
      <c r="BF16" s="691"/>
      <c r="BG16" s="691"/>
      <c r="BH16" s="691"/>
      <c r="BI16" s="691"/>
      <c r="BJ16" s="691"/>
      <c r="BK16" s="691"/>
      <c r="BL16" s="691"/>
      <c r="BM16" s="691"/>
      <c r="BN16" s="691"/>
      <c r="BO16" s="691"/>
      <c r="BP16" s="691"/>
      <c r="BQ16" s="691"/>
      <c r="BR16" s="691"/>
      <c r="BS16" s="691"/>
      <c r="BT16" s="691"/>
      <c r="BU16" s="691"/>
      <c r="BV16" s="691"/>
      <c r="BW16" s="691"/>
      <c r="BX16" s="691"/>
      <c r="BY16" s="691"/>
      <c r="BZ16" s="691"/>
      <c r="CA16" s="691"/>
      <c r="CB16" s="691"/>
      <c r="CC16" s="691"/>
      <c r="CD16" s="691"/>
      <c r="CE16" s="691"/>
      <c r="CF16" s="691"/>
      <c r="CG16" s="691"/>
      <c r="CH16" s="691"/>
      <c r="CI16" s="691"/>
      <c r="CJ16" s="691"/>
      <c r="CK16" s="691"/>
      <c r="CL16" s="691"/>
      <c r="CM16" s="691"/>
      <c r="CN16" s="691"/>
      <c r="CO16" s="691"/>
      <c r="CP16" s="691"/>
      <c r="CQ16" s="691"/>
      <c r="CR16" s="691"/>
      <c r="CS16" s="691"/>
      <c r="CT16" s="691"/>
      <c r="CU16" s="691"/>
      <c r="CV16" s="691"/>
      <c r="CW16" s="691"/>
      <c r="CX16" s="691"/>
      <c r="CY16" s="691"/>
      <c r="CZ16" s="691"/>
      <c r="DA16" s="691"/>
      <c r="DB16" s="691"/>
    </row>
    <row r="17" spans="1:106">
      <c r="A17" s="497"/>
      <c r="B17" s="503"/>
      <c r="C17" s="1277" t="s">
        <v>440</v>
      </c>
      <c r="D17" s="1278"/>
      <c r="E17" s="1278"/>
      <c r="F17" s="1278"/>
      <c r="G17" s="522" t="str">
        <f>IF($G$14="","",ROUND(MAX('Input measurements'!$B$2:$B$502),'Input measurements'!$H$5))</f>
        <v/>
      </c>
      <c r="H17" s="504"/>
      <c r="I17" s="502"/>
      <c r="J17" s="507"/>
      <c r="K17" s="512" t="str">
        <f t="shared" si="0"/>
        <v/>
      </c>
      <c r="L17" s="513" t="str">
        <f>IF(K17="","",ROUND(L16+graph!$E$7,'Input measurements'!$H$5+1))</f>
        <v/>
      </c>
      <c r="M17" s="513" t="str">
        <f>IF(L17="","",ROUND(L17+graph!$E$7,'Input measurements'!$H$5+1))</f>
        <v/>
      </c>
      <c r="N17" s="513" t="str">
        <f>IF(K17="","",ROUND(N16+graph!$E$7,'Input measurements'!$H$5))</f>
        <v/>
      </c>
      <c r="O17" s="514" t="str">
        <f>IF(K17="","",FREQUENCY('Input measurements'!$B$2:$B$502,M17))</f>
        <v/>
      </c>
      <c r="P17" s="515" t="str">
        <f t="shared" si="1"/>
        <v/>
      </c>
      <c r="Q17" s="1250" t="str">
        <f>IF(K17="","",W17-W16)</f>
        <v/>
      </c>
      <c r="R17" s="1251"/>
      <c r="S17" s="506"/>
      <c r="T17" s="487"/>
      <c r="U17" s="691"/>
      <c r="V17" s="695">
        <v>7</v>
      </c>
      <c r="W17" s="519" t="str">
        <f t="shared" si="3"/>
        <v/>
      </c>
      <c r="X17" s="691"/>
      <c r="Y17" s="691"/>
      <c r="Z17" s="691"/>
      <c r="AA17" s="691"/>
      <c r="AB17" s="691"/>
      <c r="AC17" s="691"/>
      <c r="AD17" s="691"/>
      <c r="AE17" s="691"/>
      <c r="AF17" s="691"/>
      <c r="AG17" s="691"/>
      <c r="AH17" s="691"/>
      <c r="AI17" s="691"/>
      <c r="AJ17" s="691"/>
      <c r="AK17" s="691"/>
      <c r="AL17" s="691"/>
      <c r="AM17" s="691"/>
      <c r="AN17" s="691"/>
      <c r="AO17" s="691"/>
      <c r="AP17" s="691"/>
      <c r="AQ17" s="691"/>
      <c r="AR17" s="691"/>
      <c r="AS17" s="691"/>
      <c r="AT17" s="691"/>
      <c r="AU17" s="691"/>
      <c r="AV17" s="691"/>
      <c r="AW17" s="691"/>
      <c r="AX17" s="691"/>
      <c r="AY17" s="691"/>
      <c r="AZ17" s="691"/>
      <c r="BA17" s="691"/>
      <c r="BB17" s="691"/>
      <c r="BC17" s="691"/>
      <c r="BD17" s="691"/>
      <c r="BE17" s="691"/>
      <c r="BF17" s="691"/>
      <c r="BG17" s="691"/>
      <c r="BH17" s="691"/>
      <c r="BI17" s="691"/>
      <c r="BJ17" s="691"/>
      <c r="BK17" s="691"/>
      <c r="BL17" s="691"/>
      <c r="BM17" s="691"/>
      <c r="BN17" s="691"/>
      <c r="BO17" s="691"/>
      <c r="BP17" s="691"/>
      <c r="BQ17" s="691"/>
      <c r="BR17" s="691"/>
      <c r="BS17" s="691"/>
      <c r="BT17" s="691"/>
      <c r="BU17" s="691"/>
      <c r="BV17" s="691"/>
      <c r="BW17" s="691"/>
      <c r="BX17" s="691"/>
      <c r="BY17" s="691"/>
      <c r="BZ17" s="691"/>
      <c r="CA17" s="691"/>
      <c r="CB17" s="691"/>
      <c r="CC17" s="691"/>
      <c r="CD17" s="691"/>
      <c r="CE17" s="691"/>
      <c r="CF17" s="691"/>
      <c r="CG17" s="691"/>
      <c r="CH17" s="691"/>
      <c r="CI17" s="691"/>
      <c r="CJ17" s="691"/>
      <c r="CK17" s="691"/>
      <c r="CL17" s="691"/>
      <c r="CM17" s="691"/>
      <c r="CN17" s="691"/>
      <c r="CO17" s="691"/>
      <c r="CP17" s="691"/>
      <c r="CQ17" s="691"/>
      <c r="CR17" s="691"/>
      <c r="CS17" s="691"/>
      <c r="CT17" s="691"/>
      <c r="CU17" s="691"/>
      <c r="CV17" s="691"/>
      <c r="CW17" s="691"/>
      <c r="CX17" s="691"/>
      <c r="CY17" s="691"/>
      <c r="CZ17" s="691"/>
      <c r="DA17" s="691"/>
      <c r="DB17" s="691"/>
    </row>
    <row r="18" spans="1:106">
      <c r="A18" s="497"/>
      <c r="B18" s="503"/>
      <c r="C18" s="1277" t="s">
        <v>194</v>
      </c>
      <c r="D18" s="1278"/>
      <c r="E18" s="1278"/>
      <c r="F18" s="1278"/>
      <c r="G18" s="522" t="str">
        <f>IF($G$14="","",ROUND(graph!$E$5-graph!$E$4,'Input measurements'!$H$5))</f>
        <v/>
      </c>
      <c r="H18" s="504"/>
      <c r="I18" s="502"/>
      <c r="J18" s="507"/>
      <c r="K18" s="512" t="str">
        <f t="shared" si="0"/>
        <v/>
      </c>
      <c r="L18" s="513" t="str">
        <f>IF(K18="","",ROUND(L17+graph!$E$7,'Input measurements'!$H$5+1))</f>
        <v/>
      </c>
      <c r="M18" s="513" t="str">
        <f>IF(L18="","",ROUND(L18+graph!$E$7,'Input measurements'!$H$5+1))</f>
        <v/>
      </c>
      <c r="N18" s="513" t="str">
        <f>IF(K18="","",ROUND(N17+graph!$E$7,'Input measurements'!$H$5))</f>
        <v/>
      </c>
      <c r="O18" s="514" t="str">
        <f>IF(K18="","",FREQUENCY('Input measurements'!$B$2:$B$502,M18))</f>
        <v/>
      </c>
      <c r="P18" s="515" t="str">
        <f t="shared" si="1"/>
        <v/>
      </c>
      <c r="Q18" s="1250" t="str">
        <f t="shared" si="2"/>
        <v/>
      </c>
      <c r="R18" s="1251"/>
      <c r="S18" s="506"/>
      <c r="T18" s="487"/>
      <c r="U18" s="691"/>
      <c r="V18" s="695">
        <v>8</v>
      </c>
      <c r="W18" s="519" t="str">
        <f t="shared" si="3"/>
        <v/>
      </c>
      <c r="X18" s="691"/>
      <c r="Y18" s="691"/>
      <c r="Z18" s="691"/>
      <c r="AA18" s="691"/>
      <c r="AB18" s="691"/>
      <c r="AC18" s="691"/>
      <c r="AD18" s="691"/>
      <c r="AE18" s="691"/>
      <c r="AF18" s="691"/>
      <c r="AG18" s="691"/>
      <c r="AH18" s="691"/>
      <c r="AI18" s="691"/>
      <c r="AJ18" s="691"/>
      <c r="AK18" s="691"/>
      <c r="AL18" s="691"/>
      <c r="AM18" s="691"/>
      <c r="AN18" s="691"/>
      <c r="AO18" s="691"/>
      <c r="AP18" s="691"/>
      <c r="AQ18" s="691"/>
      <c r="AR18" s="691"/>
      <c r="AS18" s="691"/>
      <c r="AT18" s="691"/>
      <c r="AU18" s="691"/>
      <c r="AV18" s="691"/>
      <c r="AW18" s="691"/>
      <c r="AX18" s="691"/>
      <c r="AY18" s="691"/>
      <c r="AZ18" s="691"/>
      <c r="BA18" s="691"/>
      <c r="BB18" s="691"/>
      <c r="BC18" s="691"/>
      <c r="BD18" s="691"/>
      <c r="BE18" s="691"/>
      <c r="BF18" s="691"/>
      <c r="BG18" s="691"/>
      <c r="BH18" s="691"/>
      <c r="BI18" s="691"/>
      <c r="BJ18" s="691"/>
      <c r="BK18" s="691"/>
      <c r="BL18" s="691"/>
      <c r="BM18" s="691"/>
      <c r="BN18" s="691"/>
      <c r="BO18" s="691"/>
      <c r="BP18" s="691"/>
      <c r="BQ18" s="691"/>
      <c r="BR18" s="691"/>
      <c r="BS18" s="691"/>
      <c r="BT18" s="691"/>
      <c r="BU18" s="691"/>
      <c r="BV18" s="691"/>
      <c r="BW18" s="691"/>
      <c r="BX18" s="691"/>
      <c r="BY18" s="691"/>
      <c r="BZ18" s="691"/>
      <c r="CA18" s="691"/>
      <c r="CB18" s="691"/>
      <c r="CC18" s="691"/>
      <c r="CD18" s="691"/>
      <c r="CE18" s="691"/>
      <c r="CF18" s="691"/>
      <c r="CG18" s="691"/>
      <c r="CH18" s="691"/>
      <c r="CI18" s="691"/>
      <c r="CJ18" s="691"/>
      <c r="CK18" s="691"/>
      <c r="CL18" s="691"/>
      <c r="CM18" s="691"/>
      <c r="CN18" s="691"/>
      <c r="CO18" s="691"/>
      <c r="CP18" s="691"/>
      <c r="CQ18" s="691"/>
      <c r="CR18" s="691"/>
      <c r="CS18" s="691"/>
      <c r="CT18" s="691"/>
      <c r="CU18" s="691"/>
      <c r="CV18" s="691"/>
      <c r="CW18" s="691"/>
      <c r="CX18" s="691"/>
      <c r="CY18" s="691"/>
      <c r="CZ18" s="691"/>
      <c r="DA18" s="691"/>
      <c r="DB18" s="691"/>
    </row>
    <row r="19" spans="1:106">
      <c r="A19" s="497"/>
      <c r="B19" s="503"/>
      <c r="C19" s="1277" t="s">
        <v>441</v>
      </c>
      <c r="D19" s="1278"/>
      <c r="E19" s="1278"/>
      <c r="F19" s="1278"/>
      <c r="G19" s="522" t="str">
        <f>IF($G$14="","",ROUND($G$18/SQRT($G$14),'Input measurements'!$H$5))</f>
        <v/>
      </c>
      <c r="H19" s="504"/>
      <c r="I19" s="502"/>
      <c r="J19" s="507"/>
      <c r="K19" s="512" t="str">
        <f t="shared" si="0"/>
        <v/>
      </c>
      <c r="L19" s="513" t="str">
        <f>IF(K19="","",ROUND(L18+graph!$E$7,'Input measurements'!$H$5+1))</f>
        <v/>
      </c>
      <c r="M19" s="513" t="str">
        <f>IF(L19="","",ROUND(L19+graph!$E$7,'Input measurements'!$H$5+1))</f>
        <v/>
      </c>
      <c r="N19" s="513" t="str">
        <f>IF(K19="","",ROUND(N18+graph!$E$7,'Input measurements'!$H$5))</f>
        <v/>
      </c>
      <c r="O19" s="514" t="str">
        <f>IF(K19="","",FREQUENCY('Input measurements'!$B$2:$B$502,M19))</f>
        <v/>
      </c>
      <c r="P19" s="515" t="str">
        <f t="shared" si="1"/>
        <v/>
      </c>
      <c r="Q19" s="1250" t="str">
        <f t="shared" si="2"/>
        <v/>
      </c>
      <c r="R19" s="1251"/>
      <c r="S19" s="506"/>
      <c r="T19" s="487"/>
      <c r="U19" s="691"/>
      <c r="V19" s="695">
        <v>9</v>
      </c>
      <c r="W19" s="519" t="str">
        <f t="shared" si="3"/>
        <v/>
      </c>
      <c r="X19" s="691"/>
      <c r="Y19" s="691"/>
      <c r="Z19" s="691"/>
      <c r="AA19" s="691"/>
      <c r="AB19" s="691"/>
      <c r="AC19" s="691"/>
      <c r="AD19" s="691"/>
      <c r="AE19" s="691"/>
      <c r="AF19" s="691"/>
      <c r="AG19" s="691"/>
      <c r="AH19" s="691"/>
      <c r="AI19" s="691"/>
      <c r="AJ19" s="691"/>
      <c r="AK19" s="691"/>
      <c r="AL19" s="691"/>
      <c r="AM19" s="691"/>
      <c r="AN19" s="691"/>
      <c r="AO19" s="691"/>
      <c r="AP19" s="691"/>
      <c r="AQ19" s="691"/>
      <c r="AR19" s="691"/>
      <c r="AS19" s="691"/>
      <c r="AT19" s="691"/>
      <c r="AU19" s="691"/>
      <c r="AV19" s="691"/>
      <c r="AW19" s="691"/>
      <c r="AX19" s="691"/>
      <c r="AY19" s="691"/>
      <c r="AZ19" s="691"/>
      <c r="BA19" s="691"/>
      <c r="BB19" s="691"/>
      <c r="BC19" s="691"/>
      <c r="BD19" s="691"/>
      <c r="BE19" s="691"/>
      <c r="BF19" s="691"/>
      <c r="BG19" s="691"/>
      <c r="BH19" s="691"/>
      <c r="BI19" s="691"/>
      <c r="BJ19" s="691"/>
      <c r="BK19" s="691"/>
      <c r="BL19" s="691"/>
      <c r="BM19" s="691"/>
      <c r="BN19" s="691"/>
      <c r="BO19" s="691"/>
      <c r="BP19" s="691"/>
      <c r="BQ19" s="691"/>
      <c r="BR19" s="691"/>
      <c r="BS19" s="691"/>
      <c r="BT19" s="691"/>
      <c r="BU19" s="691"/>
      <c r="BV19" s="691"/>
      <c r="BW19" s="691"/>
      <c r="BX19" s="691"/>
      <c r="BY19" s="691"/>
      <c r="BZ19" s="691"/>
      <c r="CA19" s="691"/>
      <c r="CB19" s="691"/>
      <c r="CC19" s="691"/>
      <c r="CD19" s="691"/>
      <c r="CE19" s="691"/>
      <c r="CF19" s="691"/>
      <c r="CG19" s="691"/>
      <c r="CH19" s="691"/>
      <c r="CI19" s="691"/>
      <c r="CJ19" s="691"/>
      <c r="CK19" s="691"/>
      <c r="CL19" s="691"/>
      <c r="CM19" s="691"/>
      <c r="CN19" s="691"/>
      <c r="CO19" s="691"/>
      <c r="CP19" s="691"/>
      <c r="CQ19" s="691"/>
      <c r="CR19" s="691"/>
      <c r="CS19" s="691"/>
      <c r="CT19" s="691"/>
      <c r="CU19" s="691"/>
      <c r="CV19" s="691"/>
      <c r="CW19" s="691"/>
      <c r="CX19" s="691"/>
      <c r="CY19" s="691"/>
      <c r="CZ19" s="691"/>
      <c r="DA19" s="691"/>
      <c r="DB19" s="691"/>
    </row>
    <row r="20" spans="1:106">
      <c r="A20" s="497"/>
      <c r="B20" s="503"/>
      <c r="C20" s="1277" t="s">
        <v>442</v>
      </c>
      <c r="D20" s="1278"/>
      <c r="E20" s="1278"/>
      <c r="F20" s="1278"/>
      <c r="G20" s="522" t="str">
        <f>IF($G$14="","",ROUND(STDEV('Input measurements'!$B$2:$B$502),'Input measurements'!$H$5))</f>
        <v/>
      </c>
      <c r="H20" s="504"/>
      <c r="I20" s="502"/>
      <c r="J20" s="507"/>
      <c r="K20" s="512" t="str">
        <f t="shared" si="0"/>
        <v/>
      </c>
      <c r="L20" s="513" t="str">
        <f>IF(K20="","",ROUND(L19+graph!$E$7,'Input measurements'!$H$5+1))</f>
        <v/>
      </c>
      <c r="M20" s="513" t="str">
        <f>IF(L20="","",ROUND(L20+graph!$E$7,'Input measurements'!$H$5+1))</f>
        <v/>
      </c>
      <c r="N20" s="513" t="str">
        <f>IF(K20="","",ROUND(N19+graph!$E$7,'Input measurements'!$H$5))</f>
        <v/>
      </c>
      <c r="O20" s="514" t="str">
        <f>IF(K20="","",FREQUENCY('Input measurements'!$B$2:$B$502,M20))</f>
        <v/>
      </c>
      <c r="P20" s="515" t="str">
        <f t="shared" si="1"/>
        <v/>
      </c>
      <c r="Q20" s="1250" t="str">
        <f t="shared" si="2"/>
        <v/>
      </c>
      <c r="R20" s="1251"/>
      <c r="S20" s="506"/>
      <c r="T20" s="487"/>
      <c r="U20" s="691"/>
      <c r="V20" s="695">
        <v>10</v>
      </c>
      <c r="W20" s="519" t="str">
        <f t="shared" si="3"/>
        <v/>
      </c>
      <c r="X20" s="691"/>
      <c r="Y20" s="691"/>
      <c r="Z20" s="691"/>
      <c r="AA20" s="691"/>
      <c r="AB20" s="691"/>
      <c r="AC20" s="691"/>
      <c r="AD20" s="691"/>
      <c r="AE20" s="691"/>
      <c r="AF20" s="691"/>
      <c r="AG20" s="691"/>
      <c r="AH20" s="691"/>
      <c r="AI20" s="691"/>
      <c r="AJ20" s="691"/>
      <c r="AK20" s="691"/>
      <c r="AL20" s="691"/>
      <c r="AM20" s="691"/>
      <c r="AN20" s="691"/>
      <c r="AO20" s="691"/>
      <c r="AP20" s="691"/>
      <c r="AQ20" s="691"/>
      <c r="AR20" s="691"/>
      <c r="AS20" s="691"/>
      <c r="AT20" s="691"/>
      <c r="AU20" s="691"/>
      <c r="AV20" s="691"/>
      <c r="AW20" s="691"/>
      <c r="AX20" s="691"/>
      <c r="AY20" s="691"/>
      <c r="AZ20" s="691"/>
      <c r="BA20" s="691"/>
      <c r="BB20" s="691"/>
      <c r="BC20" s="691"/>
      <c r="BD20" s="691"/>
      <c r="BE20" s="691"/>
      <c r="BF20" s="691"/>
      <c r="BG20" s="691"/>
      <c r="BH20" s="691"/>
      <c r="BI20" s="691"/>
      <c r="BJ20" s="691"/>
      <c r="BK20" s="691"/>
      <c r="BL20" s="691"/>
      <c r="BM20" s="691"/>
      <c r="BN20" s="691"/>
      <c r="BO20" s="691"/>
      <c r="BP20" s="691"/>
      <c r="BQ20" s="691"/>
      <c r="BR20" s="691"/>
      <c r="BS20" s="691"/>
      <c r="BT20" s="691"/>
      <c r="BU20" s="691"/>
      <c r="BV20" s="691"/>
      <c r="BW20" s="691"/>
      <c r="BX20" s="691"/>
      <c r="BY20" s="691"/>
      <c r="BZ20" s="691"/>
      <c r="CA20" s="691"/>
      <c r="CB20" s="691"/>
      <c r="CC20" s="691"/>
      <c r="CD20" s="691"/>
      <c r="CE20" s="691"/>
      <c r="CF20" s="691"/>
      <c r="CG20" s="691"/>
      <c r="CH20" s="691"/>
      <c r="CI20" s="691"/>
      <c r="CJ20" s="691"/>
      <c r="CK20" s="691"/>
      <c r="CL20" s="691"/>
      <c r="CM20" s="691"/>
      <c r="CN20" s="691"/>
      <c r="CO20" s="691"/>
      <c r="CP20" s="691"/>
      <c r="CQ20" s="691"/>
      <c r="CR20" s="691"/>
      <c r="CS20" s="691"/>
      <c r="CT20" s="691"/>
      <c r="CU20" s="691"/>
      <c r="CV20" s="691"/>
      <c r="CW20" s="691"/>
      <c r="CX20" s="691"/>
      <c r="CY20" s="691"/>
      <c r="CZ20" s="691"/>
      <c r="DA20" s="691"/>
      <c r="DB20" s="691"/>
    </row>
    <row r="21" spans="1:106">
      <c r="A21" s="497"/>
      <c r="B21" s="503"/>
      <c r="C21" s="1281" t="s">
        <v>443</v>
      </c>
      <c r="D21" s="1282"/>
      <c r="E21" s="1282"/>
      <c r="F21" s="1282"/>
      <c r="G21" s="522" t="str">
        <f>IF($G$14="","",ROUND($G$20-CONFIDENCE(0.05,$G$20,$G$14),'Input measurements'!$H$5)&amp;"  -  "&amp;ROUND($G$20+CONFIDENCE(0.05,$G$20,$G$14),'Input measurements'!$H$5))</f>
        <v/>
      </c>
      <c r="H21" s="504"/>
      <c r="I21" s="502"/>
      <c r="J21" s="507"/>
      <c r="K21" s="512" t="str">
        <f t="shared" si="0"/>
        <v/>
      </c>
      <c r="L21" s="513" t="str">
        <f>IF(K21="","",ROUND(L20+graph!$E$7,'Input measurements'!$H$5+1))</f>
        <v/>
      </c>
      <c r="M21" s="513" t="str">
        <f>IF(L21="","",ROUND(L21+graph!$E$7,'Input measurements'!$H$5+1))</f>
        <v/>
      </c>
      <c r="N21" s="513" t="str">
        <f>IF(K21="","",ROUND(N20+graph!$E$7,'Input measurements'!$H$5))</f>
        <v/>
      </c>
      <c r="O21" s="514" t="str">
        <f>IF(K21="","",FREQUENCY('Input measurements'!$B$2:$B$502,M21))</f>
        <v/>
      </c>
      <c r="P21" s="515" t="str">
        <f>IF(K21="","",O21-O20)</f>
        <v/>
      </c>
      <c r="Q21" s="1250" t="str">
        <f t="shared" si="2"/>
        <v/>
      </c>
      <c r="R21" s="1251"/>
      <c r="S21" s="506"/>
      <c r="T21" s="487"/>
      <c r="U21" s="691"/>
      <c r="V21" s="695">
        <v>11</v>
      </c>
      <c r="W21" s="519" t="str">
        <f t="shared" si="3"/>
        <v/>
      </c>
      <c r="X21" s="691"/>
      <c r="Y21" s="691"/>
      <c r="Z21" s="691"/>
      <c r="AA21" s="691"/>
      <c r="AB21" s="691"/>
      <c r="AC21" s="691"/>
      <c r="AD21" s="691"/>
      <c r="AE21" s="691"/>
      <c r="AF21" s="691"/>
      <c r="AG21" s="691"/>
      <c r="AH21" s="691"/>
      <c r="AI21" s="691"/>
      <c r="AJ21" s="691"/>
      <c r="AK21" s="691"/>
      <c r="AL21" s="691"/>
      <c r="AM21" s="691"/>
      <c r="AN21" s="691"/>
      <c r="AO21" s="691"/>
      <c r="AP21" s="691"/>
      <c r="AQ21" s="691"/>
      <c r="AR21" s="691"/>
      <c r="AS21" s="691"/>
      <c r="AT21" s="691"/>
      <c r="AU21" s="691"/>
      <c r="AV21" s="691"/>
      <c r="AW21" s="691"/>
      <c r="AX21" s="691"/>
      <c r="AY21" s="691"/>
      <c r="AZ21" s="691"/>
      <c r="BA21" s="691"/>
      <c r="BB21" s="691"/>
      <c r="BC21" s="691"/>
      <c r="BD21" s="691"/>
      <c r="BE21" s="691"/>
      <c r="BF21" s="691"/>
      <c r="BG21" s="691"/>
      <c r="BH21" s="691"/>
      <c r="BI21" s="691"/>
      <c r="BJ21" s="691"/>
      <c r="BK21" s="691"/>
      <c r="BL21" s="691"/>
      <c r="BM21" s="691"/>
      <c r="BN21" s="691"/>
      <c r="BO21" s="691"/>
      <c r="BP21" s="691"/>
      <c r="BQ21" s="691"/>
      <c r="BR21" s="691"/>
      <c r="BS21" s="691"/>
      <c r="BT21" s="691"/>
      <c r="BU21" s="691"/>
      <c r="BV21" s="691"/>
      <c r="BW21" s="691"/>
      <c r="BX21" s="691"/>
      <c r="BY21" s="691"/>
      <c r="BZ21" s="691"/>
      <c r="CA21" s="691"/>
      <c r="CB21" s="691"/>
      <c r="CC21" s="691"/>
      <c r="CD21" s="691"/>
      <c r="CE21" s="691"/>
      <c r="CF21" s="691"/>
      <c r="CG21" s="691"/>
      <c r="CH21" s="691"/>
      <c r="CI21" s="691"/>
      <c r="CJ21" s="691"/>
      <c r="CK21" s="691"/>
      <c r="CL21" s="691"/>
      <c r="CM21" s="691"/>
      <c r="CN21" s="691"/>
      <c r="CO21" s="691"/>
      <c r="CP21" s="691"/>
      <c r="CQ21" s="691"/>
      <c r="CR21" s="691"/>
      <c r="CS21" s="691"/>
      <c r="CT21" s="691"/>
      <c r="CU21" s="691"/>
      <c r="CV21" s="691"/>
      <c r="CW21" s="691"/>
      <c r="CX21" s="691"/>
      <c r="CY21" s="691"/>
      <c r="CZ21" s="691"/>
      <c r="DA21" s="691"/>
      <c r="DB21" s="691"/>
    </row>
    <row r="22" spans="1:106">
      <c r="A22" s="497"/>
      <c r="B22" s="503"/>
      <c r="C22" s="1279" t="s">
        <v>444</v>
      </c>
      <c r="D22" s="1280"/>
      <c r="E22" s="1280"/>
      <c r="F22" s="1280"/>
      <c r="G22" s="523" t="str">
        <f>IF($G$14="","",ROUND(AVERAGE('Input measurements'!$B$2:$B$502),'Input measurements'!$H$5))</f>
        <v/>
      </c>
      <c r="H22" s="504"/>
      <c r="I22" s="502"/>
      <c r="J22" s="507"/>
      <c r="K22" s="512" t="str">
        <f t="shared" si="0"/>
        <v/>
      </c>
      <c r="L22" s="513" t="str">
        <f>IF(K22="","",ROUND(L21+graph!$E$7,'Input measurements'!$H$5+1))</f>
        <v/>
      </c>
      <c r="M22" s="513" t="str">
        <f>IF(L22="","",ROUND(L22+graph!$E$7,'Input measurements'!$H$5+1))</f>
        <v/>
      </c>
      <c r="N22" s="513" t="str">
        <f>IF(K22="","",ROUND(N21+graph!$E$7,'Input measurements'!$H$5))</f>
        <v/>
      </c>
      <c r="O22" s="514" t="str">
        <f>IF(K22="","",FREQUENCY('Input measurements'!$B$2:$B$502,M22))</f>
        <v/>
      </c>
      <c r="P22" s="515" t="str">
        <f t="shared" si="1"/>
        <v/>
      </c>
      <c r="Q22" s="1250" t="str">
        <f t="shared" si="2"/>
        <v/>
      </c>
      <c r="R22" s="1251"/>
      <c r="S22" s="506"/>
      <c r="T22" s="487"/>
      <c r="U22" s="691"/>
      <c r="V22" s="695">
        <v>12</v>
      </c>
      <c r="W22" s="519" t="str">
        <f t="shared" si="3"/>
        <v/>
      </c>
      <c r="X22" s="691"/>
      <c r="Y22" s="691"/>
      <c r="Z22" s="691"/>
      <c r="AA22" s="691"/>
      <c r="AB22" s="691"/>
      <c r="AC22" s="691"/>
      <c r="AD22" s="691"/>
      <c r="AE22" s="691"/>
      <c r="AF22" s="691"/>
      <c r="AG22" s="691"/>
      <c r="AH22" s="691"/>
      <c r="AI22" s="691"/>
      <c r="AJ22" s="691"/>
      <c r="AK22" s="691"/>
      <c r="AL22" s="691"/>
      <c r="AM22" s="691"/>
      <c r="AN22" s="691"/>
      <c r="AO22" s="691"/>
      <c r="AP22" s="691"/>
      <c r="AQ22" s="691"/>
      <c r="AR22" s="691"/>
      <c r="AS22" s="691"/>
      <c r="AT22" s="691"/>
      <c r="AU22" s="691"/>
      <c r="AV22" s="691"/>
      <c r="AW22" s="691"/>
      <c r="AX22" s="691"/>
      <c r="AY22" s="691"/>
      <c r="AZ22" s="691"/>
      <c r="BA22" s="691"/>
      <c r="BB22" s="691"/>
      <c r="BC22" s="691"/>
      <c r="BD22" s="691"/>
      <c r="BE22" s="691"/>
      <c r="BF22" s="691"/>
      <c r="BG22" s="691"/>
      <c r="BH22" s="691"/>
      <c r="BI22" s="691"/>
      <c r="BJ22" s="691"/>
      <c r="BK22" s="691"/>
      <c r="BL22" s="691"/>
      <c r="BM22" s="691"/>
      <c r="BN22" s="691"/>
      <c r="BO22" s="691"/>
      <c r="BP22" s="691"/>
      <c r="BQ22" s="691"/>
      <c r="BR22" s="691"/>
      <c r="BS22" s="691"/>
      <c r="BT22" s="691"/>
      <c r="BU22" s="691"/>
      <c r="BV22" s="691"/>
      <c r="BW22" s="691"/>
      <c r="BX22" s="691"/>
      <c r="BY22" s="691"/>
      <c r="BZ22" s="691"/>
      <c r="CA22" s="691"/>
      <c r="CB22" s="691"/>
      <c r="CC22" s="691"/>
      <c r="CD22" s="691"/>
      <c r="CE22" s="691"/>
      <c r="CF22" s="691"/>
      <c r="CG22" s="691"/>
      <c r="CH22" s="691"/>
      <c r="CI22" s="691"/>
      <c r="CJ22" s="691"/>
      <c r="CK22" s="691"/>
      <c r="CL22" s="691"/>
      <c r="CM22" s="691"/>
      <c r="CN22" s="691"/>
      <c r="CO22" s="691"/>
      <c r="CP22" s="691"/>
      <c r="CQ22" s="691"/>
      <c r="CR22" s="691"/>
      <c r="CS22" s="691"/>
      <c r="CT22" s="691"/>
      <c r="CU22" s="691"/>
      <c r="CV22" s="691"/>
      <c r="CW22" s="691"/>
      <c r="CX22" s="691"/>
      <c r="CY22" s="691"/>
      <c r="CZ22" s="691"/>
      <c r="DA22" s="691"/>
      <c r="DB22" s="691"/>
    </row>
    <row r="23" spans="1:106">
      <c r="A23" s="497"/>
      <c r="B23" s="503"/>
      <c r="C23" s="524"/>
      <c r="D23" s="525"/>
      <c r="E23" s="525"/>
      <c r="F23" s="524"/>
      <c r="G23" s="524"/>
      <c r="H23" s="504"/>
      <c r="I23" s="502"/>
      <c r="J23" s="507"/>
      <c r="K23" s="512" t="str">
        <f t="shared" si="0"/>
        <v/>
      </c>
      <c r="L23" s="513" t="str">
        <f>IF(K23="","",ROUND(L22+graph!$E$7,'Input measurements'!$H$5+1))</f>
        <v/>
      </c>
      <c r="M23" s="513" t="str">
        <f>IF(L23="","",ROUND(L23+graph!$E$7,'Input measurements'!$H$5+1))</f>
        <v/>
      </c>
      <c r="N23" s="513" t="str">
        <f>IF(K23="","",ROUND(N22+graph!$E$7,'Input measurements'!$H$5))</f>
        <v/>
      </c>
      <c r="O23" s="514" t="str">
        <f>IF(K23="","",FREQUENCY('Input measurements'!$B$2:$B$502,M23))</f>
        <v/>
      </c>
      <c r="P23" s="515" t="str">
        <f t="shared" si="1"/>
        <v/>
      </c>
      <c r="Q23" s="1250" t="str">
        <f t="shared" si="2"/>
        <v/>
      </c>
      <c r="R23" s="1251"/>
      <c r="S23" s="506"/>
      <c r="T23" s="487"/>
      <c r="U23" s="691"/>
      <c r="V23" s="695">
        <v>13</v>
      </c>
      <c r="W23" s="519" t="str">
        <f t="shared" si="3"/>
        <v/>
      </c>
      <c r="X23" s="691"/>
      <c r="Y23" s="691"/>
      <c r="Z23" s="691"/>
      <c r="AA23" s="691"/>
      <c r="AB23" s="691"/>
      <c r="AC23" s="691"/>
      <c r="AD23" s="691"/>
      <c r="AE23" s="691"/>
      <c r="AF23" s="691"/>
      <c r="AG23" s="691"/>
      <c r="AH23" s="691"/>
      <c r="AI23" s="691"/>
      <c r="AJ23" s="691"/>
      <c r="AK23" s="691"/>
      <c r="AL23" s="691"/>
      <c r="AM23" s="691"/>
      <c r="AN23" s="691"/>
      <c r="AO23" s="691"/>
      <c r="AP23" s="691"/>
      <c r="AQ23" s="691"/>
      <c r="AR23" s="691"/>
      <c r="AS23" s="691"/>
      <c r="AT23" s="691"/>
      <c r="AU23" s="691"/>
      <c r="AV23" s="691"/>
      <c r="AW23" s="691"/>
      <c r="AX23" s="691"/>
      <c r="AY23" s="691"/>
      <c r="AZ23" s="691"/>
      <c r="BA23" s="691"/>
      <c r="BB23" s="691"/>
      <c r="BC23" s="691"/>
      <c r="BD23" s="691"/>
      <c r="BE23" s="691"/>
      <c r="BF23" s="691"/>
      <c r="BG23" s="691"/>
      <c r="BH23" s="691"/>
      <c r="BI23" s="691"/>
      <c r="BJ23" s="691"/>
      <c r="BK23" s="691"/>
      <c r="BL23" s="691"/>
      <c r="BM23" s="691"/>
      <c r="BN23" s="691"/>
      <c r="BO23" s="691"/>
      <c r="BP23" s="691"/>
      <c r="BQ23" s="691"/>
      <c r="BR23" s="691"/>
      <c r="BS23" s="691"/>
      <c r="BT23" s="691"/>
      <c r="BU23" s="691"/>
      <c r="BV23" s="691"/>
      <c r="BW23" s="691"/>
      <c r="BX23" s="691"/>
      <c r="BY23" s="691"/>
      <c r="BZ23" s="691"/>
      <c r="CA23" s="691"/>
      <c r="CB23" s="691"/>
      <c r="CC23" s="691"/>
      <c r="CD23" s="691"/>
      <c r="CE23" s="691"/>
      <c r="CF23" s="691"/>
      <c r="CG23" s="691"/>
      <c r="CH23" s="691"/>
      <c r="CI23" s="691"/>
      <c r="CJ23" s="691"/>
      <c r="CK23" s="691"/>
      <c r="CL23" s="691"/>
      <c r="CM23" s="691"/>
      <c r="CN23" s="691"/>
      <c r="CO23" s="691"/>
      <c r="CP23" s="691"/>
      <c r="CQ23" s="691"/>
      <c r="CR23" s="691"/>
      <c r="CS23" s="691"/>
      <c r="CT23" s="691"/>
      <c r="CU23" s="691"/>
      <c r="CV23" s="691"/>
      <c r="CW23" s="691"/>
      <c r="CX23" s="691"/>
      <c r="CY23" s="691"/>
      <c r="CZ23" s="691"/>
      <c r="DA23" s="691"/>
      <c r="DB23" s="691"/>
    </row>
    <row r="24" spans="1:106">
      <c r="A24" s="497"/>
      <c r="B24" s="503"/>
      <c r="C24" s="1263" t="s">
        <v>445</v>
      </c>
      <c r="D24" s="1264"/>
      <c r="E24" s="1264"/>
      <c r="F24" s="1264"/>
      <c r="G24" s="1265"/>
      <c r="H24" s="504"/>
      <c r="I24" s="502"/>
      <c r="J24" s="507"/>
      <c r="K24" s="512" t="str">
        <f t="shared" si="0"/>
        <v/>
      </c>
      <c r="L24" s="513" t="str">
        <f>IF(K24="","",ROUND(L23+graph!$E$7,'Input measurements'!$H$5+1))</f>
        <v/>
      </c>
      <c r="M24" s="513" t="str">
        <f>IF(L24="","",ROUND(L24+graph!$E$7,'Input measurements'!$H$5+1))</f>
        <v/>
      </c>
      <c r="N24" s="513" t="str">
        <f>IF(K24="","",ROUND(N23+graph!$E$7,'Input measurements'!$H$5))</f>
        <v/>
      </c>
      <c r="O24" s="514" t="str">
        <f>IF(K24="","",FREQUENCY('Input measurements'!$B$2:$B$502,M24))</f>
        <v/>
      </c>
      <c r="P24" s="515" t="str">
        <f t="shared" si="1"/>
        <v/>
      </c>
      <c r="Q24" s="1250" t="str">
        <f t="shared" si="2"/>
        <v/>
      </c>
      <c r="R24" s="1251"/>
      <c r="S24" s="506"/>
      <c r="T24" s="487"/>
      <c r="U24" s="691"/>
      <c r="V24" s="695">
        <v>14</v>
      </c>
      <c r="W24" s="519" t="str">
        <f t="shared" si="3"/>
        <v/>
      </c>
      <c r="X24" s="691"/>
      <c r="Y24" s="691"/>
      <c r="Z24" s="691"/>
      <c r="AA24" s="691"/>
      <c r="AB24" s="691"/>
      <c r="AC24" s="691"/>
      <c r="AD24" s="691"/>
      <c r="AE24" s="691"/>
      <c r="AF24" s="691"/>
      <c r="AG24" s="691"/>
      <c r="AH24" s="691"/>
      <c r="AI24" s="691"/>
      <c r="AJ24" s="691"/>
      <c r="AK24" s="691"/>
      <c r="AL24" s="691"/>
      <c r="AM24" s="691"/>
      <c r="AN24" s="691"/>
      <c r="AO24" s="691"/>
      <c r="AP24" s="691"/>
      <c r="AQ24" s="691"/>
      <c r="AR24" s="691"/>
      <c r="AS24" s="691"/>
      <c r="AT24" s="691"/>
      <c r="AU24" s="691"/>
      <c r="AV24" s="691"/>
      <c r="AW24" s="691"/>
      <c r="AX24" s="691"/>
      <c r="AY24" s="691"/>
      <c r="AZ24" s="691"/>
      <c r="BA24" s="691"/>
      <c r="BB24" s="691"/>
      <c r="BC24" s="691"/>
      <c r="BD24" s="691"/>
      <c r="BE24" s="691"/>
      <c r="BF24" s="691"/>
      <c r="BG24" s="691"/>
      <c r="BH24" s="691"/>
      <c r="BI24" s="691"/>
      <c r="BJ24" s="691"/>
      <c r="BK24" s="691"/>
      <c r="BL24" s="691"/>
      <c r="BM24" s="691"/>
      <c r="BN24" s="691"/>
      <c r="BO24" s="691"/>
      <c r="BP24" s="691"/>
      <c r="BQ24" s="691"/>
      <c r="BR24" s="691"/>
      <c r="BS24" s="691"/>
      <c r="BT24" s="691"/>
      <c r="BU24" s="691"/>
      <c r="BV24" s="691"/>
      <c r="BW24" s="691"/>
      <c r="BX24" s="691"/>
      <c r="BY24" s="691"/>
      <c r="BZ24" s="691"/>
      <c r="CA24" s="691"/>
      <c r="CB24" s="691"/>
      <c r="CC24" s="691"/>
      <c r="CD24" s="691"/>
      <c r="CE24" s="691"/>
      <c r="CF24" s="691"/>
      <c r="CG24" s="691"/>
      <c r="CH24" s="691"/>
      <c r="CI24" s="691"/>
      <c r="CJ24" s="691"/>
      <c r="CK24" s="691"/>
      <c r="CL24" s="691"/>
      <c r="CM24" s="691"/>
      <c r="CN24" s="691"/>
      <c r="CO24" s="691"/>
      <c r="CP24" s="691"/>
      <c r="CQ24" s="691"/>
      <c r="CR24" s="691"/>
      <c r="CS24" s="691"/>
      <c r="CT24" s="691"/>
      <c r="CU24" s="691"/>
      <c r="CV24" s="691"/>
      <c r="CW24" s="691"/>
      <c r="CX24" s="691"/>
      <c r="CY24" s="691"/>
      <c r="CZ24" s="691"/>
      <c r="DA24" s="691"/>
      <c r="DB24" s="691"/>
    </row>
    <row r="25" spans="1:106">
      <c r="A25" s="497"/>
      <c r="B25" s="503"/>
      <c r="C25" s="1266" t="s">
        <v>446</v>
      </c>
      <c r="D25" s="1267"/>
      <c r="E25" s="1267"/>
      <c r="F25" s="1267"/>
      <c r="G25" s="696" t="str">
        <f>IF($G$14="","",N11-(15*$G$19))</f>
        <v/>
      </c>
      <c r="H25" s="504"/>
      <c r="I25" s="502"/>
      <c r="J25" s="507"/>
      <c r="K25" s="512" t="str">
        <f t="shared" si="0"/>
        <v/>
      </c>
      <c r="L25" s="513" t="str">
        <f>IF(K25="","",ROUND(L24+graph!$E$7,'Input measurements'!$H$5+1))</f>
        <v/>
      </c>
      <c r="M25" s="513" t="str">
        <f>IF(L25="","",ROUND(L25+graph!$E$7,'Input measurements'!$H$5+1))</f>
        <v/>
      </c>
      <c r="N25" s="513" t="str">
        <f>IF(K25="","",ROUND(N24+graph!$E$7,'Input measurements'!$H$5))</f>
        <v/>
      </c>
      <c r="O25" s="514" t="str">
        <f>IF(K25="","",FREQUENCY('Input measurements'!$B$2:$B$502,M25))</f>
        <v/>
      </c>
      <c r="P25" s="515" t="str">
        <f t="shared" si="1"/>
        <v/>
      </c>
      <c r="Q25" s="1250" t="str">
        <f t="shared" si="2"/>
        <v/>
      </c>
      <c r="R25" s="1251"/>
      <c r="S25" s="506"/>
      <c r="T25" s="487"/>
      <c r="U25" s="691"/>
      <c r="V25" s="695">
        <v>15</v>
      </c>
      <c r="W25" s="519" t="str">
        <f t="shared" si="3"/>
        <v/>
      </c>
      <c r="X25" s="691"/>
      <c r="Y25" s="691"/>
      <c r="Z25" s="691"/>
      <c r="AA25" s="691"/>
      <c r="AB25" s="691"/>
      <c r="AC25" s="691"/>
      <c r="AD25" s="691"/>
      <c r="AE25" s="691"/>
      <c r="AF25" s="691"/>
      <c r="AG25" s="691"/>
      <c r="AH25" s="691"/>
      <c r="AI25" s="691"/>
      <c r="AJ25" s="691"/>
      <c r="AK25" s="691"/>
      <c r="AL25" s="691"/>
      <c r="AM25" s="691"/>
      <c r="AN25" s="691"/>
      <c r="AO25" s="691"/>
      <c r="AP25" s="691"/>
      <c r="AQ25" s="691"/>
      <c r="AR25" s="691"/>
      <c r="AS25" s="691"/>
      <c r="AT25" s="691"/>
      <c r="AU25" s="691"/>
      <c r="AV25" s="691"/>
      <c r="AW25" s="691"/>
      <c r="AX25" s="691"/>
      <c r="AY25" s="691"/>
      <c r="AZ25" s="691"/>
      <c r="BA25" s="691"/>
      <c r="BB25" s="691"/>
      <c r="BC25" s="691"/>
      <c r="BD25" s="691"/>
      <c r="BE25" s="691"/>
      <c r="BF25" s="691"/>
      <c r="BG25" s="691"/>
      <c r="BH25" s="691"/>
      <c r="BI25" s="691"/>
      <c r="BJ25" s="691"/>
      <c r="BK25" s="691"/>
      <c r="BL25" s="691"/>
      <c r="BM25" s="691"/>
      <c r="BN25" s="691"/>
      <c r="BO25" s="691"/>
      <c r="BP25" s="691"/>
      <c r="BQ25" s="691"/>
      <c r="BR25" s="691"/>
      <c r="BS25" s="691"/>
      <c r="BT25" s="691"/>
      <c r="BU25" s="691"/>
      <c r="BV25" s="691"/>
      <c r="BW25" s="691"/>
      <c r="BX25" s="691"/>
      <c r="BY25" s="691"/>
      <c r="BZ25" s="691"/>
      <c r="CA25" s="691"/>
      <c r="CB25" s="691"/>
      <c r="CC25" s="691"/>
      <c r="CD25" s="691"/>
      <c r="CE25" s="691"/>
      <c r="CF25" s="691"/>
      <c r="CG25" s="691"/>
      <c r="CH25" s="691"/>
      <c r="CI25" s="691"/>
      <c r="CJ25" s="691"/>
      <c r="CK25" s="691"/>
      <c r="CL25" s="691"/>
      <c r="CM25" s="691"/>
      <c r="CN25" s="691"/>
      <c r="CO25" s="691"/>
      <c r="CP25" s="691"/>
      <c r="CQ25" s="691"/>
      <c r="CR25" s="691"/>
      <c r="CS25" s="691"/>
      <c r="CT25" s="691"/>
      <c r="CU25" s="691"/>
      <c r="CV25" s="691"/>
      <c r="CW25" s="691"/>
      <c r="CX25" s="691"/>
      <c r="CY25" s="691"/>
      <c r="CZ25" s="691"/>
      <c r="DA25" s="691"/>
      <c r="DB25" s="691"/>
    </row>
    <row r="26" spans="1:106">
      <c r="A26" s="497"/>
      <c r="B26" s="503"/>
      <c r="C26" s="1277" t="s">
        <v>447</v>
      </c>
      <c r="D26" s="1278"/>
      <c r="E26" s="1278"/>
      <c r="F26" s="1278"/>
      <c r="G26" s="521" t="str">
        <f>IF($G$14="","",graph!$E$4+(24*graph!$E$7))</f>
        <v/>
      </c>
      <c r="H26" s="504"/>
      <c r="I26" s="502"/>
      <c r="J26" s="507"/>
      <c r="K26" s="512" t="str">
        <f t="shared" si="0"/>
        <v/>
      </c>
      <c r="L26" s="513" t="str">
        <f>IF(K26="","",ROUND(L25+graph!$E$7,'Input measurements'!$H$5+1))</f>
        <v/>
      </c>
      <c r="M26" s="513" t="str">
        <f>IF(L26="","",ROUND(L26+graph!$E$7,'Input measurements'!$H$5+1))</f>
        <v/>
      </c>
      <c r="N26" s="513" t="str">
        <f>IF(K26="","",ROUND(N25+graph!$E$7,'Input measurements'!$H$5))</f>
        <v/>
      </c>
      <c r="O26" s="514" t="str">
        <f>IF(K26="","",FREQUENCY('Input measurements'!$B$2:$B$502,M26))</f>
        <v/>
      </c>
      <c r="P26" s="515" t="str">
        <f t="shared" si="1"/>
        <v/>
      </c>
      <c r="Q26" s="1250"/>
      <c r="R26" s="1251" t="str">
        <f t="shared" ref="R26:R35" si="4">IF(K26="","",W26-W25)</f>
        <v/>
      </c>
      <c r="S26" s="506"/>
      <c r="T26" s="487"/>
      <c r="U26" s="691"/>
      <c r="V26" s="695">
        <v>16</v>
      </c>
      <c r="W26" s="519" t="str">
        <f t="shared" si="3"/>
        <v/>
      </c>
      <c r="X26" s="691"/>
      <c r="Y26" s="691"/>
      <c r="Z26" s="691"/>
      <c r="AA26" s="691"/>
      <c r="AB26" s="691"/>
      <c r="AC26" s="691"/>
      <c r="AD26" s="691"/>
      <c r="AE26" s="691"/>
      <c r="AF26" s="691"/>
      <c r="AG26" s="691"/>
      <c r="AH26" s="691"/>
      <c r="AI26" s="691"/>
      <c r="AJ26" s="691"/>
      <c r="AK26" s="691"/>
      <c r="AL26" s="691"/>
      <c r="AM26" s="691"/>
      <c r="AN26" s="691"/>
      <c r="AO26" s="691"/>
      <c r="AP26" s="691"/>
      <c r="AQ26" s="691"/>
      <c r="AR26" s="691"/>
      <c r="AS26" s="691"/>
      <c r="AT26" s="691"/>
      <c r="AU26" s="691"/>
      <c r="AV26" s="691"/>
      <c r="AW26" s="691"/>
      <c r="AX26" s="691"/>
      <c r="AY26" s="691"/>
      <c r="AZ26" s="691"/>
      <c r="BA26" s="691"/>
      <c r="BB26" s="691"/>
      <c r="BC26" s="691"/>
      <c r="BD26" s="691"/>
      <c r="BE26" s="691"/>
      <c r="BF26" s="691"/>
      <c r="BG26" s="691"/>
      <c r="BH26" s="691"/>
      <c r="BI26" s="691"/>
      <c r="BJ26" s="691"/>
      <c r="BK26" s="691"/>
      <c r="BL26" s="691"/>
      <c r="BM26" s="691"/>
      <c r="BN26" s="691"/>
      <c r="BO26" s="691"/>
      <c r="BP26" s="691"/>
      <c r="BQ26" s="691"/>
      <c r="BR26" s="691"/>
      <c r="BS26" s="691"/>
      <c r="BT26" s="691"/>
      <c r="BU26" s="691"/>
      <c r="BV26" s="691"/>
      <c r="BW26" s="691"/>
      <c r="BX26" s="691"/>
      <c r="BY26" s="691"/>
      <c r="BZ26" s="691"/>
      <c r="CA26" s="691"/>
      <c r="CB26" s="691"/>
      <c r="CC26" s="691"/>
      <c r="CD26" s="691"/>
      <c r="CE26" s="691"/>
      <c r="CF26" s="691"/>
      <c r="CG26" s="691"/>
      <c r="CH26" s="691"/>
      <c r="CI26" s="691"/>
      <c r="CJ26" s="691"/>
      <c r="CK26" s="691"/>
      <c r="CL26" s="691"/>
      <c r="CM26" s="691"/>
      <c r="CN26" s="691"/>
      <c r="CO26" s="691"/>
      <c r="CP26" s="691"/>
      <c r="CQ26" s="691"/>
      <c r="CR26" s="691"/>
      <c r="CS26" s="691"/>
      <c r="CT26" s="691"/>
      <c r="CU26" s="691"/>
      <c r="CV26" s="691"/>
      <c r="CW26" s="691"/>
      <c r="CX26" s="691"/>
      <c r="CY26" s="691"/>
      <c r="CZ26" s="691"/>
      <c r="DA26" s="691"/>
      <c r="DB26" s="691"/>
    </row>
    <row r="27" spans="1:106">
      <c r="A27" s="497"/>
      <c r="B27" s="503"/>
      <c r="C27" s="1277" t="s">
        <v>448</v>
      </c>
      <c r="D27" s="1278"/>
      <c r="E27" s="1278"/>
      <c r="F27" s="1278"/>
      <c r="G27" s="526" t="str">
        <f>IF($G$14="","",$G$26-graph!$E$26)</f>
        <v/>
      </c>
      <c r="H27" s="504"/>
      <c r="I27" s="502"/>
      <c r="J27" s="507"/>
      <c r="K27" s="512" t="str">
        <f t="shared" si="0"/>
        <v/>
      </c>
      <c r="L27" s="513" t="str">
        <f>IF(K27="","",ROUND(L26+graph!$E$7,'Input measurements'!$H$5+1))</f>
        <v/>
      </c>
      <c r="M27" s="513" t="str">
        <f>IF(L27="","",ROUND(L27+graph!$E$7,'Input measurements'!$H$5+1))</f>
        <v/>
      </c>
      <c r="N27" s="513" t="str">
        <f>IF(K27="","",ROUND(N26+graph!$E$7,'Input measurements'!$H$5))</f>
        <v/>
      </c>
      <c r="O27" s="514" t="str">
        <f>IF(K27="","",FREQUENCY('Input measurements'!$B$2:$B$502,M27))</f>
        <v/>
      </c>
      <c r="P27" s="515" t="str">
        <f t="shared" si="1"/>
        <v/>
      </c>
      <c r="Q27" s="1250"/>
      <c r="R27" s="1251" t="str">
        <f t="shared" si="4"/>
        <v/>
      </c>
      <c r="S27" s="506"/>
      <c r="T27" s="487"/>
      <c r="U27" s="691"/>
      <c r="V27" s="695">
        <v>17</v>
      </c>
      <c r="W27" s="519" t="str">
        <f t="shared" si="3"/>
        <v/>
      </c>
      <c r="X27" s="691"/>
      <c r="Y27" s="691"/>
      <c r="Z27" s="691"/>
      <c r="AA27" s="691"/>
      <c r="AB27" s="691"/>
      <c r="AC27" s="691"/>
      <c r="AD27" s="691"/>
      <c r="AE27" s="691"/>
      <c r="AF27" s="691"/>
      <c r="AG27" s="691"/>
      <c r="AH27" s="691"/>
      <c r="AI27" s="691"/>
      <c r="AJ27" s="691"/>
      <c r="AK27" s="691"/>
      <c r="AL27" s="691"/>
      <c r="AM27" s="691"/>
      <c r="AN27" s="691"/>
      <c r="AO27" s="691"/>
      <c r="AP27" s="691"/>
      <c r="AQ27" s="691"/>
      <c r="AR27" s="691"/>
      <c r="AS27" s="691"/>
      <c r="AT27" s="691"/>
      <c r="AU27" s="691"/>
      <c r="AV27" s="691"/>
      <c r="AW27" s="691"/>
      <c r="AX27" s="691"/>
      <c r="AY27" s="691"/>
      <c r="AZ27" s="691"/>
      <c r="BA27" s="691"/>
      <c r="BB27" s="691"/>
      <c r="BC27" s="691"/>
      <c r="BD27" s="691"/>
      <c r="BE27" s="691"/>
      <c r="BF27" s="691"/>
      <c r="BG27" s="691"/>
      <c r="BH27" s="691"/>
      <c r="BI27" s="691"/>
      <c r="BJ27" s="691"/>
      <c r="BK27" s="691"/>
      <c r="BL27" s="691"/>
      <c r="BM27" s="691"/>
      <c r="BN27" s="691"/>
      <c r="BO27" s="691"/>
      <c r="BP27" s="691"/>
      <c r="BQ27" s="691"/>
      <c r="BR27" s="691"/>
      <c r="BS27" s="691"/>
      <c r="BT27" s="691"/>
      <c r="BU27" s="691"/>
      <c r="BV27" s="691"/>
      <c r="BW27" s="691"/>
      <c r="BX27" s="691"/>
      <c r="BY27" s="691"/>
      <c r="BZ27" s="691"/>
      <c r="CA27" s="691"/>
      <c r="CB27" s="691"/>
      <c r="CC27" s="691"/>
      <c r="CD27" s="691"/>
      <c r="CE27" s="691"/>
      <c r="CF27" s="691"/>
      <c r="CG27" s="691"/>
      <c r="CH27" s="691"/>
      <c r="CI27" s="691"/>
      <c r="CJ27" s="691"/>
      <c r="CK27" s="691"/>
      <c r="CL27" s="691"/>
      <c r="CM27" s="691"/>
      <c r="CN27" s="691"/>
      <c r="CO27" s="691"/>
      <c r="CP27" s="691"/>
      <c r="CQ27" s="691"/>
      <c r="CR27" s="691"/>
      <c r="CS27" s="691"/>
      <c r="CT27" s="691"/>
      <c r="CU27" s="691"/>
      <c r="CV27" s="691"/>
      <c r="CW27" s="691"/>
      <c r="CX27" s="691"/>
      <c r="CY27" s="691"/>
      <c r="CZ27" s="691"/>
      <c r="DA27" s="691"/>
      <c r="DB27" s="691"/>
    </row>
    <row r="28" spans="1:106">
      <c r="A28" s="497"/>
      <c r="B28" s="503"/>
      <c r="C28" s="1279" t="s">
        <v>449</v>
      </c>
      <c r="D28" s="1280"/>
      <c r="E28" s="1280"/>
      <c r="F28" s="1280"/>
      <c r="G28" s="527" t="str">
        <f>IF($G$14="","",graph!$E$30/999)</f>
        <v/>
      </c>
      <c r="H28" s="504"/>
      <c r="I28" s="502"/>
      <c r="J28" s="507"/>
      <c r="K28" s="512" t="str">
        <f t="shared" si="0"/>
        <v/>
      </c>
      <c r="L28" s="513" t="str">
        <f>IF(K28="","",ROUND(L27+graph!$E$7,'Input measurements'!$H$5+1))</f>
        <v/>
      </c>
      <c r="M28" s="513" t="str">
        <f>IF(L28="","",ROUND(L28+graph!$E$7,'Input measurements'!$H$5+1))</f>
        <v/>
      </c>
      <c r="N28" s="513" t="str">
        <f>IF(K28="","",ROUND(N27+graph!$E$7,'Input measurements'!$H$5))</f>
        <v/>
      </c>
      <c r="O28" s="514" t="str">
        <f>IF(K28="","",FREQUENCY('Input measurements'!$B$2:$B$502,M28))</f>
        <v/>
      </c>
      <c r="P28" s="515" t="str">
        <f t="shared" si="1"/>
        <v/>
      </c>
      <c r="Q28" s="1250"/>
      <c r="R28" s="1251" t="str">
        <f t="shared" si="4"/>
        <v/>
      </c>
      <c r="S28" s="506"/>
      <c r="T28" s="487"/>
      <c r="U28" s="691"/>
      <c r="V28" s="695">
        <v>18</v>
      </c>
      <c r="W28" s="519" t="str">
        <f t="shared" si="3"/>
        <v/>
      </c>
      <c r="X28" s="691"/>
      <c r="Y28" s="691"/>
      <c r="Z28" s="691"/>
      <c r="AA28" s="691"/>
      <c r="AB28" s="691"/>
      <c r="AC28" s="691"/>
      <c r="AD28" s="691"/>
      <c r="AE28" s="691"/>
      <c r="AF28" s="691"/>
      <c r="AG28" s="691"/>
      <c r="AH28" s="691"/>
      <c r="AI28" s="691"/>
      <c r="AJ28" s="691"/>
      <c r="AK28" s="691"/>
      <c r="AL28" s="691"/>
      <c r="AM28" s="691"/>
      <c r="AN28" s="691"/>
      <c r="AO28" s="691"/>
      <c r="AP28" s="691"/>
      <c r="AQ28" s="691"/>
      <c r="AR28" s="691"/>
      <c r="AS28" s="691"/>
      <c r="AT28" s="691"/>
      <c r="AU28" s="691"/>
      <c r="AV28" s="691"/>
      <c r="AW28" s="691"/>
      <c r="AX28" s="691"/>
      <c r="AY28" s="691"/>
      <c r="AZ28" s="691"/>
      <c r="BA28" s="691"/>
      <c r="BB28" s="691"/>
      <c r="BC28" s="691"/>
      <c r="BD28" s="691"/>
      <c r="BE28" s="691"/>
      <c r="BF28" s="691"/>
      <c r="BG28" s="691"/>
      <c r="BH28" s="691"/>
      <c r="BI28" s="691"/>
      <c r="BJ28" s="691"/>
      <c r="BK28" s="691"/>
      <c r="BL28" s="691"/>
      <c r="BM28" s="691"/>
      <c r="BN28" s="691"/>
      <c r="BO28" s="691"/>
      <c r="BP28" s="691"/>
      <c r="BQ28" s="691"/>
      <c r="BR28" s="691"/>
      <c r="BS28" s="691"/>
      <c r="BT28" s="691"/>
      <c r="BU28" s="691"/>
      <c r="BV28" s="691"/>
      <c r="BW28" s="691"/>
      <c r="BX28" s="691"/>
      <c r="BY28" s="691"/>
      <c r="BZ28" s="691"/>
      <c r="CA28" s="691"/>
      <c r="CB28" s="691"/>
      <c r="CC28" s="691"/>
      <c r="CD28" s="691"/>
      <c r="CE28" s="691"/>
      <c r="CF28" s="691"/>
      <c r="CG28" s="691"/>
      <c r="CH28" s="691"/>
      <c r="CI28" s="691"/>
      <c r="CJ28" s="691"/>
      <c r="CK28" s="691"/>
      <c r="CL28" s="691"/>
      <c r="CM28" s="691"/>
      <c r="CN28" s="691"/>
      <c r="CO28" s="691"/>
      <c r="CP28" s="691"/>
      <c r="CQ28" s="691"/>
      <c r="CR28" s="691"/>
      <c r="CS28" s="691"/>
      <c r="CT28" s="691"/>
      <c r="CU28" s="691"/>
      <c r="CV28" s="691"/>
      <c r="CW28" s="691"/>
      <c r="CX28" s="691"/>
      <c r="CY28" s="691"/>
      <c r="CZ28" s="691"/>
      <c r="DA28" s="691"/>
      <c r="DB28" s="691"/>
    </row>
    <row r="29" spans="1:106">
      <c r="A29" s="497"/>
      <c r="B29" s="503"/>
      <c r="C29" s="524"/>
      <c r="D29" s="525"/>
      <c r="E29" s="525"/>
      <c r="F29" s="524"/>
      <c r="G29" s="524"/>
      <c r="H29" s="504"/>
      <c r="I29" s="502"/>
      <c r="J29" s="507"/>
      <c r="K29" s="512" t="str">
        <f t="shared" si="0"/>
        <v/>
      </c>
      <c r="L29" s="513" t="str">
        <f>IF(K29="","",ROUND(L28+graph!$E$7,'Input measurements'!$H$5+1))</f>
        <v/>
      </c>
      <c r="M29" s="513" t="str">
        <f>IF(L29="","",ROUND(L29+graph!$E$7,'Input measurements'!$H$5+1))</f>
        <v/>
      </c>
      <c r="N29" s="513" t="str">
        <f>IF(K29="","",ROUND(N28+graph!$E$7,'Input measurements'!$H$5))</f>
        <v/>
      </c>
      <c r="O29" s="514" t="str">
        <f>IF(K29="","",FREQUENCY('Input measurements'!$B$2:$B$502,M29))</f>
        <v/>
      </c>
      <c r="P29" s="515" t="str">
        <f t="shared" si="1"/>
        <v/>
      </c>
      <c r="Q29" s="1250"/>
      <c r="R29" s="1251" t="str">
        <f t="shared" si="4"/>
        <v/>
      </c>
      <c r="S29" s="506"/>
      <c r="T29" s="487"/>
      <c r="U29" s="691"/>
      <c r="V29" s="695">
        <v>19</v>
      </c>
      <c r="W29" s="519" t="str">
        <f t="shared" si="3"/>
        <v/>
      </c>
      <c r="X29" s="691"/>
      <c r="Y29" s="691"/>
      <c r="Z29" s="691"/>
      <c r="AA29" s="691"/>
      <c r="AB29" s="691"/>
      <c r="AC29" s="691"/>
      <c r="AD29" s="691"/>
      <c r="AE29" s="691"/>
      <c r="AF29" s="691"/>
      <c r="AG29" s="691"/>
      <c r="AH29" s="691"/>
      <c r="AI29" s="691"/>
      <c r="AJ29" s="691"/>
      <c r="AK29" s="691"/>
      <c r="AL29" s="691"/>
      <c r="AM29" s="691"/>
      <c r="AN29" s="691"/>
      <c r="AO29" s="691"/>
      <c r="AP29" s="691"/>
      <c r="AQ29" s="691"/>
      <c r="AR29" s="691"/>
      <c r="AS29" s="691"/>
      <c r="AT29" s="691"/>
      <c r="AU29" s="691"/>
      <c r="AV29" s="691"/>
      <c r="AW29" s="691"/>
      <c r="AX29" s="691"/>
      <c r="AY29" s="691"/>
      <c r="AZ29" s="691"/>
      <c r="BA29" s="691"/>
      <c r="BB29" s="691"/>
      <c r="BC29" s="691"/>
      <c r="BD29" s="691"/>
      <c r="BE29" s="691"/>
      <c r="BF29" s="691"/>
      <c r="BG29" s="691"/>
      <c r="BH29" s="691"/>
      <c r="BI29" s="691"/>
      <c r="BJ29" s="691"/>
      <c r="BK29" s="691"/>
      <c r="BL29" s="691"/>
      <c r="BM29" s="691"/>
      <c r="BN29" s="691"/>
      <c r="BO29" s="691"/>
      <c r="BP29" s="691"/>
      <c r="BQ29" s="691"/>
      <c r="BR29" s="691"/>
      <c r="BS29" s="691"/>
      <c r="BT29" s="691"/>
      <c r="BU29" s="691"/>
      <c r="BV29" s="691"/>
      <c r="BW29" s="691"/>
      <c r="BX29" s="691"/>
      <c r="BY29" s="691"/>
      <c r="BZ29" s="691"/>
      <c r="CA29" s="691"/>
      <c r="CB29" s="691"/>
      <c r="CC29" s="691"/>
      <c r="CD29" s="691"/>
      <c r="CE29" s="691"/>
      <c r="CF29" s="691"/>
      <c r="CG29" s="691"/>
      <c r="CH29" s="691"/>
      <c r="CI29" s="691"/>
      <c r="CJ29" s="691"/>
      <c r="CK29" s="691"/>
      <c r="CL29" s="691"/>
      <c r="CM29" s="691"/>
      <c r="CN29" s="691"/>
      <c r="CO29" s="691"/>
      <c r="CP29" s="691"/>
      <c r="CQ29" s="691"/>
      <c r="CR29" s="691"/>
      <c r="CS29" s="691"/>
      <c r="CT29" s="691"/>
      <c r="CU29" s="691"/>
      <c r="CV29" s="691"/>
      <c r="CW29" s="691"/>
      <c r="CX29" s="691"/>
      <c r="CY29" s="691"/>
      <c r="CZ29" s="691"/>
      <c r="DA29" s="691"/>
      <c r="DB29" s="691"/>
    </row>
    <row r="30" spans="1:106">
      <c r="A30" s="497"/>
      <c r="B30" s="503"/>
      <c r="C30" s="1263" t="s">
        <v>450</v>
      </c>
      <c r="D30" s="1264"/>
      <c r="E30" s="1264"/>
      <c r="F30" s="1264"/>
      <c r="G30" s="1265"/>
      <c r="H30" s="504"/>
      <c r="I30" s="502"/>
      <c r="J30" s="507"/>
      <c r="K30" s="512" t="str">
        <f t="shared" si="0"/>
        <v/>
      </c>
      <c r="L30" s="513" t="str">
        <f>IF(K30="","",ROUND(L29+graph!$E$7,'Input measurements'!$H$5+1))</f>
        <v/>
      </c>
      <c r="M30" s="513" t="str">
        <f>IF(L30="","",ROUND(L30+graph!$E$7,'Input measurements'!$H$5+1))</f>
        <v/>
      </c>
      <c r="N30" s="513" t="str">
        <f>IF(K30="","",ROUND(N29+graph!$E$7,'Input measurements'!$H$5))</f>
        <v/>
      </c>
      <c r="O30" s="514" t="str">
        <f>IF(K30="","",FREQUENCY('Input measurements'!$B$2:$B$502,M30))</f>
        <v/>
      </c>
      <c r="P30" s="515" t="str">
        <f t="shared" si="1"/>
        <v/>
      </c>
      <c r="Q30" s="1250"/>
      <c r="R30" s="1251" t="str">
        <f t="shared" si="4"/>
        <v/>
      </c>
      <c r="S30" s="506"/>
      <c r="T30" s="487"/>
      <c r="U30" s="691"/>
      <c r="V30" s="695">
        <v>20</v>
      </c>
      <c r="W30" s="519" t="str">
        <f t="shared" si="3"/>
        <v/>
      </c>
      <c r="X30" s="691"/>
      <c r="Y30" s="691"/>
      <c r="Z30" s="691"/>
      <c r="AA30" s="691"/>
      <c r="AB30" s="691"/>
      <c r="AC30" s="528" t="s">
        <v>451</v>
      </c>
      <c r="AD30" s="691"/>
      <c r="AE30" s="691"/>
      <c r="AF30" s="691"/>
      <c r="AG30" s="691"/>
      <c r="AH30" s="691"/>
      <c r="AI30" s="691"/>
      <c r="AJ30" s="691"/>
      <c r="AK30" s="691"/>
      <c r="AL30" s="691"/>
      <c r="AM30" s="691"/>
      <c r="AN30" s="691"/>
      <c r="AO30" s="691"/>
      <c r="AP30" s="691"/>
      <c r="AQ30" s="691"/>
      <c r="AR30" s="691"/>
      <c r="AS30" s="691"/>
      <c r="AT30" s="691"/>
      <c r="AU30" s="691"/>
      <c r="AV30" s="691"/>
      <c r="AW30" s="691"/>
      <c r="AX30" s="691"/>
      <c r="AY30" s="691"/>
      <c r="AZ30" s="691"/>
      <c r="BA30" s="691"/>
      <c r="BB30" s="691"/>
      <c r="BC30" s="691"/>
      <c r="BD30" s="691"/>
      <c r="BE30" s="691"/>
      <c r="BF30" s="691"/>
      <c r="BG30" s="691"/>
      <c r="BH30" s="691"/>
      <c r="BI30" s="691"/>
      <c r="BJ30" s="691"/>
      <c r="BK30" s="691"/>
      <c r="BL30" s="691"/>
      <c r="BM30" s="691"/>
      <c r="BN30" s="691"/>
      <c r="BO30" s="691"/>
      <c r="BP30" s="691"/>
      <c r="BQ30" s="691"/>
      <c r="BR30" s="691"/>
      <c r="BS30" s="691"/>
      <c r="BT30" s="691"/>
      <c r="BU30" s="691"/>
      <c r="BV30" s="691"/>
      <c r="BW30" s="691"/>
      <c r="BX30" s="691"/>
      <c r="BY30" s="691"/>
      <c r="BZ30" s="691"/>
      <c r="CA30" s="691"/>
      <c r="CB30" s="691"/>
      <c r="CC30" s="691"/>
      <c r="CD30" s="691"/>
      <c r="CE30" s="691"/>
      <c r="CF30" s="691"/>
      <c r="CG30" s="691"/>
      <c r="CH30" s="691"/>
      <c r="CI30" s="691"/>
      <c r="CJ30" s="691"/>
      <c r="CK30" s="691"/>
      <c r="CL30" s="691"/>
      <c r="CM30" s="691"/>
      <c r="CN30" s="691"/>
      <c r="CO30" s="691"/>
      <c r="CP30" s="691"/>
      <c r="CQ30" s="691"/>
      <c r="CR30" s="691"/>
      <c r="CS30" s="691"/>
      <c r="CT30" s="691"/>
      <c r="CU30" s="691"/>
      <c r="CV30" s="691"/>
      <c r="CW30" s="691"/>
      <c r="CX30" s="691"/>
      <c r="CY30" s="691"/>
      <c r="CZ30" s="691"/>
      <c r="DA30" s="691"/>
      <c r="DB30" s="691"/>
    </row>
    <row r="31" spans="1:106">
      <c r="A31" s="497"/>
      <c r="B31" s="503"/>
      <c r="C31" s="1266" t="s">
        <v>452</v>
      </c>
      <c r="D31" s="1267"/>
      <c r="E31" s="1267"/>
      <c r="F31" s="1267"/>
      <c r="G31" s="529" t="str">
        <f>IF($G$20="","",IF(OR(graph!$E$22="",$G$10="")=TRUE,"",ROUND((graph!$E$22-$G$10)/(6*$G$20),2)))</f>
        <v/>
      </c>
      <c r="H31" s="504"/>
      <c r="I31" s="502"/>
      <c r="J31" s="507"/>
      <c r="K31" s="512" t="str">
        <f t="shared" si="0"/>
        <v/>
      </c>
      <c r="L31" s="513" t="str">
        <f>IF(K31="","",ROUND(L30+graph!$E$7,'Input measurements'!$H$5+1))</f>
        <v/>
      </c>
      <c r="M31" s="513" t="str">
        <f>IF(L31="","",ROUND(L31+graph!$E$7,'Input measurements'!$H$5+1))</f>
        <v/>
      </c>
      <c r="N31" s="513" t="str">
        <f>IF(K31="","",ROUND(N30+graph!$E$7,'Input measurements'!$H$5))</f>
        <v/>
      </c>
      <c r="O31" s="514" t="str">
        <f>IF(K31="","",FREQUENCY('Input measurements'!$B$2:$B$502,M31))</f>
        <v/>
      </c>
      <c r="P31" s="515" t="str">
        <f t="shared" si="1"/>
        <v/>
      </c>
      <c r="Q31" s="1250"/>
      <c r="R31" s="1251" t="str">
        <f t="shared" si="4"/>
        <v/>
      </c>
      <c r="S31" s="506"/>
      <c r="T31" s="487"/>
      <c r="U31" s="691"/>
      <c r="V31" s="695">
        <v>21</v>
      </c>
      <c r="W31" s="519" t="str">
        <f t="shared" si="3"/>
        <v/>
      </c>
      <c r="X31" s="691"/>
      <c r="Y31" s="1274" t="s">
        <v>453</v>
      </c>
      <c r="Z31" s="1275"/>
      <c r="AA31" s="1276"/>
      <c r="AB31" s="530"/>
      <c r="AC31" s="530">
        <f>IF($AB$31="",1.33,$AB$31)</f>
        <v>1.33</v>
      </c>
      <c r="AD31" s="691"/>
      <c r="AE31" s="691"/>
      <c r="AF31" s="691"/>
      <c r="AG31" s="691"/>
      <c r="AH31" s="691"/>
      <c r="AI31" s="691"/>
      <c r="AJ31" s="691"/>
      <c r="AK31" s="691"/>
      <c r="AL31" s="691"/>
      <c r="AM31" s="691"/>
      <c r="AN31" s="691"/>
      <c r="AO31" s="691"/>
      <c r="AP31" s="691"/>
      <c r="AQ31" s="691"/>
      <c r="AR31" s="691"/>
      <c r="AS31" s="691"/>
      <c r="AT31" s="691"/>
      <c r="AU31" s="691"/>
      <c r="AV31" s="691"/>
      <c r="AW31" s="691"/>
      <c r="AX31" s="691"/>
      <c r="AY31" s="691"/>
      <c r="AZ31" s="691"/>
      <c r="BA31" s="691"/>
      <c r="BB31" s="691"/>
      <c r="BC31" s="691"/>
      <c r="BD31" s="691"/>
      <c r="BE31" s="691"/>
      <c r="BF31" s="691"/>
      <c r="BG31" s="691"/>
      <c r="BH31" s="691"/>
      <c r="BI31" s="691"/>
      <c r="BJ31" s="691"/>
      <c r="BK31" s="691"/>
      <c r="BL31" s="691"/>
      <c r="BM31" s="691"/>
      <c r="BN31" s="691"/>
      <c r="BO31" s="691"/>
      <c r="BP31" s="691"/>
      <c r="BQ31" s="691"/>
      <c r="BR31" s="691"/>
      <c r="BS31" s="691"/>
      <c r="BT31" s="691"/>
      <c r="BU31" s="691"/>
      <c r="BV31" s="691"/>
      <c r="BW31" s="691"/>
      <c r="BX31" s="691"/>
      <c r="BY31" s="691"/>
      <c r="BZ31" s="691"/>
      <c r="CA31" s="691"/>
      <c r="CB31" s="691"/>
      <c r="CC31" s="691"/>
      <c r="CD31" s="691"/>
      <c r="CE31" s="691"/>
      <c r="CF31" s="691"/>
      <c r="CG31" s="691"/>
      <c r="CH31" s="691"/>
      <c r="CI31" s="691"/>
      <c r="CJ31" s="691"/>
      <c r="CK31" s="691"/>
      <c r="CL31" s="691"/>
      <c r="CM31" s="691"/>
      <c r="CN31" s="691"/>
      <c r="CO31" s="691"/>
      <c r="CP31" s="691"/>
      <c r="CQ31" s="691"/>
      <c r="CR31" s="691"/>
      <c r="CS31" s="691"/>
      <c r="CT31" s="691"/>
      <c r="CU31" s="691"/>
      <c r="CV31" s="691"/>
      <c r="CW31" s="691"/>
      <c r="CX31" s="691"/>
      <c r="CY31" s="691"/>
      <c r="CZ31" s="691"/>
      <c r="DA31" s="691"/>
      <c r="DB31" s="691"/>
    </row>
    <row r="32" spans="1:106" ht="15.75">
      <c r="A32" s="497"/>
      <c r="B32" s="503"/>
      <c r="C32" s="1268" t="s">
        <v>454</v>
      </c>
      <c r="D32" s="1269"/>
      <c r="E32" s="1269"/>
      <c r="F32" s="1270"/>
      <c r="G32" s="529" t="str">
        <f>IF($G$20="","",IF(OR($G$10="",graph!$E$22="")=TRUE,"",ROUND(IF(((graph!$E$22-$G$22)/(3*$G$20))&lt;(($G$22-$G$10)/(3*$G$20)),((graph!$E$22-$G$22)/(3*$G$20)),(($G$22-$G$10)/(3*$G$20))),2)))</f>
        <v/>
      </c>
      <c r="H32" s="504"/>
      <c r="I32" s="502"/>
      <c r="J32" s="507"/>
      <c r="K32" s="512" t="str">
        <f t="shared" si="0"/>
        <v/>
      </c>
      <c r="L32" s="513" t="str">
        <f>IF(K32="","",ROUND(L31+graph!$E$7,'Input measurements'!$H$5+1))</f>
        <v/>
      </c>
      <c r="M32" s="513" t="str">
        <f>IF(L32="","",ROUND(L32+graph!$E$7,'Input measurements'!$H$5+1))</f>
        <v/>
      </c>
      <c r="N32" s="513" t="str">
        <f>IF(K32="","",ROUND(N31+graph!$E$7,'Input measurements'!$H$5))</f>
        <v/>
      </c>
      <c r="O32" s="514" t="str">
        <f>IF(K32="","",FREQUENCY('Input measurements'!$B$2:$B$502,M32))</f>
        <v/>
      </c>
      <c r="P32" s="515" t="str">
        <f t="shared" si="1"/>
        <v/>
      </c>
      <c r="Q32" s="1250"/>
      <c r="R32" s="1251" t="str">
        <f t="shared" si="4"/>
        <v/>
      </c>
      <c r="S32" s="506"/>
      <c r="T32" s="487"/>
      <c r="U32" s="691"/>
      <c r="V32" s="695">
        <v>22</v>
      </c>
      <c r="W32" s="519" t="str">
        <f t="shared" si="3"/>
        <v/>
      </c>
      <c r="X32" s="691"/>
      <c r="Y32" s="691"/>
      <c r="Z32" s="691"/>
      <c r="AA32" s="691"/>
      <c r="AB32" s="691"/>
      <c r="AC32" s="531"/>
      <c r="AD32" s="691"/>
      <c r="AE32" s="691"/>
      <c r="AF32" s="691"/>
      <c r="AG32" s="691"/>
      <c r="AH32" s="691"/>
      <c r="AI32" s="691"/>
      <c r="AJ32" s="691"/>
      <c r="AK32" s="691"/>
      <c r="AL32" s="691"/>
      <c r="AM32" s="691"/>
      <c r="AN32" s="691"/>
      <c r="AO32" s="691"/>
      <c r="AP32" s="691"/>
      <c r="AQ32" s="691"/>
      <c r="AR32" s="691"/>
      <c r="AS32" s="691"/>
      <c r="AT32" s="691"/>
      <c r="AU32" s="691"/>
      <c r="AV32" s="691"/>
      <c r="AW32" s="691"/>
      <c r="AX32" s="691"/>
      <c r="AY32" s="691"/>
      <c r="AZ32" s="691"/>
      <c r="BA32" s="691"/>
      <c r="BB32" s="691"/>
      <c r="BC32" s="691"/>
      <c r="BD32" s="691"/>
      <c r="BE32" s="691"/>
      <c r="BF32" s="691"/>
      <c r="BG32" s="691"/>
      <c r="BH32" s="691"/>
      <c r="BI32" s="691"/>
      <c r="BJ32" s="691"/>
      <c r="BK32" s="691"/>
      <c r="BL32" s="691"/>
      <c r="BM32" s="691"/>
      <c r="BN32" s="691"/>
      <c r="BO32" s="691"/>
      <c r="BP32" s="691"/>
      <c r="BQ32" s="691"/>
      <c r="BR32" s="691"/>
      <c r="BS32" s="691"/>
      <c r="BT32" s="691"/>
      <c r="BU32" s="691"/>
      <c r="BV32" s="691"/>
      <c r="BW32" s="691"/>
      <c r="BX32" s="691"/>
      <c r="BY32" s="691"/>
      <c r="BZ32" s="691"/>
      <c r="CA32" s="691"/>
      <c r="CB32" s="691"/>
      <c r="CC32" s="691"/>
      <c r="CD32" s="691"/>
      <c r="CE32" s="691"/>
      <c r="CF32" s="691"/>
      <c r="CG32" s="691"/>
      <c r="CH32" s="691"/>
      <c r="CI32" s="691"/>
      <c r="CJ32" s="691"/>
      <c r="CK32" s="691"/>
      <c r="CL32" s="691"/>
      <c r="CM32" s="691"/>
      <c r="CN32" s="691"/>
      <c r="CO32" s="691"/>
      <c r="CP32" s="691"/>
      <c r="CQ32" s="691"/>
      <c r="CR32" s="691"/>
      <c r="CS32" s="691"/>
      <c r="CT32" s="691"/>
      <c r="CU32" s="691"/>
      <c r="CV32" s="691"/>
      <c r="CW32" s="691"/>
      <c r="CX32" s="691"/>
      <c r="CY32" s="691"/>
      <c r="CZ32" s="691"/>
      <c r="DA32" s="691"/>
      <c r="DB32" s="691"/>
    </row>
    <row r="33" spans="1:106" ht="12.75" customHeight="1">
      <c r="A33" s="497"/>
      <c r="B33" s="503"/>
      <c r="C33" s="1271" t="s">
        <v>455</v>
      </c>
      <c r="D33" s="1272"/>
      <c r="E33" s="1272"/>
      <c r="F33" s="1273"/>
      <c r="G33" s="532" t="str">
        <f>IF($G$20="","",IF(OR(graph!$E$22="",$G$10="")=TRUE,"",IF(((1-NORMSDIST((graph!$E$22-$G$22)/$G$20))*10^6)+((NORMSDIST(($G$10-$G$22)/$G$20))*10^6)&gt;100,TRUNC(((1-NORMSDIST((graph!$E$22-$G$22)/$G$20))*10^6)+((NORMSDIST(($G$10-$G$22)/$G$20))*10^6),0),TRUNC(((1-NORMSDIST((graph!$E$22-$G$22)/$G$20))*10^6)+((NORMSDIST(($G$10-$G$22)/$G$20))*10^6),3))))</f>
        <v/>
      </c>
      <c r="H33" s="504"/>
      <c r="I33" s="502"/>
      <c r="J33" s="507"/>
      <c r="K33" s="512" t="str">
        <f t="shared" si="0"/>
        <v/>
      </c>
      <c r="L33" s="513" t="str">
        <f>IF(K33="","",ROUND(L32+graph!$E$7,'Input measurements'!$H$5+1))</f>
        <v/>
      </c>
      <c r="M33" s="513" t="str">
        <f>IF(L33="","",ROUND(L33+graph!$E$7,'Input measurements'!$H$5+1))</f>
        <v/>
      </c>
      <c r="N33" s="513" t="str">
        <f>IF(K33="","",ROUND(N32+graph!$E$7,'Input measurements'!$H$5))</f>
        <v/>
      </c>
      <c r="O33" s="514" t="str">
        <f>IF(K33="","",FREQUENCY('Input measurements'!$B$2:$B$502,M33))</f>
        <v/>
      </c>
      <c r="P33" s="515" t="str">
        <f t="shared" si="1"/>
        <v/>
      </c>
      <c r="Q33" s="1250"/>
      <c r="R33" s="1251" t="str">
        <f t="shared" si="4"/>
        <v/>
      </c>
      <c r="S33" s="506"/>
      <c r="T33" s="487"/>
      <c r="U33" s="691"/>
      <c r="V33" s="695">
        <v>23</v>
      </c>
      <c r="W33" s="519" t="str">
        <f t="shared" si="3"/>
        <v/>
      </c>
      <c r="X33" s="691"/>
      <c r="Y33" s="1274" t="s">
        <v>456</v>
      </c>
      <c r="Z33" s="1275"/>
      <c r="AA33" s="1276"/>
      <c r="AB33" s="530"/>
      <c r="AC33" s="530">
        <f>IF($AB$33="",1.33,$AB$33)</f>
        <v>1.33</v>
      </c>
      <c r="AD33" s="691"/>
      <c r="AE33" s="691"/>
      <c r="AF33" s="691"/>
      <c r="AG33" s="691"/>
      <c r="AH33" s="691"/>
      <c r="AI33" s="691"/>
      <c r="AJ33" s="691"/>
      <c r="AK33" s="691"/>
      <c r="AL33" s="691"/>
      <c r="AM33" s="691"/>
      <c r="AN33" s="691"/>
      <c r="AO33" s="691"/>
      <c r="AP33" s="691"/>
      <c r="AQ33" s="691"/>
      <c r="AR33" s="691"/>
      <c r="AS33" s="691"/>
      <c r="AT33" s="691"/>
      <c r="AU33" s="691"/>
      <c r="AV33" s="691"/>
      <c r="AW33" s="691"/>
      <c r="AX33" s="691"/>
      <c r="AY33" s="691"/>
      <c r="AZ33" s="691"/>
      <c r="BA33" s="691"/>
      <c r="BB33" s="691"/>
      <c r="BC33" s="691"/>
      <c r="BD33" s="691"/>
      <c r="BE33" s="691"/>
      <c r="BF33" s="691"/>
      <c r="BG33" s="691"/>
      <c r="BH33" s="691"/>
      <c r="BI33" s="691"/>
      <c r="BJ33" s="691"/>
      <c r="BK33" s="691"/>
      <c r="BL33" s="691"/>
      <c r="BM33" s="691"/>
      <c r="BN33" s="691"/>
      <c r="BO33" s="691"/>
      <c r="BP33" s="691"/>
      <c r="BQ33" s="691"/>
      <c r="BR33" s="691"/>
      <c r="BS33" s="691"/>
      <c r="BT33" s="691"/>
      <c r="BU33" s="691"/>
      <c r="BV33" s="691"/>
      <c r="BW33" s="691"/>
      <c r="BX33" s="691"/>
      <c r="BY33" s="691"/>
      <c r="BZ33" s="691"/>
      <c r="CA33" s="691"/>
      <c r="CB33" s="691"/>
      <c r="CC33" s="691"/>
      <c r="CD33" s="691"/>
      <c r="CE33" s="691"/>
      <c r="CF33" s="691"/>
      <c r="CG33" s="691"/>
      <c r="CH33" s="691"/>
      <c r="CI33" s="691"/>
      <c r="CJ33" s="691"/>
      <c r="CK33" s="691"/>
      <c r="CL33" s="691"/>
      <c r="CM33" s="691"/>
      <c r="CN33" s="691"/>
      <c r="CO33" s="691"/>
      <c r="CP33" s="691"/>
      <c r="CQ33" s="691"/>
      <c r="CR33" s="691"/>
      <c r="CS33" s="691"/>
      <c r="CT33" s="691"/>
      <c r="CU33" s="691"/>
      <c r="CV33" s="691"/>
      <c r="CW33" s="691"/>
      <c r="CX33" s="691"/>
      <c r="CY33" s="691"/>
      <c r="CZ33" s="691"/>
      <c r="DA33" s="691"/>
      <c r="DB33" s="691"/>
    </row>
    <row r="34" spans="1:106">
      <c r="A34" s="497"/>
      <c r="B34" s="503"/>
      <c r="C34" s="533"/>
      <c r="D34" s="692"/>
      <c r="E34" s="692"/>
      <c r="F34" s="693"/>
      <c r="G34" s="534"/>
      <c r="H34" s="504"/>
      <c r="I34" s="502"/>
      <c r="J34" s="507"/>
      <c r="K34" s="512" t="str">
        <f t="shared" si="0"/>
        <v/>
      </c>
      <c r="L34" s="513" t="str">
        <f>IF(K34="","",ROUND(L33+graph!$E$7,'Input measurements'!$H$5+1))</f>
        <v/>
      </c>
      <c r="M34" s="513" t="str">
        <f>IF(L34="","",ROUND(L34+graph!$E$7,'Input measurements'!$H$5+1))</f>
        <v/>
      </c>
      <c r="N34" s="513" t="str">
        <f>IF(K34="","",ROUND(N33+graph!$E$7,'Input measurements'!$H$5))</f>
        <v/>
      </c>
      <c r="O34" s="514" t="str">
        <f>IF(K34="","",FREQUENCY('Input measurements'!$B$2:$B$502,M34))</f>
        <v/>
      </c>
      <c r="P34" s="515" t="str">
        <f t="shared" si="1"/>
        <v/>
      </c>
      <c r="Q34" s="1250"/>
      <c r="R34" s="1251" t="str">
        <f t="shared" si="4"/>
        <v/>
      </c>
      <c r="S34" s="506"/>
      <c r="T34" s="487"/>
      <c r="U34" s="691"/>
      <c r="V34" s="695">
        <v>24</v>
      </c>
      <c r="W34" s="519" t="str">
        <f t="shared" si="3"/>
        <v/>
      </c>
      <c r="X34" s="691"/>
      <c r="Y34" s="691"/>
      <c r="Z34" s="691"/>
      <c r="AA34" s="691"/>
      <c r="AB34" s="691"/>
      <c r="AC34" s="691"/>
      <c r="AD34" s="691"/>
      <c r="AE34" s="691"/>
      <c r="AF34" s="535" t="s">
        <v>457</v>
      </c>
      <c r="AG34" s="535" t="str">
        <f>IF($G$14="","",IF(OR($G$10="",$G$11=""),"",NORMSINV(1-(IF(OR($G$11="",$G$10="")=TRUE,"",IF(((1-NORMSDIST(($G$11-$G$22)/$G$20))*10^6)+((NORMSDIST(($G$10-$G$22)/$G$20))*10^6)&gt;100,TRUNC(((1-NORMSDIST(($G$11-$G$22)/$G$20))*10^6)+((NORMSDIST(($G$10-$G$22)/$G$20))*10^6),0),TRUNC(((1-NORMSDIST(($G$11-$G$22)/$G$20))*10^6)+((NORMSDIST(($G$10-$G$22)/$G$20))*10^6),3))))/1000000)))</f>
        <v/>
      </c>
      <c r="AH34" s="535" t="b">
        <f>ISERROR(AG34)</f>
        <v>0</v>
      </c>
      <c r="AI34" s="535"/>
      <c r="AJ34" s="535" t="str">
        <f>IF(AH34=TRUE,"&lt;-6 or &gt;6",AG34)</f>
        <v/>
      </c>
      <c r="AK34" s="691"/>
      <c r="AL34" s="691"/>
      <c r="AM34" s="691"/>
      <c r="AN34" s="691"/>
      <c r="AO34" s="691"/>
      <c r="AP34" s="691"/>
      <c r="AQ34" s="691"/>
      <c r="AR34" s="691"/>
      <c r="AS34" s="691"/>
      <c r="AT34" s="691"/>
      <c r="AU34" s="691"/>
      <c r="AV34" s="691"/>
      <c r="AW34" s="691"/>
      <c r="AX34" s="691"/>
      <c r="AY34" s="691"/>
      <c r="AZ34" s="691"/>
      <c r="BA34" s="691"/>
      <c r="BB34" s="691"/>
      <c r="BC34" s="691"/>
      <c r="BD34" s="691"/>
      <c r="BE34" s="691"/>
      <c r="BF34" s="691"/>
      <c r="BG34" s="691"/>
      <c r="BH34" s="691"/>
      <c r="BI34" s="691"/>
      <c r="BJ34" s="691"/>
      <c r="BK34" s="691"/>
      <c r="BL34" s="691"/>
      <c r="BM34" s="691"/>
      <c r="BN34" s="691"/>
      <c r="BO34" s="691"/>
      <c r="BP34" s="691"/>
      <c r="BQ34" s="691"/>
      <c r="BR34" s="691"/>
      <c r="BS34" s="691"/>
      <c r="BT34" s="691"/>
      <c r="BU34" s="691"/>
      <c r="BV34" s="691"/>
      <c r="BW34" s="691"/>
      <c r="BX34" s="691"/>
      <c r="BY34" s="691"/>
      <c r="BZ34" s="691"/>
      <c r="CA34" s="691"/>
      <c r="CB34" s="691"/>
      <c r="CC34" s="691"/>
      <c r="CD34" s="691"/>
      <c r="CE34" s="691"/>
      <c r="CF34" s="691"/>
      <c r="CG34" s="691"/>
      <c r="CH34" s="691"/>
      <c r="CI34" s="691"/>
      <c r="CJ34" s="691"/>
      <c r="CK34" s="691"/>
      <c r="CL34" s="691"/>
      <c r="CM34" s="691"/>
      <c r="CN34" s="691"/>
      <c r="CO34" s="691"/>
      <c r="CP34" s="691"/>
      <c r="CQ34" s="691"/>
      <c r="CR34" s="691"/>
      <c r="CS34" s="691"/>
      <c r="CT34" s="691"/>
      <c r="CU34" s="691"/>
      <c r="CV34" s="691"/>
      <c r="CW34" s="691"/>
      <c r="CX34" s="691"/>
      <c r="CY34" s="691"/>
      <c r="CZ34" s="691"/>
      <c r="DA34" s="691"/>
      <c r="DB34" s="691"/>
    </row>
    <row r="35" spans="1:106">
      <c r="A35" s="497"/>
      <c r="B35" s="503"/>
      <c r="C35" s="533" t="s">
        <v>458</v>
      </c>
      <c r="D35" s="692"/>
      <c r="E35" s="692"/>
      <c r="F35" s="693" t="s">
        <v>459</v>
      </c>
      <c r="G35" s="536" t="str">
        <f>AG59</f>
        <v>-</v>
      </c>
      <c r="H35" s="504"/>
      <c r="I35" s="502"/>
      <c r="J35" s="507"/>
      <c r="K35" s="512" t="str">
        <f t="shared" si="0"/>
        <v/>
      </c>
      <c r="L35" s="513" t="str">
        <f>IF(K35="","",ROUND(L34+graph!$E$7,'Input measurements'!$H$5+1))</f>
        <v/>
      </c>
      <c r="M35" s="513" t="str">
        <f>IF(L35="","",ROUND(L35+graph!$E$7,'Input measurements'!$H$5+1))</f>
        <v/>
      </c>
      <c r="N35" s="513" t="str">
        <f>IF(K35="","",ROUND(N34+graph!$E$7,'Input measurements'!$H$5))</f>
        <v/>
      </c>
      <c r="O35" s="514" t="str">
        <f>IF(K35="","",FREQUENCY('Input measurements'!$B$2:$B$502,M35))</f>
        <v/>
      </c>
      <c r="P35" s="515" t="str">
        <f t="shared" si="1"/>
        <v/>
      </c>
      <c r="Q35" s="1250"/>
      <c r="R35" s="1251" t="str">
        <f t="shared" si="4"/>
        <v/>
      </c>
      <c r="S35" s="506"/>
      <c r="T35" s="487"/>
      <c r="U35" s="691"/>
      <c r="V35" s="697">
        <v>25</v>
      </c>
      <c r="W35" s="537" t="str">
        <f t="shared" si="3"/>
        <v/>
      </c>
      <c r="X35" s="691"/>
      <c r="Y35" s="538" t="s">
        <v>460</v>
      </c>
      <c r="Z35" s="691"/>
      <c r="AA35" s="691"/>
      <c r="AB35" s="691"/>
      <c r="AC35" s="691"/>
      <c r="AD35" s="691"/>
      <c r="AE35" s="691"/>
      <c r="AF35" s="535"/>
      <c r="AG35" s="535"/>
      <c r="AH35" s="535"/>
      <c r="AI35" s="535"/>
      <c r="AJ35" s="535"/>
      <c r="AK35" s="691"/>
      <c r="AL35" s="691"/>
      <c r="AM35" s="691"/>
      <c r="AN35" s="691"/>
      <c r="AO35" s="691"/>
      <c r="AP35" s="691"/>
      <c r="AQ35" s="691"/>
      <c r="AR35" s="691"/>
      <c r="AS35" s="691"/>
      <c r="AT35" s="691"/>
      <c r="AU35" s="691"/>
      <c r="AV35" s="691"/>
      <c r="AW35" s="691"/>
      <c r="AX35" s="691"/>
      <c r="AY35" s="691"/>
      <c r="AZ35" s="691"/>
      <c r="BA35" s="691"/>
      <c r="BB35" s="691"/>
      <c r="BC35" s="691"/>
      <c r="BD35" s="691"/>
      <c r="BE35" s="691"/>
      <c r="BF35" s="691"/>
      <c r="BG35" s="691"/>
      <c r="BH35" s="691"/>
      <c r="BI35" s="691"/>
      <c r="BJ35" s="691"/>
      <c r="BK35" s="691"/>
      <c r="BL35" s="691"/>
      <c r="BM35" s="691"/>
      <c r="BN35" s="691"/>
      <c r="BO35" s="691"/>
      <c r="BP35" s="691"/>
      <c r="BQ35" s="691"/>
      <c r="BR35" s="691"/>
      <c r="BS35" s="691"/>
      <c r="BT35" s="691"/>
      <c r="BU35" s="691"/>
      <c r="BV35" s="691"/>
      <c r="BW35" s="691"/>
      <c r="BX35" s="691"/>
      <c r="BY35" s="691"/>
      <c r="BZ35" s="691"/>
      <c r="CA35" s="691"/>
      <c r="CB35" s="691"/>
      <c r="CC35" s="691"/>
      <c r="CD35" s="691"/>
      <c r="CE35" s="691"/>
      <c r="CF35" s="691"/>
      <c r="CG35" s="691"/>
      <c r="CH35" s="691"/>
      <c r="CI35" s="691"/>
      <c r="CJ35" s="691"/>
      <c r="CK35" s="691"/>
      <c r="CL35" s="691"/>
      <c r="CM35" s="691"/>
      <c r="CN35" s="691"/>
      <c r="CO35" s="691"/>
      <c r="CP35" s="691"/>
      <c r="CQ35" s="691"/>
      <c r="CR35" s="691"/>
      <c r="CS35" s="691"/>
      <c r="CT35" s="691"/>
      <c r="CU35" s="691"/>
      <c r="CV35" s="691"/>
      <c r="CW35" s="691"/>
      <c r="CX35" s="691"/>
      <c r="CY35" s="691"/>
      <c r="CZ35" s="691"/>
      <c r="DA35" s="691"/>
      <c r="DB35" s="691"/>
    </row>
    <row r="36" spans="1:106">
      <c r="A36" s="497"/>
      <c r="B36" s="503"/>
      <c r="C36" s="539" t="s">
        <v>460</v>
      </c>
      <c r="D36" s="540"/>
      <c r="E36" s="540"/>
      <c r="F36" s="541" t="s">
        <v>461</v>
      </c>
      <c r="G36" s="542" t="str">
        <f>AG61</f>
        <v>-</v>
      </c>
      <c r="H36" s="504"/>
      <c r="I36" s="502"/>
      <c r="J36" s="543"/>
      <c r="K36" s="544"/>
      <c r="L36" s="545"/>
      <c r="M36" s="545"/>
      <c r="N36" s="545"/>
      <c r="O36" s="546"/>
      <c r="P36" s="547"/>
      <c r="Q36" s="1258"/>
      <c r="R36" s="1259"/>
      <c r="S36" s="506"/>
      <c r="T36" s="487"/>
      <c r="U36" s="691"/>
      <c r="V36" s="691"/>
      <c r="W36" s="691"/>
      <c r="X36" s="691"/>
      <c r="Y36" s="691"/>
      <c r="Z36" s="531"/>
      <c r="AA36" s="691"/>
      <c r="AB36" s="691"/>
      <c r="AC36" s="691"/>
      <c r="AD36" s="691"/>
      <c r="AE36" s="691"/>
      <c r="AF36" s="535" t="s">
        <v>462</v>
      </c>
      <c r="AG36" s="535" t="str">
        <f>IF(OR($G$10="",graph!$E$22=""),"",IF($G$20="","",IF('result graph'!Y35="Long term",Z61,AA47)))</f>
        <v/>
      </c>
      <c r="AH36" s="535" t="b">
        <f>ISERROR(AG36)</f>
        <v>0</v>
      </c>
      <c r="AI36" s="535" t="str">
        <f>IF(AH36=TRUE,"&gt;6",AG36)</f>
        <v/>
      </c>
      <c r="AJ36" s="535" t="str">
        <f>IF(AI36="",AI36,"&lt;-6 or &gt;6")</f>
        <v/>
      </c>
      <c r="AK36" s="691"/>
      <c r="AL36" s="691"/>
      <c r="AM36" s="691"/>
      <c r="AN36" s="691"/>
      <c r="AO36" s="691"/>
      <c r="AP36" s="691"/>
      <c r="AQ36" s="691"/>
      <c r="AR36" s="691"/>
      <c r="AS36" s="691"/>
      <c r="AT36" s="691"/>
      <c r="AU36" s="691"/>
      <c r="AV36" s="691"/>
      <c r="AW36" s="691"/>
      <c r="AX36" s="691"/>
      <c r="AY36" s="691"/>
      <c r="AZ36" s="691"/>
      <c r="BA36" s="691"/>
      <c r="BB36" s="691"/>
      <c r="BC36" s="691"/>
      <c r="BD36" s="691"/>
      <c r="BE36" s="691"/>
      <c r="BF36" s="691"/>
      <c r="BG36" s="691"/>
      <c r="BH36" s="691"/>
      <c r="BI36" s="691"/>
      <c r="BJ36" s="691"/>
      <c r="BK36" s="691"/>
      <c r="BL36" s="691"/>
      <c r="BM36" s="691"/>
      <c r="BN36" s="691"/>
      <c r="BO36" s="691"/>
      <c r="BP36" s="691"/>
      <c r="BQ36" s="691"/>
      <c r="BR36" s="691"/>
      <c r="BS36" s="691"/>
      <c r="BT36" s="691"/>
      <c r="BU36" s="691"/>
      <c r="BV36" s="691"/>
      <c r="BW36" s="691"/>
      <c r="BX36" s="691"/>
      <c r="BY36" s="691"/>
      <c r="BZ36" s="691"/>
      <c r="CA36" s="691"/>
      <c r="CB36" s="691"/>
      <c r="CC36" s="691"/>
      <c r="CD36" s="691"/>
      <c r="CE36" s="691"/>
      <c r="CF36" s="691"/>
      <c r="CG36" s="691"/>
      <c r="CH36" s="691"/>
      <c r="CI36" s="691"/>
      <c r="CJ36" s="691"/>
      <c r="CK36" s="691"/>
      <c r="CL36" s="691"/>
      <c r="CM36" s="691"/>
      <c r="CN36" s="691"/>
      <c r="CO36" s="691"/>
      <c r="CP36" s="691"/>
      <c r="CQ36" s="691"/>
      <c r="CR36" s="691"/>
      <c r="CS36" s="691"/>
      <c r="CT36" s="691"/>
      <c r="CU36" s="691"/>
      <c r="CV36" s="691"/>
      <c r="CW36" s="691"/>
      <c r="CX36" s="691"/>
      <c r="CY36" s="691"/>
      <c r="CZ36" s="691"/>
      <c r="DA36" s="691"/>
      <c r="DB36" s="691"/>
    </row>
    <row r="37" spans="1:106">
      <c r="A37" s="497"/>
      <c r="B37" s="548"/>
      <c r="C37" s="517"/>
      <c r="D37" s="518"/>
      <c r="E37" s="518"/>
      <c r="F37" s="517"/>
      <c r="G37" s="517"/>
      <c r="H37" s="549"/>
      <c r="I37" s="502"/>
      <c r="J37" s="550"/>
      <c r="K37" s="551"/>
      <c r="L37" s="552"/>
      <c r="M37" s="552"/>
      <c r="N37" s="551"/>
      <c r="O37" s="551"/>
      <c r="P37" s="553"/>
      <c r="Q37" s="551"/>
      <c r="R37" s="551"/>
      <c r="S37" s="554"/>
      <c r="T37" s="487"/>
      <c r="U37" s="691"/>
      <c r="V37" s="691"/>
      <c r="W37" s="691"/>
      <c r="X37" s="691"/>
      <c r="Y37" s="691"/>
      <c r="Z37" s="691" t="str">
        <f>IF($G$14="","",IF(OR($G$10="",$G$11=""),"",NORMSINV(1-(IF(OR($G$11="",$G$10="")=TRUE,"",IF(((1-NORMSDIST(($G$11-$G$22)/$G$20))*10^6)+((NORMSDIST(($G$10-$G$22)/$G$20))*10^6)&gt;100,TRUNC(((1-NORMSDIST(($G$11-$G$22)/$G$20))*10^6)+((NORMSDIST(($G$10-$G$22)/$G$20))*10^6),0),TRUNC(((1-NORMSDIST(($G$11-$G$22)/$G$20))*10^6)+((NORMSDIST(($G$10-$G$22)/$G$20))*10^6),3))))/1000000)))</f>
        <v/>
      </c>
      <c r="AA37" s="691"/>
      <c r="AB37" s="691"/>
      <c r="AC37" s="691"/>
      <c r="AD37" s="691"/>
      <c r="AE37" s="691"/>
      <c r="AF37" s="691"/>
      <c r="AG37" s="691"/>
      <c r="AH37" s="691"/>
      <c r="AI37" s="691"/>
      <c r="AJ37" s="691"/>
      <c r="AK37" s="691"/>
      <c r="AL37" s="691"/>
      <c r="AM37" s="691"/>
      <c r="AN37" s="691"/>
      <c r="AO37" s="691"/>
      <c r="AP37" s="691"/>
      <c r="AQ37" s="691"/>
      <c r="AR37" s="691"/>
      <c r="AS37" s="691"/>
      <c r="AT37" s="691"/>
      <c r="AU37" s="691"/>
      <c r="AV37" s="691"/>
      <c r="AW37" s="691"/>
      <c r="AX37" s="691"/>
      <c r="AY37" s="691"/>
      <c r="AZ37" s="691"/>
      <c r="BA37" s="691"/>
      <c r="BB37" s="691"/>
      <c r="BC37" s="691"/>
      <c r="BD37" s="691"/>
      <c r="BE37" s="691"/>
      <c r="BF37" s="691"/>
      <c r="BG37" s="691"/>
      <c r="BH37" s="691"/>
      <c r="BI37" s="691"/>
      <c r="BJ37" s="691"/>
      <c r="BK37" s="691"/>
      <c r="BL37" s="691"/>
      <c r="BM37" s="691"/>
      <c r="BN37" s="691"/>
      <c r="BO37" s="691"/>
      <c r="BP37" s="691"/>
      <c r="BQ37" s="691"/>
      <c r="BR37" s="691"/>
      <c r="BS37" s="691"/>
      <c r="BT37" s="691"/>
      <c r="BU37" s="691"/>
      <c r="BV37" s="691"/>
      <c r="BW37" s="691"/>
      <c r="BX37" s="691"/>
      <c r="BY37" s="691"/>
      <c r="BZ37" s="691"/>
      <c r="CA37" s="691"/>
      <c r="CB37" s="691"/>
      <c r="CC37" s="691"/>
      <c r="CD37" s="691"/>
      <c r="CE37" s="691"/>
      <c r="CF37" s="691"/>
      <c r="CG37" s="691"/>
      <c r="CH37" s="691"/>
      <c r="CI37" s="691"/>
      <c r="CJ37" s="691"/>
      <c r="CK37" s="691"/>
      <c r="CL37" s="691"/>
      <c r="CM37" s="691"/>
      <c r="CN37" s="691"/>
      <c r="CO37" s="691"/>
      <c r="CP37" s="691"/>
      <c r="CQ37" s="691"/>
      <c r="CR37" s="691"/>
      <c r="CS37" s="691"/>
      <c r="CT37" s="691"/>
      <c r="CU37" s="691"/>
      <c r="CV37" s="691"/>
      <c r="CW37" s="691"/>
      <c r="CX37" s="691"/>
      <c r="CY37" s="691"/>
      <c r="CZ37" s="691"/>
      <c r="DA37" s="691"/>
      <c r="DB37" s="691"/>
    </row>
    <row r="38" spans="1:106">
      <c r="A38" s="497"/>
      <c r="B38" s="502"/>
      <c r="C38" s="502"/>
      <c r="D38" s="481"/>
      <c r="E38" s="481"/>
      <c r="F38" s="555"/>
      <c r="G38" s="502"/>
      <c r="H38" s="556"/>
      <c r="I38" s="502"/>
      <c r="J38" s="557"/>
      <c r="K38" s="502"/>
      <c r="L38" s="481"/>
      <c r="M38" s="481"/>
      <c r="N38" s="502"/>
      <c r="O38" s="502"/>
      <c r="P38" s="556"/>
      <c r="Q38" s="502"/>
      <c r="R38" s="502"/>
      <c r="S38" s="502"/>
      <c r="T38" s="487"/>
      <c r="U38" s="691"/>
      <c r="V38" s="691"/>
      <c r="W38" s="691"/>
      <c r="X38" s="691"/>
      <c r="Y38" s="691"/>
      <c r="Z38" s="691"/>
      <c r="AA38" s="691"/>
      <c r="AB38" s="691"/>
      <c r="AC38" s="691"/>
      <c r="AD38" s="691"/>
      <c r="AE38" s="691"/>
      <c r="AF38" s="691"/>
      <c r="AG38" s="691"/>
      <c r="AH38" s="691"/>
      <c r="AI38" s="691"/>
      <c r="AJ38" s="691"/>
      <c r="AK38" s="691"/>
      <c r="AL38" s="691"/>
      <c r="AM38" s="691"/>
      <c r="AN38" s="691"/>
      <c r="AO38" s="691"/>
      <c r="AP38" s="691"/>
      <c r="AQ38" s="691"/>
      <c r="AR38" s="691"/>
      <c r="AS38" s="691"/>
      <c r="AT38" s="691"/>
      <c r="AU38" s="691"/>
      <c r="AV38" s="691"/>
      <c r="AW38" s="691"/>
      <c r="AX38" s="691"/>
      <c r="AY38" s="691"/>
      <c r="AZ38" s="691"/>
      <c r="BA38" s="691"/>
      <c r="BB38" s="691"/>
      <c r="BC38" s="691"/>
      <c r="BD38" s="691"/>
      <c r="BE38" s="691"/>
      <c r="BF38" s="691"/>
      <c r="BG38" s="691"/>
      <c r="BH38" s="691"/>
      <c r="BI38" s="691"/>
      <c r="BJ38" s="691"/>
      <c r="BK38" s="691"/>
      <c r="BL38" s="691"/>
      <c r="BM38" s="691"/>
      <c r="BN38" s="691"/>
      <c r="BO38" s="691"/>
      <c r="BP38" s="691"/>
      <c r="BQ38" s="691"/>
      <c r="BR38" s="691"/>
      <c r="BS38" s="691"/>
      <c r="BT38" s="691"/>
      <c r="BU38" s="691"/>
      <c r="BV38" s="691"/>
      <c r="BW38" s="691"/>
      <c r="BX38" s="691"/>
      <c r="BY38" s="691"/>
      <c r="BZ38" s="691"/>
      <c r="CA38" s="691"/>
      <c r="CB38" s="691"/>
      <c r="CC38" s="691"/>
      <c r="CD38" s="691"/>
      <c r="CE38" s="691"/>
      <c r="CF38" s="691"/>
      <c r="CG38" s="691"/>
      <c r="CH38" s="691"/>
      <c r="CI38" s="691"/>
      <c r="CJ38" s="691"/>
      <c r="CK38" s="691"/>
      <c r="CL38" s="691"/>
      <c r="CM38" s="691"/>
      <c r="CN38" s="691"/>
      <c r="CO38" s="691"/>
      <c r="CP38" s="691"/>
      <c r="CQ38" s="691"/>
      <c r="CR38" s="691"/>
      <c r="CS38" s="691"/>
      <c r="CT38" s="691"/>
      <c r="CU38" s="691"/>
      <c r="CV38" s="691"/>
      <c r="CW38" s="691"/>
      <c r="CX38" s="691"/>
      <c r="CY38" s="691"/>
      <c r="CZ38" s="691"/>
      <c r="DA38" s="691"/>
      <c r="DB38" s="691"/>
    </row>
    <row r="39" spans="1:106">
      <c r="A39" s="497"/>
      <c r="B39" s="558"/>
      <c r="C39" s="559"/>
      <c r="D39" s="560"/>
      <c r="E39" s="560"/>
      <c r="F39" s="561"/>
      <c r="G39" s="559"/>
      <c r="H39" s="562"/>
      <c r="I39" s="559"/>
      <c r="J39" s="563"/>
      <c r="K39" s="559"/>
      <c r="L39" s="560"/>
      <c r="M39" s="560"/>
      <c r="N39" s="559"/>
      <c r="O39" s="559"/>
      <c r="P39" s="564"/>
      <c r="Q39" s="559"/>
      <c r="R39" s="559"/>
      <c r="S39" s="565"/>
      <c r="T39" s="487"/>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691"/>
      <c r="AR39" s="691"/>
      <c r="AS39" s="691"/>
      <c r="AT39" s="691"/>
      <c r="AU39" s="691"/>
      <c r="AV39" s="691"/>
      <c r="AW39" s="691"/>
      <c r="AX39" s="691"/>
      <c r="AY39" s="691"/>
      <c r="AZ39" s="691"/>
      <c r="BA39" s="691"/>
      <c r="BB39" s="691"/>
      <c r="BC39" s="691"/>
      <c r="BD39" s="691"/>
      <c r="BE39" s="691"/>
      <c r="BF39" s="691"/>
      <c r="BG39" s="691"/>
      <c r="BH39" s="691"/>
      <c r="BI39" s="691"/>
      <c r="BJ39" s="691"/>
      <c r="BK39" s="691"/>
      <c r="BL39" s="691"/>
      <c r="BM39" s="691"/>
      <c r="BN39" s="691"/>
      <c r="BO39" s="691"/>
      <c r="BP39" s="691"/>
      <c r="BQ39" s="691"/>
      <c r="BR39" s="691"/>
      <c r="BS39" s="691"/>
      <c r="BT39" s="691"/>
      <c r="BU39" s="691"/>
      <c r="BV39" s="691"/>
      <c r="BW39" s="691"/>
      <c r="BX39" s="691"/>
      <c r="BY39" s="691"/>
      <c r="BZ39" s="691"/>
      <c r="CA39" s="691"/>
      <c r="CB39" s="691"/>
      <c r="CC39" s="691"/>
      <c r="CD39" s="691"/>
      <c r="CE39" s="691"/>
      <c r="CF39" s="691"/>
      <c r="CG39" s="691"/>
      <c r="CH39" s="691"/>
      <c r="CI39" s="691"/>
      <c r="CJ39" s="691"/>
      <c r="CK39" s="691"/>
      <c r="CL39" s="691"/>
      <c r="CM39" s="691"/>
      <c r="CN39" s="691"/>
      <c r="CO39" s="691"/>
      <c r="CP39" s="691"/>
      <c r="CQ39" s="691"/>
      <c r="CR39" s="691"/>
      <c r="CS39" s="691"/>
      <c r="CT39" s="691"/>
      <c r="CU39" s="691"/>
      <c r="CV39" s="691"/>
      <c r="CW39" s="691"/>
      <c r="CX39" s="691"/>
      <c r="CY39" s="691"/>
      <c r="CZ39" s="691"/>
      <c r="DA39" s="691"/>
      <c r="DB39" s="691"/>
    </row>
    <row r="40" spans="1:106" ht="43.5" customHeight="1">
      <c r="A40" s="497"/>
      <c r="B40" s="566"/>
      <c r="C40" s="567"/>
      <c r="D40" s="568"/>
      <c r="E40" s="567"/>
      <c r="F40" s="568"/>
      <c r="G40" s="568"/>
      <c r="H40" s="569"/>
      <c r="I40" s="568"/>
      <c r="J40" s="570"/>
      <c r="K40" s="568"/>
      <c r="L40" s="567"/>
      <c r="M40" s="567"/>
      <c r="N40" s="568"/>
      <c r="O40" s="568"/>
      <c r="P40" s="569"/>
      <c r="Q40" s="568"/>
      <c r="R40" s="568"/>
      <c r="S40" s="571"/>
      <c r="T40" s="487"/>
      <c r="U40" s="691"/>
      <c r="V40" s="691"/>
      <c r="W40" s="691"/>
      <c r="X40" s="691"/>
      <c r="Y40" s="691"/>
      <c r="Z40" s="691" t="e">
        <f>TRUNC(((1-NORMSDIST(($G$11-$G$22)/$G$20))*10^6)+((NORMSDIST(($G$10-$G$22)/$G$20))*10^6),3)</f>
        <v>#VALUE!</v>
      </c>
      <c r="AA40" s="691"/>
      <c r="AB40" s="691"/>
      <c r="AC40" s="691"/>
      <c r="AD40" s="691"/>
      <c r="AE40" s="691"/>
      <c r="AF40" s="691"/>
      <c r="AG40" s="691"/>
      <c r="AH40" s="691"/>
      <c r="AI40" s="691"/>
      <c r="AJ40" s="691"/>
      <c r="AK40" s="691"/>
      <c r="AL40" s="691"/>
      <c r="AM40" s="691"/>
      <c r="AN40" s="691"/>
      <c r="AO40" s="691"/>
      <c r="AP40" s="691"/>
      <c r="AQ40" s="691"/>
      <c r="AR40" s="691"/>
      <c r="AS40" s="691"/>
      <c r="AT40" s="691"/>
      <c r="AU40" s="691"/>
      <c r="AV40" s="691"/>
      <c r="AW40" s="691"/>
      <c r="AX40" s="691"/>
      <c r="AY40" s="691"/>
      <c r="AZ40" s="691"/>
      <c r="BA40" s="691"/>
      <c r="BB40" s="691"/>
      <c r="BC40" s="691"/>
      <c r="BD40" s="691"/>
      <c r="BE40" s="691"/>
      <c r="BF40" s="691"/>
      <c r="BG40" s="691"/>
      <c r="BH40" s="691"/>
      <c r="BI40" s="691"/>
      <c r="BJ40" s="691"/>
      <c r="BK40" s="691"/>
      <c r="BL40" s="691"/>
      <c r="BM40" s="691"/>
      <c r="BN40" s="691"/>
      <c r="BO40" s="691"/>
      <c r="BP40" s="691"/>
      <c r="BQ40" s="691"/>
      <c r="BR40" s="691"/>
      <c r="BS40" s="691"/>
      <c r="BT40" s="691"/>
      <c r="BU40" s="691"/>
      <c r="BV40" s="691"/>
      <c r="BW40" s="691"/>
      <c r="BX40" s="691"/>
      <c r="BY40" s="691"/>
      <c r="BZ40" s="691"/>
      <c r="CA40" s="691"/>
      <c r="CB40" s="691"/>
      <c r="CC40" s="691"/>
      <c r="CD40" s="691"/>
      <c r="CE40" s="691"/>
      <c r="CF40" s="691"/>
      <c r="CG40" s="691"/>
      <c r="CH40" s="691"/>
      <c r="CI40" s="691"/>
      <c r="CJ40" s="691"/>
      <c r="CK40" s="691"/>
      <c r="CL40" s="691"/>
      <c r="CM40" s="691"/>
      <c r="CN40" s="691"/>
      <c r="CO40" s="691"/>
      <c r="CP40" s="691"/>
      <c r="CQ40" s="691"/>
      <c r="CR40" s="691"/>
      <c r="CS40" s="691"/>
      <c r="CT40" s="691"/>
      <c r="CU40" s="691"/>
      <c r="CV40" s="691"/>
      <c r="CW40" s="691"/>
      <c r="CX40" s="691"/>
      <c r="CY40" s="691"/>
      <c r="CZ40" s="691"/>
      <c r="DA40" s="691"/>
      <c r="DB40" s="691"/>
    </row>
    <row r="41" spans="1:106">
      <c r="A41" s="497"/>
      <c r="B41" s="566"/>
      <c r="C41" s="567"/>
      <c r="D41" s="568"/>
      <c r="E41" s="567"/>
      <c r="F41" s="568"/>
      <c r="G41" s="568"/>
      <c r="H41" s="569"/>
      <c r="I41" s="568"/>
      <c r="J41" s="570"/>
      <c r="K41" s="568"/>
      <c r="L41" s="567"/>
      <c r="M41" s="567"/>
      <c r="N41" s="568"/>
      <c r="O41" s="568"/>
      <c r="P41" s="569"/>
      <c r="Q41" s="568"/>
      <c r="R41" s="568"/>
      <c r="S41" s="571"/>
      <c r="T41" s="487"/>
      <c r="U41" s="691"/>
      <c r="V41" s="691"/>
      <c r="W41" s="691"/>
      <c r="X41" s="691"/>
      <c r="Y41" s="691"/>
      <c r="Z41" s="691"/>
      <c r="AA41" s="691"/>
      <c r="AB41" s="691"/>
      <c r="AC41" s="691"/>
      <c r="AD41" s="691"/>
      <c r="AE41" s="691"/>
      <c r="AF41" s="572" t="s">
        <v>463</v>
      </c>
      <c r="AG41" s="535" t="str">
        <f>$G$22</f>
        <v/>
      </c>
      <c r="AH41" s="691"/>
      <c r="AI41" s="691"/>
      <c r="AJ41" s="691"/>
      <c r="AK41" s="691"/>
      <c r="AL41" s="691"/>
      <c r="AM41" s="691"/>
      <c r="AN41" s="691"/>
      <c r="AO41" s="691"/>
      <c r="AP41" s="691"/>
      <c r="AQ41" s="691"/>
      <c r="AR41" s="691"/>
      <c r="AS41" s="691"/>
      <c r="AT41" s="691"/>
      <c r="AU41" s="691"/>
      <c r="AV41" s="691"/>
      <c r="AW41" s="691"/>
      <c r="AX41" s="691"/>
      <c r="AY41" s="691"/>
      <c r="AZ41" s="691"/>
      <c r="BA41" s="691"/>
      <c r="BB41" s="691"/>
      <c r="BC41" s="691"/>
      <c r="BD41" s="691"/>
      <c r="BE41" s="691"/>
      <c r="BF41" s="691"/>
      <c r="BG41" s="691"/>
      <c r="BH41" s="691"/>
      <c r="BI41" s="691"/>
      <c r="BJ41" s="691"/>
      <c r="BK41" s="691"/>
      <c r="BL41" s="691"/>
      <c r="BM41" s="691"/>
      <c r="BN41" s="691"/>
      <c r="BO41" s="691"/>
      <c r="BP41" s="691"/>
      <c r="BQ41" s="691"/>
      <c r="BR41" s="691"/>
      <c r="BS41" s="691"/>
      <c r="BT41" s="691"/>
      <c r="BU41" s="691"/>
      <c r="BV41" s="691"/>
      <c r="BW41" s="691"/>
      <c r="BX41" s="691"/>
      <c r="BY41" s="691"/>
      <c r="BZ41" s="691"/>
      <c r="CA41" s="691"/>
      <c r="CB41" s="691"/>
      <c r="CC41" s="691"/>
      <c r="CD41" s="691"/>
      <c r="CE41" s="691"/>
      <c r="CF41" s="691"/>
      <c r="CG41" s="691"/>
      <c r="CH41" s="691"/>
      <c r="CI41" s="691"/>
      <c r="CJ41" s="691"/>
      <c r="CK41" s="691"/>
      <c r="CL41" s="691"/>
      <c r="CM41" s="691"/>
      <c r="CN41" s="691"/>
      <c r="CO41" s="691"/>
      <c r="CP41" s="691"/>
      <c r="CQ41" s="691"/>
      <c r="CR41" s="691"/>
      <c r="CS41" s="691"/>
      <c r="CT41" s="691"/>
      <c r="CU41" s="691"/>
      <c r="CV41" s="691"/>
      <c r="CW41" s="691"/>
      <c r="CX41" s="691"/>
      <c r="CY41" s="691"/>
      <c r="CZ41" s="691"/>
      <c r="DA41" s="691"/>
      <c r="DB41" s="691"/>
    </row>
    <row r="42" spans="1:106" ht="3.75" customHeight="1">
      <c r="A42" s="497"/>
      <c r="B42" s="566"/>
      <c r="C42" s="567"/>
      <c r="D42" s="568"/>
      <c r="E42" s="567"/>
      <c r="F42" s="568"/>
      <c r="G42" s="568"/>
      <c r="H42" s="569"/>
      <c r="I42" s="568"/>
      <c r="J42" s="568"/>
      <c r="K42" s="568"/>
      <c r="L42" s="568"/>
      <c r="M42" s="568"/>
      <c r="N42" s="568"/>
      <c r="O42" s="568"/>
      <c r="P42" s="568"/>
      <c r="Q42" s="573"/>
      <c r="R42" s="568"/>
      <c r="S42" s="571"/>
      <c r="T42" s="487"/>
      <c r="U42" s="691"/>
      <c r="V42" s="691"/>
      <c r="W42" s="691"/>
      <c r="X42" s="691"/>
      <c r="Y42" s="691"/>
      <c r="Z42" s="691"/>
      <c r="AA42" s="691"/>
      <c r="AB42" s="691"/>
      <c r="AC42" s="691"/>
      <c r="AD42" s="691"/>
      <c r="AE42" s="691"/>
      <c r="AF42" s="572"/>
      <c r="AG42" s="691"/>
      <c r="AH42" s="691"/>
      <c r="AI42" s="691"/>
      <c r="AJ42" s="691"/>
      <c r="AK42" s="691"/>
      <c r="AL42" s="691"/>
      <c r="AM42" s="691"/>
      <c r="AN42" s="691"/>
      <c r="AO42" s="691"/>
      <c r="AP42" s="691"/>
      <c r="AQ42" s="691"/>
      <c r="AR42" s="691"/>
      <c r="AS42" s="691"/>
      <c r="AT42" s="691"/>
      <c r="AU42" s="691"/>
      <c r="AV42" s="691"/>
      <c r="AW42" s="691"/>
      <c r="AX42" s="691"/>
      <c r="AY42" s="691"/>
      <c r="AZ42" s="691"/>
      <c r="BA42" s="691"/>
      <c r="BB42" s="691"/>
      <c r="BC42" s="691"/>
      <c r="BD42" s="691"/>
      <c r="BE42" s="691"/>
      <c r="BF42" s="691"/>
      <c r="BG42" s="691"/>
      <c r="BH42" s="691"/>
      <c r="BI42" s="691"/>
      <c r="BJ42" s="691"/>
      <c r="BK42" s="691"/>
      <c r="BL42" s="691"/>
      <c r="BM42" s="691"/>
      <c r="BN42" s="691"/>
      <c r="BO42" s="691"/>
      <c r="BP42" s="691"/>
      <c r="BQ42" s="691"/>
      <c r="BR42" s="691"/>
      <c r="BS42" s="691"/>
      <c r="BT42" s="691"/>
      <c r="BU42" s="691"/>
      <c r="BV42" s="691"/>
      <c r="BW42" s="691"/>
      <c r="BX42" s="691"/>
      <c r="BY42" s="691"/>
      <c r="BZ42" s="691"/>
      <c r="CA42" s="691"/>
      <c r="CB42" s="691"/>
      <c r="CC42" s="691"/>
      <c r="CD42" s="691"/>
      <c r="CE42" s="691"/>
      <c r="CF42" s="691"/>
      <c r="CG42" s="691"/>
      <c r="CH42" s="691"/>
      <c r="CI42" s="691"/>
      <c r="CJ42" s="691"/>
      <c r="CK42" s="691"/>
      <c r="CL42" s="691"/>
      <c r="CM42" s="691"/>
      <c r="CN42" s="691"/>
      <c r="CO42" s="691"/>
      <c r="CP42" s="691"/>
      <c r="CQ42" s="691"/>
      <c r="CR42" s="691"/>
      <c r="CS42" s="691"/>
      <c r="CT42" s="691"/>
      <c r="CU42" s="691"/>
      <c r="CV42" s="691"/>
      <c r="CW42" s="691"/>
      <c r="CX42" s="691"/>
      <c r="CY42" s="691"/>
      <c r="CZ42" s="691"/>
      <c r="DA42" s="691"/>
      <c r="DB42" s="691"/>
    </row>
    <row r="43" spans="1:106">
      <c r="A43" s="497"/>
      <c r="B43" s="566"/>
      <c r="C43" s="567"/>
      <c r="D43" s="568"/>
      <c r="E43" s="567"/>
      <c r="F43" s="568"/>
      <c r="G43" s="568"/>
      <c r="H43" s="569"/>
      <c r="I43" s="568"/>
      <c r="J43" s="568"/>
      <c r="K43" s="568"/>
      <c r="L43" s="568"/>
      <c r="M43" s="568"/>
      <c r="N43" s="568"/>
      <c r="O43" s="568"/>
      <c r="P43" s="568"/>
      <c r="Q43" s="568"/>
      <c r="R43" s="568"/>
      <c r="S43" s="571"/>
      <c r="T43" s="487"/>
      <c r="U43" s="691"/>
      <c r="V43" s="1260"/>
      <c r="W43" s="1260"/>
      <c r="X43" s="1260"/>
      <c r="Y43" s="1260"/>
      <c r="Z43" s="1260"/>
      <c r="AA43" s="691"/>
      <c r="AB43" s="691"/>
      <c r="AC43" s="691"/>
      <c r="AD43" s="691"/>
      <c r="AE43" s="691"/>
      <c r="AF43" s="572" t="s">
        <v>464</v>
      </c>
      <c r="AG43" s="535" t="str">
        <f>$G$20</f>
        <v/>
      </c>
      <c r="AH43" s="691"/>
      <c r="AI43" s="691"/>
      <c r="AJ43" s="691"/>
      <c r="AK43" s="691"/>
      <c r="AL43" s="691"/>
      <c r="AM43" s="691"/>
      <c r="AN43" s="691"/>
      <c r="AO43" s="691"/>
      <c r="AP43" s="691"/>
      <c r="AQ43" s="691"/>
      <c r="AR43" s="691"/>
      <c r="AS43" s="691"/>
      <c r="AT43" s="691"/>
      <c r="AU43" s="691"/>
      <c r="AV43" s="691"/>
      <c r="AW43" s="691"/>
      <c r="AX43" s="691"/>
      <c r="AY43" s="691"/>
      <c r="AZ43" s="691"/>
      <c r="BA43" s="691"/>
      <c r="BB43" s="691"/>
      <c r="BC43" s="691"/>
      <c r="BD43" s="691"/>
      <c r="BE43" s="691"/>
      <c r="BF43" s="691"/>
      <c r="BG43" s="691"/>
      <c r="BH43" s="691"/>
      <c r="BI43" s="691"/>
      <c r="BJ43" s="691"/>
      <c r="BK43" s="691"/>
      <c r="BL43" s="691"/>
      <c r="BM43" s="691"/>
      <c r="BN43" s="691"/>
      <c r="BO43" s="691"/>
      <c r="BP43" s="691"/>
      <c r="BQ43" s="691"/>
      <c r="BR43" s="691"/>
      <c r="BS43" s="691"/>
      <c r="BT43" s="691"/>
      <c r="BU43" s="691"/>
      <c r="BV43" s="691"/>
      <c r="BW43" s="691"/>
      <c r="BX43" s="691"/>
      <c r="BY43" s="691"/>
      <c r="BZ43" s="691"/>
      <c r="CA43" s="691"/>
      <c r="CB43" s="691"/>
      <c r="CC43" s="691"/>
      <c r="CD43" s="691"/>
      <c r="CE43" s="691"/>
      <c r="CF43" s="691"/>
      <c r="CG43" s="691"/>
      <c r="CH43" s="691"/>
      <c r="CI43" s="691"/>
      <c r="CJ43" s="691"/>
      <c r="CK43" s="691"/>
      <c r="CL43" s="691"/>
      <c r="CM43" s="691"/>
      <c r="CN43" s="691"/>
      <c r="CO43" s="691"/>
      <c r="CP43" s="691"/>
      <c r="CQ43" s="691"/>
      <c r="CR43" s="691"/>
      <c r="CS43" s="691"/>
      <c r="CT43" s="691"/>
      <c r="CU43" s="691"/>
      <c r="CV43" s="691"/>
      <c r="CW43" s="691"/>
      <c r="CX43" s="691"/>
      <c r="CY43" s="691"/>
      <c r="CZ43" s="691"/>
      <c r="DA43" s="691"/>
      <c r="DB43" s="691"/>
    </row>
    <row r="44" spans="1:106" ht="3.75" customHeight="1">
      <c r="A44" s="497"/>
      <c r="B44" s="566"/>
      <c r="C44" s="567"/>
      <c r="D44" s="568"/>
      <c r="E44" s="567"/>
      <c r="F44" s="568"/>
      <c r="G44" s="568"/>
      <c r="H44" s="569"/>
      <c r="I44" s="568"/>
      <c r="J44" s="568"/>
      <c r="K44" s="568"/>
      <c r="L44" s="568"/>
      <c r="M44" s="568"/>
      <c r="N44" s="568"/>
      <c r="O44" s="568"/>
      <c r="P44" s="574"/>
      <c r="Q44" s="575"/>
      <c r="R44" s="576"/>
      <c r="S44" s="571"/>
      <c r="T44" s="487"/>
      <c r="U44" s="691"/>
      <c r="V44" s="691"/>
      <c r="W44" s="691"/>
      <c r="X44" s="691"/>
      <c r="Y44" s="691"/>
      <c r="Z44" s="691"/>
      <c r="AA44" s="691"/>
      <c r="AB44" s="691"/>
      <c r="AC44" s="691"/>
      <c r="AD44" s="691"/>
      <c r="AE44" s="691"/>
      <c r="AF44" s="572"/>
      <c r="AG44" s="691"/>
      <c r="AH44" s="691"/>
      <c r="AI44" s="691"/>
      <c r="AJ44" s="691"/>
      <c r="AK44" s="691"/>
      <c r="AL44" s="691"/>
      <c r="AM44" s="691"/>
      <c r="AN44" s="691"/>
      <c r="AO44" s="691"/>
      <c r="AP44" s="691"/>
      <c r="AQ44" s="691"/>
      <c r="AR44" s="691"/>
      <c r="AS44" s="691"/>
      <c r="AT44" s="691"/>
      <c r="AU44" s="691"/>
      <c r="AV44" s="691"/>
      <c r="AW44" s="691"/>
      <c r="AX44" s="691"/>
      <c r="AY44" s="691"/>
      <c r="AZ44" s="691"/>
      <c r="BA44" s="691"/>
      <c r="BB44" s="691"/>
      <c r="BC44" s="691"/>
      <c r="BD44" s="691"/>
      <c r="BE44" s="691"/>
      <c r="BF44" s="691"/>
      <c r="BG44" s="691"/>
      <c r="BH44" s="691"/>
      <c r="BI44" s="691"/>
      <c r="BJ44" s="691"/>
      <c r="BK44" s="691"/>
      <c r="BL44" s="691"/>
      <c r="BM44" s="691"/>
      <c r="BN44" s="691"/>
      <c r="BO44" s="691"/>
      <c r="BP44" s="691"/>
      <c r="BQ44" s="691"/>
      <c r="BR44" s="691"/>
      <c r="BS44" s="691"/>
      <c r="BT44" s="691"/>
      <c r="BU44" s="691"/>
      <c r="BV44" s="691"/>
      <c r="BW44" s="691"/>
      <c r="BX44" s="691"/>
      <c r="BY44" s="691"/>
      <c r="BZ44" s="691"/>
      <c r="CA44" s="691"/>
      <c r="CB44" s="691"/>
      <c r="CC44" s="691"/>
      <c r="CD44" s="691"/>
      <c r="CE44" s="691"/>
      <c r="CF44" s="691"/>
      <c r="CG44" s="691"/>
      <c r="CH44" s="691"/>
      <c r="CI44" s="691"/>
      <c r="CJ44" s="691"/>
      <c r="CK44" s="691"/>
      <c r="CL44" s="691"/>
      <c r="CM44" s="691"/>
      <c r="CN44" s="691"/>
      <c r="CO44" s="691"/>
      <c r="CP44" s="691"/>
      <c r="CQ44" s="691"/>
      <c r="CR44" s="691"/>
      <c r="CS44" s="691"/>
      <c r="CT44" s="691"/>
      <c r="CU44" s="691"/>
      <c r="CV44" s="691"/>
      <c r="CW44" s="691"/>
      <c r="CX44" s="691"/>
      <c r="CY44" s="691"/>
      <c r="CZ44" s="691"/>
      <c r="DA44" s="691"/>
      <c r="DB44" s="691"/>
    </row>
    <row r="45" spans="1:106">
      <c r="A45" s="497"/>
      <c r="B45" s="566"/>
      <c r="C45" s="567"/>
      <c r="D45" s="568"/>
      <c r="E45" s="567"/>
      <c r="F45" s="568"/>
      <c r="G45" s="568"/>
      <c r="H45" s="569"/>
      <c r="I45" s="568"/>
      <c r="J45" s="568"/>
      <c r="K45" s="568"/>
      <c r="L45" s="568"/>
      <c r="M45" s="568"/>
      <c r="N45" s="568"/>
      <c r="O45" s="568"/>
      <c r="P45" s="577"/>
      <c r="Q45" s="573" t="s">
        <v>171</v>
      </c>
      <c r="R45" s="578"/>
      <c r="S45" s="571"/>
      <c r="T45" s="487"/>
      <c r="U45" s="691"/>
      <c r="V45" s="691"/>
      <c r="W45" s="691"/>
      <c r="X45" s="691"/>
      <c r="Y45" s="691"/>
      <c r="Z45" s="535" t="s">
        <v>458</v>
      </c>
      <c r="AA45" s="535" t="s">
        <v>460</v>
      </c>
      <c r="AB45" s="691"/>
      <c r="AC45" s="691"/>
      <c r="AD45" s="691"/>
      <c r="AE45" s="691"/>
      <c r="AF45" s="572" t="s">
        <v>465</v>
      </c>
      <c r="AG45" s="535">
        <f>graph!$E$22</f>
        <v>0</v>
      </c>
      <c r="AH45" s="691"/>
      <c r="AI45" s="691"/>
      <c r="AJ45" s="691"/>
      <c r="AK45" s="691"/>
      <c r="AL45" s="691"/>
      <c r="AM45" s="691"/>
      <c r="AN45" s="691"/>
      <c r="AO45" s="691"/>
      <c r="AP45" s="691"/>
      <c r="AQ45" s="691"/>
      <c r="AR45" s="691"/>
      <c r="AS45" s="691"/>
      <c r="AT45" s="691"/>
      <c r="AU45" s="691"/>
      <c r="AV45" s="691"/>
      <c r="AW45" s="691"/>
      <c r="AX45" s="691"/>
      <c r="AY45" s="691"/>
      <c r="AZ45" s="691"/>
      <c r="BA45" s="691"/>
      <c r="BB45" s="691"/>
      <c r="BC45" s="691"/>
      <c r="BD45" s="691"/>
      <c r="BE45" s="691"/>
      <c r="BF45" s="691"/>
      <c r="BG45" s="691"/>
      <c r="BH45" s="691"/>
      <c r="BI45" s="691"/>
      <c r="BJ45" s="691"/>
      <c r="BK45" s="691"/>
      <c r="BL45" s="691"/>
      <c r="BM45" s="691"/>
      <c r="BN45" s="691"/>
      <c r="BO45" s="691"/>
      <c r="BP45" s="691"/>
      <c r="BQ45" s="691"/>
      <c r="BR45" s="691"/>
      <c r="BS45" s="691"/>
      <c r="BT45" s="691"/>
      <c r="BU45" s="691"/>
      <c r="BV45" s="691"/>
      <c r="BW45" s="691"/>
      <c r="BX45" s="691"/>
      <c r="BY45" s="691"/>
      <c r="BZ45" s="691"/>
      <c r="CA45" s="691"/>
      <c r="CB45" s="691"/>
      <c r="CC45" s="691"/>
      <c r="CD45" s="691"/>
      <c r="CE45" s="691"/>
      <c r="CF45" s="691"/>
      <c r="CG45" s="691"/>
      <c r="CH45" s="691"/>
      <c r="CI45" s="691"/>
      <c r="CJ45" s="691"/>
      <c r="CK45" s="691"/>
      <c r="CL45" s="691"/>
      <c r="CM45" s="691"/>
      <c r="CN45" s="691"/>
      <c r="CO45" s="691"/>
      <c r="CP45" s="691"/>
      <c r="CQ45" s="691"/>
      <c r="CR45" s="691"/>
      <c r="CS45" s="691"/>
      <c r="CT45" s="691"/>
      <c r="CU45" s="691"/>
      <c r="CV45" s="691"/>
      <c r="CW45" s="691"/>
      <c r="CX45" s="691"/>
      <c r="CY45" s="691"/>
      <c r="CZ45" s="691"/>
      <c r="DA45" s="691"/>
      <c r="DB45" s="691"/>
    </row>
    <row r="46" spans="1:106" ht="3.75" customHeight="1">
      <c r="A46" s="497"/>
      <c r="B46" s="566"/>
      <c r="C46" s="567"/>
      <c r="D46" s="568"/>
      <c r="E46" s="567"/>
      <c r="F46" s="568"/>
      <c r="G46" s="568"/>
      <c r="H46" s="569"/>
      <c r="I46" s="568"/>
      <c r="J46" s="568"/>
      <c r="K46" s="568"/>
      <c r="L46" s="568"/>
      <c r="M46" s="568"/>
      <c r="N46" s="568"/>
      <c r="O46" s="568"/>
      <c r="P46" s="577"/>
      <c r="Q46" s="573"/>
      <c r="R46" s="578"/>
      <c r="S46" s="571"/>
      <c r="T46" s="487"/>
      <c r="U46" s="691"/>
      <c r="V46" s="691"/>
      <c r="W46" s="691"/>
      <c r="X46" s="691"/>
      <c r="Y46" s="572"/>
      <c r="Z46" s="691"/>
      <c r="AA46" s="691"/>
      <c r="AB46" s="691"/>
      <c r="AC46" s="691"/>
      <c r="AD46" s="691"/>
      <c r="AE46" s="691"/>
      <c r="AF46" s="572"/>
      <c r="AG46" s="691">
        <f>$G$10</f>
        <v>0</v>
      </c>
      <c r="AH46" s="691"/>
      <c r="AI46" s="691"/>
      <c r="AJ46" s="691"/>
      <c r="AK46" s="691"/>
      <c r="AL46" s="691"/>
      <c r="AM46" s="691"/>
      <c r="AN46" s="691"/>
      <c r="AO46" s="691"/>
      <c r="AP46" s="691"/>
      <c r="AQ46" s="691"/>
      <c r="AR46" s="691"/>
      <c r="AS46" s="691"/>
      <c r="AT46" s="691"/>
      <c r="AU46" s="691"/>
      <c r="AV46" s="691"/>
      <c r="AW46" s="691"/>
      <c r="AX46" s="691"/>
      <c r="AY46" s="691"/>
      <c r="AZ46" s="691"/>
      <c r="BA46" s="691"/>
      <c r="BB46" s="691"/>
      <c r="BC46" s="691"/>
      <c r="BD46" s="691"/>
      <c r="BE46" s="691"/>
      <c r="BF46" s="691"/>
      <c r="BG46" s="691"/>
      <c r="BH46" s="691"/>
      <c r="BI46" s="691"/>
      <c r="BJ46" s="691"/>
      <c r="BK46" s="691"/>
      <c r="BL46" s="691"/>
      <c r="BM46" s="691"/>
      <c r="BN46" s="691"/>
      <c r="BO46" s="691"/>
      <c r="BP46" s="691"/>
      <c r="BQ46" s="691"/>
      <c r="BR46" s="691"/>
      <c r="BS46" s="691"/>
      <c r="BT46" s="691"/>
      <c r="BU46" s="691"/>
      <c r="BV46" s="691"/>
      <c r="BW46" s="691"/>
      <c r="BX46" s="691"/>
      <c r="BY46" s="691"/>
      <c r="BZ46" s="691"/>
      <c r="CA46" s="691"/>
      <c r="CB46" s="691"/>
      <c r="CC46" s="691"/>
      <c r="CD46" s="691"/>
      <c r="CE46" s="691"/>
      <c r="CF46" s="691"/>
      <c r="CG46" s="691"/>
      <c r="CH46" s="691"/>
      <c r="CI46" s="691"/>
      <c r="CJ46" s="691"/>
      <c r="CK46" s="691"/>
      <c r="CL46" s="691"/>
      <c r="CM46" s="691"/>
      <c r="CN46" s="691"/>
      <c r="CO46" s="691"/>
      <c r="CP46" s="691"/>
      <c r="CQ46" s="691"/>
      <c r="CR46" s="691"/>
      <c r="CS46" s="691"/>
      <c r="CT46" s="691"/>
      <c r="CU46" s="691"/>
      <c r="CV46" s="691"/>
      <c r="CW46" s="691"/>
      <c r="CX46" s="691"/>
      <c r="CY46" s="691"/>
      <c r="CZ46" s="691"/>
      <c r="DA46" s="691"/>
      <c r="DB46" s="691"/>
    </row>
    <row r="47" spans="1:106">
      <c r="A47" s="497"/>
      <c r="B47" s="566"/>
      <c r="C47" s="567"/>
      <c r="D47" s="568"/>
      <c r="E47" s="567"/>
      <c r="F47" s="568"/>
      <c r="G47" s="568"/>
      <c r="H47" s="569"/>
      <c r="I47" s="568"/>
      <c r="J47" s="568"/>
      <c r="K47" s="568"/>
      <c r="L47" s="568"/>
      <c r="M47" s="568"/>
      <c r="N47" s="568"/>
      <c r="O47" s="568"/>
      <c r="P47" s="577"/>
      <c r="Q47" s="573" t="s">
        <v>466</v>
      </c>
      <c r="R47" s="578"/>
      <c r="S47" s="571"/>
      <c r="T47" s="487"/>
      <c r="U47" s="691"/>
      <c r="V47" s="691"/>
      <c r="W47" s="691"/>
      <c r="X47" s="691"/>
      <c r="Y47" s="572" t="s">
        <v>467</v>
      </c>
      <c r="Z47" s="579">
        <f>G34</f>
        <v>0</v>
      </c>
      <c r="AA47" s="580">
        <f>Z47+Z59</f>
        <v>1.5</v>
      </c>
      <c r="AB47" s="691"/>
      <c r="AC47" s="691"/>
      <c r="AD47" s="691"/>
      <c r="AE47" s="691"/>
      <c r="AF47" s="572" t="s">
        <v>468</v>
      </c>
      <c r="AG47" s="535">
        <f>$G$10</f>
        <v>0</v>
      </c>
      <c r="AH47" s="691"/>
      <c r="AI47" s="691"/>
      <c r="AJ47" s="691"/>
      <c r="AK47" s="691"/>
      <c r="AL47" s="691"/>
      <c r="AM47" s="691"/>
      <c r="AN47" s="691"/>
      <c r="AO47" s="691"/>
      <c r="AP47" s="691"/>
      <c r="AQ47" s="691"/>
      <c r="AR47" s="691"/>
      <c r="AS47" s="691"/>
      <c r="AT47" s="691"/>
      <c r="AU47" s="691"/>
      <c r="AV47" s="691"/>
      <c r="AW47" s="691"/>
      <c r="AX47" s="691"/>
      <c r="AY47" s="691"/>
      <c r="AZ47" s="691"/>
      <c r="BA47" s="691"/>
      <c r="BB47" s="691"/>
      <c r="BC47" s="691"/>
      <c r="BD47" s="691"/>
      <c r="BE47" s="691"/>
      <c r="BF47" s="691"/>
      <c r="BG47" s="691"/>
      <c r="BH47" s="691"/>
      <c r="BI47" s="691"/>
      <c r="BJ47" s="691"/>
      <c r="BK47" s="691"/>
      <c r="BL47" s="691"/>
      <c r="BM47" s="691"/>
      <c r="BN47" s="691"/>
      <c r="BO47" s="691"/>
      <c r="BP47" s="691"/>
      <c r="BQ47" s="691"/>
      <c r="BR47" s="691"/>
      <c r="BS47" s="691"/>
      <c r="BT47" s="691"/>
      <c r="BU47" s="691"/>
      <c r="BV47" s="691"/>
      <c r="BW47" s="691"/>
      <c r="BX47" s="691"/>
      <c r="BY47" s="691"/>
      <c r="BZ47" s="691"/>
      <c r="CA47" s="691"/>
      <c r="CB47" s="691"/>
      <c r="CC47" s="691"/>
      <c r="CD47" s="691"/>
      <c r="CE47" s="691"/>
      <c r="CF47" s="691"/>
      <c r="CG47" s="691"/>
      <c r="CH47" s="691"/>
      <c r="CI47" s="691"/>
      <c r="CJ47" s="691"/>
      <c r="CK47" s="691"/>
      <c r="CL47" s="691"/>
      <c r="CM47" s="691"/>
      <c r="CN47" s="691"/>
      <c r="CO47" s="691"/>
      <c r="CP47" s="691"/>
      <c r="CQ47" s="691"/>
      <c r="CR47" s="691"/>
      <c r="CS47" s="691"/>
      <c r="CT47" s="691"/>
      <c r="CU47" s="691"/>
      <c r="CV47" s="691"/>
      <c r="CW47" s="691"/>
      <c r="CX47" s="691"/>
      <c r="CY47" s="691"/>
      <c r="CZ47" s="691"/>
      <c r="DA47" s="691"/>
      <c r="DB47" s="691"/>
    </row>
    <row r="48" spans="1:106" ht="3.75" customHeight="1">
      <c r="A48" s="497"/>
      <c r="B48" s="566"/>
      <c r="C48" s="567"/>
      <c r="D48" s="568"/>
      <c r="E48" s="567"/>
      <c r="F48" s="568"/>
      <c r="G48" s="568"/>
      <c r="H48" s="569"/>
      <c r="I48" s="568"/>
      <c r="J48" s="568"/>
      <c r="K48" s="568"/>
      <c r="L48" s="568"/>
      <c r="M48" s="568"/>
      <c r="N48" s="568"/>
      <c r="O48" s="568"/>
      <c r="P48" s="577"/>
      <c r="Q48" s="573"/>
      <c r="R48" s="578"/>
      <c r="S48" s="571"/>
      <c r="T48" s="487"/>
      <c r="U48" s="691"/>
      <c r="V48" s="691"/>
      <c r="W48" s="691"/>
      <c r="X48" s="691"/>
      <c r="Y48" s="691"/>
      <c r="Z48" s="691"/>
      <c r="AA48" s="691"/>
      <c r="AB48" s="691"/>
      <c r="AC48" s="691"/>
      <c r="AD48" s="691"/>
      <c r="AE48" s="691"/>
      <c r="AF48" s="572"/>
      <c r="AG48" s="691"/>
      <c r="AH48" s="691"/>
      <c r="AI48" s="691"/>
      <c r="AJ48" s="691"/>
      <c r="AK48" s="691"/>
      <c r="AL48" s="691"/>
      <c r="AM48" s="691"/>
      <c r="AN48" s="691"/>
      <c r="AO48" s="691"/>
      <c r="AP48" s="691"/>
      <c r="AQ48" s="691"/>
      <c r="AR48" s="691"/>
      <c r="AS48" s="691"/>
      <c r="AT48" s="691"/>
      <c r="AU48" s="691"/>
      <c r="AV48" s="691"/>
      <c r="AW48" s="691"/>
      <c r="AX48" s="691"/>
      <c r="AY48" s="691"/>
      <c r="AZ48" s="691"/>
      <c r="BA48" s="691"/>
      <c r="BB48" s="691"/>
      <c r="BC48" s="691"/>
      <c r="BD48" s="691"/>
      <c r="BE48" s="691"/>
      <c r="BF48" s="691"/>
      <c r="BG48" s="691"/>
      <c r="BH48" s="691"/>
      <c r="BI48" s="691"/>
      <c r="BJ48" s="691"/>
      <c r="BK48" s="691"/>
      <c r="BL48" s="691"/>
      <c r="BM48" s="691"/>
      <c r="BN48" s="691"/>
      <c r="BO48" s="691"/>
      <c r="BP48" s="691"/>
      <c r="BQ48" s="691"/>
      <c r="BR48" s="691"/>
      <c r="BS48" s="691"/>
      <c r="BT48" s="691"/>
      <c r="BU48" s="691"/>
      <c r="BV48" s="691"/>
      <c r="BW48" s="691"/>
      <c r="BX48" s="691"/>
      <c r="BY48" s="691"/>
      <c r="BZ48" s="691"/>
      <c r="CA48" s="691"/>
      <c r="CB48" s="691"/>
      <c r="CC48" s="691"/>
      <c r="CD48" s="691"/>
      <c r="CE48" s="691"/>
      <c r="CF48" s="691"/>
      <c r="CG48" s="691"/>
      <c r="CH48" s="691"/>
      <c r="CI48" s="691"/>
      <c r="CJ48" s="691"/>
      <c r="CK48" s="691"/>
      <c r="CL48" s="691"/>
      <c r="CM48" s="691"/>
      <c r="CN48" s="691"/>
      <c r="CO48" s="691"/>
      <c r="CP48" s="691"/>
      <c r="CQ48" s="691"/>
      <c r="CR48" s="691"/>
      <c r="CS48" s="691"/>
      <c r="CT48" s="691"/>
      <c r="CU48" s="691"/>
      <c r="CV48" s="691"/>
      <c r="CW48" s="691"/>
      <c r="CX48" s="691"/>
      <c r="CY48" s="691"/>
      <c r="CZ48" s="691"/>
      <c r="DA48" s="691"/>
      <c r="DB48" s="691"/>
    </row>
    <row r="49" spans="1:106">
      <c r="A49" s="497"/>
      <c r="B49" s="566"/>
      <c r="C49" s="567"/>
      <c r="D49" s="568"/>
      <c r="E49" s="567"/>
      <c r="F49" s="568"/>
      <c r="G49" s="568"/>
      <c r="H49" s="569"/>
      <c r="I49" s="568"/>
      <c r="J49" s="568"/>
      <c r="K49" s="568"/>
      <c r="L49" s="568"/>
      <c r="M49" s="568"/>
      <c r="N49" s="568"/>
      <c r="O49" s="568"/>
      <c r="P49" s="581"/>
      <c r="Q49" s="573" t="s">
        <v>191</v>
      </c>
      <c r="R49" s="578"/>
      <c r="S49" s="571"/>
      <c r="T49" s="487"/>
      <c r="U49" s="691"/>
      <c r="V49" s="691"/>
      <c r="W49" s="691"/>
      <c r="X49" s="691"/>
      <c r="Y49" s="572" t="s">
        <v>469</v>
      </c>
      <c r="Z49" s="1261">
        <f>(MAX($G$10,graph!$E$22)-MIN($G$10,graph!$E$22))/12</f>
        <v>0</v>
      </c>
      <c r="AA49" s="1262"/>
      <c r="AB49" s="691"/>
      <c r="AC49" s="691"/>
      <c r="AD49" s="691"/>
      <c r="AE49" s="691"/>
      <c r="AF49" s="572" t="s">
        <v>470</v>
      </c>
      <c r="AG49" s="535" t="str">
        <f>IF(AG43="","",(AG45-AG41)/AG43)</f>
        <v/>
      </c>
      <c r="AH49" s="582" t="s">
        <v>471</v>
      </c>
      <c r="AI49" s="691"/>
      <c r="AJ49" s="691"/>
      <c r="AK49" s="691"/>
      <c r="AL49" s="691"/>
      <c r="AM49" s="691"/>
      <c r="AN49" s="691"/>
      <c r="AO49" s="691"/>
      <c r="AP49" s="691"/>
      <c r="AQ49" s="691"/>
      <c r="AR49" s="691"/>
      <c r="AS49" s="691"/>
      <c r="AT49" s="691"/>
      <c r="AU49" s="691"/>
      <c r="AV49" s="691"/>
      <c r="AW49" s="691"/>
      <c r="AX49" s="691"/>
      <c r="AY49" s="691"/>
      <c r="AZ49" s="691"/>
      <c r="BA49" s="691"/>
      <c r="BB49" s="691"/>
      <c r="BC49" s="691"/>
      <c r="BD49" s="691"/>
      <c r="BE49" s="691"/>
      <c r="BF49" s="691"/>
      <c r="BG49" s="691"/>
      <c r="BH49" s="691"/>
      <c r="BI49" s="691"/>
      <c r="BJ49" s="691"/>
      <c r="BK49" s="691"/>
      <c r="BL49" s="691"/>
      <c r="BM49" s="691"/>
      <c r="BN49" s="691"/>
      <c r="BO49" s="691"/>
      <c r="BP49" s="691"/>
      <c r="BQ49" s="691"/>
      <c r="BR49" s="691"/>
      <c r="BS49" s="691"/>
      <c r="BT49" s="691"/>
      <c r="BU49" s="691"/>
      <c r="BV49" s="691"/>
      <c r="BW49" s="691"/>
      <c r="BX49" s="691"/>
      <c r="BY49" s="691"/>
      <c r="BZ49" s="691"/>
      <c r="CA49" s="691"/>
      <c r="CB49" s="691"/>
      <c r="CC49" s="691"/>
      <c r="CD49" s="691"/>
      <c r="CE49" s="691"/>
      <c r="CF49" s="691"/>
      <c r="CG49" s="691"/>
      <c r="CH49" s="691"/>
      <c r="CI49" s="691"/>
      <c r="CJ49" s="691"/>
      <c r="CK49" s="691"/>
      <c r="CL49" s="691"/>
      <c r="CM49" s="691"/>
      <c r="CN49" s="691"/>
      <c r="CO49" s="691"/>
      <c r="CP49" s="691"/>
      <c r="CQ49" s="691"/>
      <c r="CR49" s="691"/>
      <c r="CS49" s="691"/>
      <c r="CT49" s="691"/>
      <c r="CU49" s="691"/>
      <c r="CV49" s="691"/>
      <c r="CW49" s="691"/>
      <c r="CX49" s="691"/>
      <c r="CY49" s="691"/>
      <c r="CZ49" s="691"/>
      <c r="DA49" s="691"/>
      <c r="DB49" s="691"/>
    </row>
    <row r="50" spans="1:106" ht="3.75" customHeight="1">
      <c r="A50" s="497"/>
      <c r="B50" s="566"/>
      <c r="C50" s="567"/>
      <c r="D50" s="568"/>
      <c r="E50" s="567"/>
      <c r="F50" s="568"/>
      <c r="G50" s="568"/>
      <c r="H50" s="569"/>
      <c r="I50" s="568"/>
      <c r="J50" s="568"/>
      <c r="K50" s="568"/>
      <c r="L50" s="568"/>
      <c r="M50" s="568"/>
      <c r="N50" s="568"/>
      <c r="O50" s="568"/>
      <c r="P50" s="577"/>
      <c r="Q50" s="573"/>
      <c r="R50" s="578"/>
      <c r="S50" s="571"/>
      <c r="T50" s="487"/>
      <c r="U50" s="691"/>
      <c r="V50" s="691"/>
      <c r="W50" s="691"/>
      <c r="X50" s="691"/>
      <c r="Y50" s="572"/>
      <c r="Z50" s="691"/>
      <c r="AA50" s="691"/>
      <c r="AB50" s="691"/>
      <c r="AC50" s="691"/>
      <c r="AD50" s="691"/>
      <c r="AE50" s="691"/>
      <c r="AF50" s="572"/>
      <c r="AG50" s="691"/>
      <c r="AH50" s="691"/>
      <c r="AI50" s="691"/>
      <c r="AJ50" s="691"/>
      <c r="AK50" s="691"/>
      <c r="AL50" s="691"/>
      <c r="AM50" s="691"/>
      <c r="AN50" s="691"/>
      <c r="AO50" s="691"/>
      <c r="AP50" s="691"/>
      <c r="AQ50" s="691"/>
      <c r="AR50" s="691"/>
      <c r="AS50" s="691"/>
      <c r="AT50" s="691"/>
      <c r="AU50" s="691"/>
      <c r="AV50" s="691"/>
      <c r="AW50" s="691"/>
      <c r="AX50" s="691"/>
      <c r="AY50" s="691"/>
      <c r="AZ50" s="691"/>
      <c r="BA50" s="691"/>
      <c r="BB50" s="691"/>
      <c r="BC50" s="691"/>
      <c r="BD50" s="691"/>
      <c r="BE50" s="691"/>
      <c r="BF50" s="691"/>
      <c r="BG50" s="691"/>
      <c r="BH50" s="691"/>
      <c r="BI50" s="691"/>
      <c r="BJ50" s="691"/>
      <c r="BK50" s="691"/>
      <c r="BL50" s="691"/>
      <c r="BM50" s="691"/>
      <c r="BN50" s="691"/>
      <c r="BO50" s="691"/>
      <c r="BP50" s="691"/>
      <c r="BQ50" s="691"/>
      <c r="BR50" s="691"/>
      <c r="BS50" s="691"/>
      <c r="BT50" s="691"/>
      <c r="BU50" s="691"/>
      <c r="BV50" s="691"/>
      <c r="BW50" s="691"/>
      <c r="BX50" s="691"/>
      <c r="BY50" s="691"/>
      <c r="BZ50" s="691"/>
      <c r="CA50" s="691"/>
      <c r="CB50" s="691"/>
      <c r="CC50" s="691"/>
      <c r="CD50" s="691"/>
      <c r="CE50" s="691"/>
      <c r="CF50" s="691"/>
      <c r="CG50" s="691"/>
      <c r="CH50" s="691"/>
      <c r="CI50" s="691"/>
      <c r="CJ50" s="691"/>
      <c r="CK50" s="691"/>
      <c r="CL50" s="691"/>
      <c r="CM50" s="691"/>
      <c r="CN50" s="691"/>
      <c r="CO50" s="691"/>
      <c r="CP50" s="691"/>
      <c r="CQ50" s="691"/>
      <c r="CR50" s="691"/>
      <c r="CS50" s="691"/>
      <c r="CT50" s="691"/>
      <c r="CU50" s="691"/>
      <c r="CV50" s="691"/>
      <c r="CW50" s="691"/>
      <c r="CX50" s="691"/>
      <c r="CY50" s="691"/>
      <c r="CZ50" s="691"/>
      <c r="DA50" s="691"/>
      <c r="DB50" s="691"/>
    </row>
    <row r="51" spans="1:106">
      <c r="A51" s="497"/>
      <c r="B51" s="566"/>
      <c r="C51" s="567"/>
      <c r="D51" s="568"/>
      <c r="E51" s="567"/>
      <c r="F51" s="568"/>
      <c r="G51" s="568"/>
      <c r="H51" s="569"/>
      <c r="I51" s="568"/>
      <c r="J51" s="568"/>
      <c r="K51" s="568"/>
      <c r="L51" s="568"/>
      <c r="M51" s="568"/>
      <c r="N51" s="568"/>
      <c r="O51" s="568"/>
      <c r="P51" s="581"/>
      <c r="Q51" s="573" t="s">
        <v>472</v>
      </c>
      <c r="R51" s="578"/>
      <c r="S51" s="571"/>
      <c r="T51" s="487"/>
      <c r="U51" s="691"/>
      <c r="V51" s="691"/>
      <c r="W51" s="691"/>
      <c r="X51" s="691"/>
      <c r="Y51" s="572" t="s">
        <v>473</v>
      </c>
      <c r="Z51" s="1252">
        <f>(MAX($G$10,graph!$E$22)-MIN($G$10,graph!$E$22))</f>
        <v>0</v>
      </c>
      <c r="AA51" s="1253"/>
      <c r="AB51" s="691"/>
      <c r="AC51" s="691"/>
      <c r="AD51" s="691"/>
      <c r="AE51" s="691"/>
      <c r="AF51" s="572" t="s">
        <v>474</v>
      </c>
      <c r="AG51" s="535" t="str">
        <f>IF(AG43="","",(AG47-AG41)/AG43)</f>
        <v/>
      </c>
      <c r="AH51" s="582" t="s">
        <v>475</v>
      </c>
      <c r="AI51" s="691"/>
      <c r="AJ51" s="691"/>
      <c r="AK51" s="691"/>
      <c r="AL51" s="691"/>
      <c r="AM51" s="691"/>
      <c r="AN51" s="691"/>
      <c r="AO51" s="691"/>
      <c r="AP51" s="691"/>
      <c r="AQ51" s="691"/>
      <c r="AR51" s="691"/>
      <c r="AS51" s="691"/>
      <c r="AT51" s="691"/>
      <c r="AU51" s="691"/>
      <c r="AV51" s="691"/>
      <c r="AW51" s="691"/>
      <c r="AX51" s="691"/>
      <c r="AY51" s="691"/>
      <c r="AZ51" s="691"/>
      <c r="BA51" s="691"/>
      <c r="BB51" s="691"/>
      <c r="BC51" s="691"/>
      <c r="BD51" s="691"/>
      <c r="BE51" s="691"/>
      <c r="BF51" s="691"/>
      <c r="BG51" s="691"/>
      <c r="BH51" s="691"/>
      <c r="BI51" s="691"/>
      <c r="BJ51" s="691"/>
      <c r="BK51" s="691"/>
      <c r="BL51" s="691"/>
      <c r="BM51" s="691"/>
      <c r="BN51" s="691"/>
      <c r="BO51" s="691"/>
      <c r="BP51" s="691"/>
      <c r="BQ51" s="691"/>
      <c r="BR51" s="691"/>
      <c r="BS51" s="691"/>
      <c r="BT51" s="691"/>
      <c r="BU51" s="691"/>
      <c r="BV51" s="691"/>
      <c r="BW51" s="691"/>
      <c r="BX51" s="691"/>
      <c r="BY51" s="691"/>
      <c r="BZ51" s="691"/>
      <c r="CA51" s="691"/>
      <c r="CB51" s="691"/>
      <c r="CC51" s="691"/>
      <c r="CD51" s="691"/>
      <c r="CE51" s="691"/>
      <c r="CF51" s="691"/>
      <c r="CG51" s="691"/>
      <c r="CH51" s="691"/>
      <c r="CI51" s="691"/>
      <c r="CJ51" s="691"/>
      <c r="CK51" s="691"/>
      <c r="CL51" s="691"/>
      <c r="CM51" s="691"/>
      <c r="CN51" s="691"/>
      <c r="CO51" s="691"/>
      <c r="CP51" s="691"/>
      <c r="CQ51" s="691"/>
      <c r="CR51" s="691"/>
      <c r="CS51" s="691"/>
      <c r="CT51" s="691"/>
      <c r="CU51" s="691"/>
      <c r="CV51" s="691"/>
      <c r="CW51" s="691"/>
      <c r="CX51" s="691"/>
      <c r="CY51" s="691"/>
      <c r="CZ51" s="691"/>
      <c r="DA51" s="691"/>
      <c r="DB51" s="691"/>
    </row>
    <row r="52" spans="1:106" ht="4.5" customHeight="1">
      <c r="A52" s="497"/>
      <c r="B52" s="566"/>
      <c r="C52" s="567"/>
      <c r="D52" s="568"/>
      <c r="E52" s="567"/>
      <c r="F52" s="568"/>
      <c r="G52" s="568"/>
      <c r="H52" s="569"/>
      <c r="I52" s="568"/>
      <c r="J52" s="568"/>
      <c r="K52" s="568"/>
      <c r="L52" s="568"/>
      <c r="M52" s="568"/>
      <c r="N52" s="568"/>
      <c r="O52" s="568"/>
      <c r="P52" s="577"/>
      <c r="Q52" s="583"/>
      <c r="R52" s="578"/>
      <c r="S52" s="571"/>
      <c r="T52" s="487"/>
      <c r="U52" s="691"/>
      <c r="V52" s="691"/>
      <c r="W52" s="691"/>
      <c r="X52" s="691"/>
      <c r="Y52" s="572"/>
      <c r="Z52" s="691"/>
      <c r="AA52" s="691"/>
      <c r="AB52" s="691"/>
      <c r="AC52" s="691"/>
      <c r="AD52" s="691"/>
      <c r="AE52" s="691"/>
      <c r="AF52" s="572"/>
      <c r="AG52" s="691"/>
      <c r="AH52" s="691"/>
      <c r="AI52" s="691"/>
      <c r="AJ52" s="691"/>
      <c r="AK52" s="691"/>
      <c r="AL52" s="691"/>
      <c r="AM52" s="691"/>
      <c r="AN52" s="691"/>
      <c r="AO52" s="691"/>
      <c r="AP52" s="691"/>
      <c r="AQ52" s="691"/>
      <c r="AR52" s="691"/>
      <c r="AS52" s="691"/>
      <c r="AT52" s="691"/>
      <c r="AU52" s="691"/>
      <c r="AV52" s="691"/>
      <c r="AW52" s="691"/>
      <c r="AX52" s="691"/>
      <c r="AY52" s="691"/>
      <c r="AZ52" s="691"/>
      <c r="BA52" s="691"/>
      <c r="BB52" s="691"/>
      <c r="BC52" s="691"/>
      <c r="BD52" s="691"/>
      <c r="BE52" s="691"/>
      <c r="BF52" s="691"/>
      <c r="BG52" s="691"/>
      <c r="BH52" s="691"/>
      <c r="BI52" s="691"/>
      <c r="BJ52" s="691"/>
      <c r="BK52" s="691"/>
      <c r="BL52" s="691"/>
      <c r="BM52" s="691"/>
      <c r="BN52" s="691"/>
      <c r="BO52" s="691"/>
      <c r="BP52" s="691"/>
      <c r="BQ52" s="691"/>
      <c r="BR52" s="691"/>
      <c r="BS52" s="691"/>
      <c r="BT52" s="691"/>
      <c r="BU52" s="691"/>
      <c r="BV52" s="691"/>
      <c r="BW52" s="691"/>
      <c r="BX52" s="691"/>
      <c r="BY52" s="691"/>
      <c r="BZ52" s="691"/>
      <c r="CA52" s="691"/>
      <c r="CB52" s="691"/>
      <c r="CC52" s="691"/>
      <c r="CD52" s="691"/>
      <c r="CE52" s="691"/>
      <c r="CF52" s="691"/>
      <c r="CG52" s="691"/>
      <c r="CH52" s="691"/>
      <c r="CI52" s="691"/>
      <c r="CJ52" s="691"/>
      <c r="CK52" s="691"/>
      <c r="CL52" s="691"/>
      <c r="CM52" s="691"/>
      <c r="CN52" s="691"/>
      <c r="CO52" s="691"/>
      <c r="CP52" s="691"/>
      <c r="CQ52" s="691"/>
      <c r="CR52" s="691"/>
      <c r="CS52" s="691"/>
      <c r="CT52" s="691"/>
      <c r="CU52" s="691"/>
      <c r="CV52" s="691"/>
      <c r="CW52" s="691"/>
      <c r="CX52" s="691"/>
      <c r="CY52" s="691"/>
      <c r="CZ52" s="691"/>
      <c r="DA52" s="691"/>
      <c r="DB52" s="691"/>
    </row>
    <row r="53" spans="1:106">
      <c r="A53" s="497"/>
      <c r="B53" s="566"/>
      <c r="C53" s="567"/>
      <c r="D53" s="568"/>
      <c r="E53" s="567"/>
      <c r="F53" s="568"/>
      <c r="G53" s="568"/>
      <c r="H53" s="569"/>
      <c r="I53" s="568"/>
      <c r="J53" s="568"/>
      <c r="K53" s="568"/>
      <c r="L53" s="568"/>
      <c r="M53" s="568"/>
      <c r="N53" s="568"/>
      <c r="O53" s="568"/>
      <c r="P53" s="584" t="s">
        <v>476</v>
      </c>
      <c r="Q53" s="573" t="str">
        <f>$G$31</f>
        <v/>
      </c>
      <c r="R53" s="578"/>
      <c r="S53" s="571"/>
      <c r="T53" s="487"/>
      <c r="U53" s="691"/>
      <c r="V53" s="691"/>
      <c r="W53" s="691"/>
      <c r="X53" s="691"/>
      <c r="Y53" s="572" t="s">
        <v>477</v>
      </c>
      <c r="Z53" s="1252">
        <f>AVERAGE($G$10,graph!$E$22)</f>
        <v>0</v>
      </c>
      <c r="AA53" s="1253"/>
      <c r="AB53" s="691"/>
      <c r="AC53" s="691"/>
      <c r="AD53" s="691"/>
      <c r="AE53" s="691"/>
      <c r="AF53" s="572" t="s">
        <v>478</v>
      </c>
      <c r="AG53" s="535" t="str">
        <f>IF(AG49="","",(1-NORMSDIST(AG49))*1000000)</f>
        <v/>
      </c>
      <c r="AH53" s="585" t="s">
        <v>479</v>
      </c>
      <c r="AI53" s="691"/>
      <c r="AJ53" s="691"/>
      <c r="AK53" s="691"/>
      <c r="AL53" s="691"/>
      <c r="AM53" s="691"/>
      <c r="AN53" s="691"/>
      <c r="AO53" s="691"/>
      <c r="AP53" s="691"/>
      <c r="AQ53" s="691"/>
      <c r="AR53" s="691"/>
      <c r="AS53" s="691"/>
      <c r="AT53" s="691"/>
      <c r="AU53" s="691"/>
      <c r="AV53" s="691"/>
      <c r="AW53" s="691"/>
      <c r="AX53" s="691"/>
      <c r="AY53" s="691"/>
      <c r="AZ53" s="691"/>
      <c r="BA53" s="691"/>
      <c r="BB53" s="691"/>
      <c r="BC53" s="691"/>
      <c r="BD53" s="691"/>
      <c r="BE53" s="691"/>
      <c r="BF53" s="691"/>
      <c r="BG53" s="691"/>
      <c r="BH53" s="691"/>
      <c r="BI53" s="691"/>
      <c r="BJ53" s="691"/>
      <c r="BK53" s="691"/>
      <c r="BL53" s="691"/>
      <c r="BM53" s="691"/>
      <c r="BN53" s="691"/>
      <c r="BO53" s="691"/>
      <c r="BP53" s="691"/>
      <c r="BQ53" s="691"/>
      <c r="BR53" s="691"/>
      <c r="BS53" s="691"/>
      <c r="BT53" s="691"/>
      <c r="BU53" s="691"/>
      <c r="BV53" s="691"/>
      <c r="BW53" s="691"/>
      <c r="BX53" s="691"/>
      <c r="BY53" s="691"/>
      <c r="BZ53" s="691"/>
      <c r="CA53" s="691"/>
      <c r="CB53" s="691"/>
      <c r="CC53" s="691"/>
      <c r="CD53" s="691"/>
      <c r="CE53" s="691"/>
      <c r="CF53" s="691"/>
      <c r="CG53" s="691"/>
      <c r="CH53" s="691"/>
      <c r="CI53" s="691"/>
      <c r="CJ53" s="691"/>
      <c r="CK53" s="691"/>
      <c r="CL53" s="691"/>
      <c r="CM53" s="691"/>
      <c r="CN53" s="691"/>
      <c r="CO53" s="691"/>
      <c r="CP53" s="691"/>
      <c r="CQ53" s="691"/>
      <c r="CR53" s="691"/>
      <c r="CS53" s="691"/>
      <c r="CT53" s="691"/>
      <c r="CU53" s="691"/>
      <c r="CV53" s="691"/>
      <c r="CW53" s="691"/>
      <c r="CX53" s="691"/>
      <c r="CY53" s="691"/>
      <c r="CZ53" s="691"/>
      <c r="DA53" s="691"/>
      <c r="DB53" s="691"/>
    </row>
    <row r="54" spans="1:106" ht="3.75" customHeight="1">
      <c r="A54" s="497"/>
      <c r="B54" s="566"/>
      <c r="C54" s="567"/>
      <c r="D54" s="568"/>
      <c r="E54" s="567"/>
      <c r="F54" s="568"/>
      <c r="G54" s="568"/>
      <c r="H54" s="569"/>
      <c r="I54" s="568"/>
      <c r="J54" s="568"/>
      <c r="K54" s="568"/>
      <c r="L54" s="568"/>
      <c r="M54" s="568"/>
      <c r="N54" s="568"/>
      <c r="O54" s="568"/>
      <c r="P54" s="586"/>
      <c r="Q54" s="573"/>
      <c r="R54" s="578"/>
      <c r="S54" s="571"/>
      <c r="T54" s="487"/>
      <c r="U54" s="691"/>
      <c r="V54" s="691"/>
      <c r="W54" s="691"/>
      <c r="X54" s="691"/>
      <c r="Y54" s="572"/>
      <c r="Z54" s="691"/>
      <c r="AA54" s="691"/>
      <c r="AB54" s="691"/>
      <c r="AC54" s="691"/>
      <c r="AD54" s="691"/>
      <c r="AE54" s="691"/>
      <c r="AF54" s="572"/>
      <c r="AG54" s="691"/>
      <c r="AH54" s="691"/>
      <c r="AI54" s="691"/>
      <c r="AJ54" s="691"/>
      <c r="AK54" s="691"/>
      <c r="AL54" s="691"/>
      <c r="AM54" s="691"/>
      <c r="AN54" s="691"/>
      <c r="AO54" s="691"/>
      <c r="AP54" s="691"/>
      <c r="AQ54" s="691"/>
      <c r="AR54" s="691"/>
      <c r="AS54" s="691"/>
      <c r="AT54" s="691"/>
      <c r="AU54" s="691"/>
      <c r="AV54" s="691"/>
      <c r="AW54" s="691"/>
      <c r="AX54" s="691"/>
      <c r="AY54" s="691"/>
      <c r="AZ54" s="691"/>
      <c r="BA54" s="691"/>
      <c r="BB54" s="691"/>
      <c r="BC54" s="691"/>
      <c r="BD54" s="691"/>
      <c r="BE54" s="691"/>
      <c r="BF54" s="691"/>
      <c r="BG54" s="691"/>
      <c r="BH54" s="691"/>
      <c r="BI54" s="691"/>
      <c r="BJ54" s="691"/>
      <c r="BK54" s="691"/>
      <c r="BL54" s="691"/>
      <c r="BM54" s="691"/>
      <c r="BN54" s="691"/>
      <c r="BO54" s="691"/>
      <c r="BP54" s="691"/>
      <c r="BQ54" s="691"/>
      <c r="BR54" s="691"/>
      <c r="BS54" s="691"/>
      <c r="BT54" s="691"/>
      <c r="BU54" s="691"/>
      <c r="BV54" s="691"/>
      <c r="BW54" s="691"/>
      <c r="BX54" s="691"/>
      <c r="BY54" s="691"/>
      <c r="BZ54" s="691"/>
      <c r="CA54" s="691"/>
      <c r="CB54" s="691"/>
      <c r="CC54" s="691"/>
      <c r="CD54" s="691"/>
      <c r="CE54" s="691"/>
      <c r="CF54" s="691"/>
      <c r="CG54" s="691"/>
      <c r="CH54" s="691"/>
      <c r="CI54" s="691"/>
      <c r="CJ54" s="691"/>
      <c r="CK54" s="691"/>
      <c r="CL54" s="691"/>
      <c r="CM54" s="691"/>
      <c r="CN54" s="691"/>
      <c r="CO54" s="691"/>
      <c r="CP54" s="691"/>
      <c r="CQ54" s="691"/>
      <c r="CR54" s="691"/>
      <c r="CS54" s="691"/>
      <c r="CT54" s="691"/>
      <c r="CU54" s="691"/>
      <c r="CV54" s="691"/>
      <c r="CW54" s="691"/>
      <c r="CX54" s="691"/>
      <c r="CY54" s="691"/>
      <c r="CZ54" s="691"/>
      <c r="DA54" s="691"/>
      <c r="DB54" s="691"/>
    </row>
    <row r="55" spans="1:106" ht="13.5" customHeight="1">
      <c r="A55" s="497"/>
      <c r="B55" s="566"/>
      <c r="C55" s="567"/>
      <c r="D55" s="568"/>
      <c r="E55" s="567"/>
      <c r="F55" s="568"/>
      <c r="G55" s="568"/>
      <c r="H55" s="569"/>
      <c r="I55" s="568"/>
      <c r="J55" s="568"/>
      <c r="K55" s="568"/>
      <c r="L55" s="568"/>
      <c r="M55" s="568"/>
      <c r="N55" s="568"/>
      <c r="O55" s="568"/>
      <c r="P55" s="584" t="s">
        <v>480</v>
      </c>
      <c r="Q55" s="587" t="str">
        <f>$G$32</f>
        <v/>
      </c>
      <c r="R55" s="578"/>
      <c r="S55" s="571"/>
      <c r="T55" s="487"/>
      <c r="U55" s="691"/>
      <c r="V55" s="691"/>
      <c r="W55" s="691"/>
      <c r="X55" s="691"/>
      <c r="Y55" s="572" t="s">
        <v>481</v>
      </c>
      <c r="Z55" s="1252" t="str">
        <f>$G$22</f>
        <v/>
      </c>
      <c r="AA55" s="1253"/>
      <c r="AB55" s="691"/>
      <c r="AC55" s="691"/>
      <c r="AD55" s="691"/>
      <c r="AE55" s="691"/>
      <c r="AF55" s="572" t="s">
        <v>482</v>
      </c>
      <c r="AG55" s="535" t="str">
        <f>IF(AG51="","",(NORMSDIST(AG51))*1000000)</f>
        <v/>
      </c>
      <c r="AH55" s="585" t="s">
        <v>483</v>
      </c>
      <c r="AI55" s="691"/>
      <c r="AJ55" s="691"/>
      <c r="AK55" s="691"/>
      <c r="AL55" s="691"/>
      <c r="AM55" s="691"/>
      <c r="AN55" s="691"/>
      <c r="AO55" s="691"/>
      <c r="AP55" s="691"/>
      <c r="AQ55" s="691"/>
      <c r="AR55" s="691"/>
      <c r="AS55" s="691"/>
      <c r="AT55" s="691"/>
      <c r="AU55" s="691"/>
      <c r="AV55" s="691"/>
      <c r="AW55" s="691"/>
      <c r="AX55" s="691"/>
      <c r="AY55" s="691"/>
      <c r="AZ55" s="691"/>
      <c r="BA55" s="691"/>
      <c r="BB55" s="691"/>
      <c r="BC55" s="691"/>
      <c r="BD55" s="691"/>
      <c r="BE55" s="691"/>
      <c r="BF55" s="691"/>
      <c r="BG55" s="691"/>
      <c r="BH55" s="691"/>
      <c r="BI55" s="691"/>
      <c r="BJ55" s="691"/>
      <c r="BK55" s="691"/>
      <c r="BL55" s="691"/>
      <c r="BM55" s="691"/>
      <c r="BN55" s="691"/>
      <c r="BO55" s="691"/>
      <c r="BP55" s="691"/>
      <c r="BQ55" s="691"/>
      <c r="BR55" s="691"/>
      <c r="BS55" s="691"/>
      <c r="BT55" s="691"/>
      <c r="BU55" s="691"/>
      <c r="BV55" s="691"/>
      <c r="BW55" s="691"/>
      <c r="BX55" s="691"/>
      <c r="BY55" s="691"/>
      <c r="BZ55" s="691"/>
      <c r="CA55" s="691"/>
      <c r="CB55" s="691"/>
      <c r="CC55" s="691"/>
      <c r="CD55" s="691"/>
      <c r="CE55" s="691"/>
      <c r="CF55" s="691"/>
      <c r="CG55" s="691"/>
      <c r="CH55" s="691"/>
      <c r="CI55" s="691"/>
      <c r="CJ55" s="691"/>
      <c r="CK55" s="691"/>
      <c r="CL55" s="691"/>
      <c r="CM55" s="691"/>
      <c r="CN55" s="691"/>
      <c r="CO55" s="691"/>
      <c r="CP55" s="691"/>
      <c r="CQ55" s="691"/>
      <c r="CR55" s="691"/>
      <c r="CS55" s="691"/>
      <c r="CT55" s="691"/>
      <c r="CU55" s="691"/>
      <c r="CV55" s="691"/>
      <c r="CW55" s="691"/>
      <c r="CX55" s="691"/>
      <c r="CY55" s="691"/>
      <c r="CZ55" s="691"/>
      <c r="DA55" s="691"/>
      <c r="DB55" s="691"/>
    </row>
    <row r="56" spans="1:106" ht="3.75" customHeight="1">
      <c r="A56" s="497"/>
      <c r="B56" s="566"/>
      <c r="C56" s="567"/>
      <c r="D56" s="568"/>
      <c r="E56" s="567"/>
      <c r="F56" s="568"/>
      <c r="G56" s="568"/>
      <c r="H56" s="569"/>
      <c r="I56" s="568"/>
      <c r="J56" s="568"/>
      <c r="K56" s="568"/>
      <c r="L56" s="568"/>
      <c r="M56" s="568"/>
      <c r="N56" s="568"/>
      <c r="O56" s="568"/>
      <c r="P56" s="577"/>
      <c r="Q56" s="573"/>
      <c r="R56" s="578"/>
      <c r="S56" s="571"/>
      <c r="T56" s="487"/>
      <c r="U56" s="691"/>
      <c r="V56" s="691"/>
      <c r="W56" s="691"/>
      <c r="X56" s="691"/>
      <c r="Y56" s="572"/>
      <c r="Z56" s="691"/>
      <c r="AA56" s="691"/>
      <c r="AB56" s="691"/>
      <c r="AC56" s="691"/>
      <c r="AD56" s="691"/>
      <c r="AE56" s="691"/>
      <c r="AF56" s="572"/>
      <c r="AG56" s="691"/>
      <c r="AH56" s="691"/>
      <c r="AI56" s="691"/>
      <c r="AJ56" s="691"/>
      <c r="AK56" s="691"/>
      <c r="AL56" s="691"/>
      <c r="AM56" s="691"/>
      <c r="AN56" s="691"/>
      <c r="AO56" s="691"/>
      <c r="AP56" s="691"/>
      <c r="AQ56" s="691"/>
      <c r="AR56" s="691"/>
      <c r="AS56" s="691"/>
      <c r="AT56" s="691"/>
      <c r="AU56" s="691"/>
      <c r="AV56" s="691"/>
      <c r="AW56" s="691"/>
      <c r="AX56" s="691"/>
      <c r="AY56" s="691"/>
      <c r="AZ56" s="691"/>
      <c r="BA56" s="691"/>
      <c r="BB56" s="691"/>
      <c r="BC56" s="691"/>
      <c r="BD56" s="691"/>
      <c r="BE56" s="691"/>
      <c r="BF56" s="691"/>
      <c r="BG56" s="691"/>
      <c r="BH56" s="691"/>
      <c r="BI56" s="691"/>
      <c r="BJ56" s="691"/>
      <c r="BK56" s="691"/>
      <c r="BL56" s="691"/>
      <c r="BM56" s="691"/>
      <c r="BN56" s="691"/>
      <c r="BO56" s="691"/>
      <c r="BP56" s="691"/>
      <c r="BQ56" s="691"/>
      <c r="BR56" s="691"/>
      <c r="BS56" s="691"/>
      <c r="BT56" s="691"/>
      <c r="BU56" s="691"/>
      <c r="BV56" s="691"/>
      <c r="BW56" s="691"/>
      <c r="BX56" s="691"/>
      <c r="BY56" s="691"/>
      <c r="BZ56" s="691"/>
      <c r="CA56" s="691"/>
      <c r="CB56" s="691"/>
      <c r="CC56" s="691"/>
      <c r="CD56" s="691"/>
      <c r="CE56" s="691"/>
      <c r="CF56" s="691"/>
      <c r="CG56" s="691"/>
      <c r="CH56" s="691"/>
      <c r="CI56" s="691"/>
      <c r="CJ56" s="691"/>
      <c r="CK56" s="691"/>
      <c r="CL56" s="691"/>
      <c r="CM56" s="691"/>
      <c r="CN56" s="691"/>
      <c r="CO56" s="691"/>
      <c r="CP56" s="691"/>
      <c r="CQ56" s="691"/>
      <c r="CR56" s="691"/>
      <c r="CS56" s="691"/>
      <c r="CT56" s="691"/>
      <c r="CU56" s="691"/>
      <c r="CV56" s="691"/>
      <c r="CW56" s="691"/>
      <c r="CX56" s="691"/>
      <c r="CY56" s="691"/>
      <c r="CZ56" s="691"/>
      <c r="DA56" s="691"/>
      <c r="DB56" s="691"/>
    </row>
    <row r="57" spans="1:106">
      <c r="A57" s="497"/>
      <c r="B57" s="566"/>
      <c r="C57" s="567"/>
      <c r="D57" s="568"/>
      <c r="E57" s="567"/>
      <c r="F57" s="568"/>
      <c r="G57" s="568"/>
      <c r="H57" s="569"/>
      <c r="I57" s="568"/>
      <c r="J57" s="568"/>
      <c r="K57" s="568"/>
      <c r="L57" s="568"/>
      <c r="M57" s="568"/>
      <c r="N57" s="568"/>
      <c r="O57" s="568"/>
      <c r="P57" s="588" t="s">
        <v>484</v>
      </c>
      <c r="Q57" s="1254" t="str">
        <f>IF($G$20="","",IF(OR(graph!$E$22="",$G$10="")=TRUE,"",IF(((1-NORMSDIST((graph!$E$22-$G$22)/$G$20))*10^6)+((NORMSDIST(($G$10-$G$22)/$G$20))*10^6)&gt;100,TRUNC(((1-NORMSDIST((graph!$E$22-$G$22)/$G$20))*10^6)+((NORMSDIST(($G$10-$G$22)/$G$20))*10^6),0),TRUNC(((1-NORMSDIST((graph!$E$22-$G$22)/$G$20))*10^6)+((NORMSDIST(($G$10-$G$22)/$G$20))*10^6),3))))</f>
        <v/>
      </c>
      <c r="R57" s="1255"/>
      <c r="S57" s="571"/>
      <c r="T57" s="487"/>
      <c r="U57" s="691"/>
      <c r="V57" s="691"/>
      <c r="W57" s="691"/>
      <c r="X57" s="691"/>
      <c r="Y57" s="572" t="s">
        <v>485</v>
      </c>
      <c r="Z57" s="589" t="e">
        <f>(AVERAGE($G$10,graph!$E$22)-$G$22)/((MAX($G$10,graph!$E$22)-MIN($G$10,graph!$E$22))/12)</f>
        <v>#VALUE!</v>
      </c>
      <c r="AA57" s="691"/>
      <c r="AB57" s="691"/>
      <c r="AC57" s="691"/>
      <c r="AD57" s="691"/>
      <c r="AE57" s="691"/>
      <c r="AF57" s="572" t="s">
        <v>486</v>
      </c>
      <c r="AG57" s="535" t="str">
        <f>IF(AND(AG53="",AG55=""),"",AG53+AG55)</f>
        <v/>
      </c>
      <c r="AH57" s="535" t="s">
        <v>487</v>
      </c>
      <c r="AI57" s="691"/>
      <c r="AJ57" s="691"/>
      <c r="AK57" s="691"/>
      <c r="AL57" s="691"/>
      <c r="AM57" s="691"/>
      <c r="AN57" s="691"/>
      <c r="AO57" s="691"/>
      <c r="AP57" s="691"/>
      <c r="AQ57" s="691"/>
      <c r="AR57" s="691"/>
      <c r="AS57" s="691"/>
      <c r="AT57" s="691"/>
      <c r="AU57" s="691"/>
      <c r="AV57" s="691"/>
      <c r="AW57" s="691"/>
      <c r="AX57" s="691"/>
      <c r="AY57" s="691"/>
      <c r="AZ57" s="691"/>
      <c r="BA57" s="691"/>
      <c r="BB57" s="691"/>
      <c r="BC57" s="691"/>
      <c r="BD57" s="691"/>
      <c r="BE57" s="691"/>
      <c r="BF57" s="691"/>
      <c r="BG57" s="691"/>
      <c r="BH57" s="691"/>
      <c r="BI57" s="691"/>
      <c r="BJ57" s="691"/>
      <c r="BK57" s="691"/>
      <c r="BL57" s="691"/>
      <c r="BM57" s="691"/>
      <c r="BN57" s="691"/>
      <c r="BO57" s="691"/>
      <c r="BP57" s="691"/>
      <c r="BQ57" s="691"/>
      <c r="BR57" s="691"/>
      <c r="BS57" s="691"/>
      <c r="BT57" s="691"/>
      <c r="BU57" s="691"/>
      <c r="BV57" s="691"/>
      <c r="BW57" s="691"/>
      <c r="BX57" s="691"/>
      <c r="BY57" s="691"/>
      <c r="BZ57" s="691"/>
      <c r="CA57" s="691"/>
      <c r="CB57" s="691"/>
      <c r="CC57" s="691"/>
      <c r="CD57" s="691"/>
      <c r="CE57" s="691"/>
      <c r="CF57" s="691"/>
      <c r="CG57" s="691"/>
      <c r="CH57" s="691"/>
      <c r="CI57" s="691"/>
      <c r="CJ57" s="691"/>
      <c r="CK57" s="691"/>
      <c r="CL57" s="691"/>
      <c r="CM57" s="691"/>
      <c r="CN57" s="691"/>
      <c r="CO57" s="691"/>
      <c r="CP57" s="691"/>
      <c r="CQ57" s="691"/>
      <c r="CR57" s="691"/>
      <c r="CS57" s="691"/>
      <c r="CT57" s="691"/>
      <c r="CU57" s="691"/>
      <c r="CV57" s="691"/>
      <c r="CW57" s="691"/>
      <c r="CX57" s="691"/>
      <c r="CY57" s="691"/>
      <c r="CZ57" s="691"/>
      <c r="DA57" s="691"/>
      <c r="DB57" s="691"/>
    </row>
    <row r="58" spans="1:106" ht="3.75" customHeight="1">
      <c r="A58" s="497"/>
      <c r="B58" s="566"/>
      <c r="C58" s="567"/>
      <c r="D58" s="568"/>
      <c r="E58" s="567"/>
      <c r="F58" s="568"/>
      <c r="G58" s="568"/>
      <c r="H58" s="569"/>
      <c r="I58" s="568"/>
      <c r="J58" s="568"/>
      <c r="K58" s="568"/>
      <c r="L58" s="568"/>
      <c r="M58" s="568"/>
      <c r="N58" s="568"/>
      <c r="O58" s="568"/>
      <c r="P58" s="577"/>
      <c r="Q58" s="573"/>
      <c r="R58" s="578"/>
      <c r="S58" s="571"/>
      <c r="T58" s="487"/>
      <c r="U58" s="691"/>
      <c r="V58" s="691"/>
      <c r="W58" s="691"/>
      <c r="X58" s="691"/>
      <c r="Y58" s="572"/>
      <c r="Z58" s="691"/>
      <c r="AA58" s="691"/>
      <c r="AB58" s="691"/>
      <c r="AC58" s="691"/>
      <c r="AD58" s="691"/>
      <c r="AE58" s="691"/>
      <c r="AF58" s="572"/>
      <c r="AG58" s="691"/>
      <c r="AH58" s="691"/>
      <c r="AI58" s="691"/>
      <c r="AJ58" s="691"/>
      <c r="AK58" s="691"/>
      <c r="AL58" s="691"/>
      <c r="AM58" s="691"/>
      <c r="AN58" s="691"/>
      <c r="AO58" s="691"/>
      <c r="AP58" s="691"/>
      <c r="AQ58" s="691"/>
      <c r="AR58" s="691"/>
      <c r="AS58" s="691"/>
      <c r="AT58" s="691"/>
      <c r="AU58" s="691"/>
      <c r="AV58" s="691"/>
      <c r="AW58" s="691"/>
      <c r="AX58" s="691"/>
      <c r="AY58" s="691"/>
      <c r="AZ58" s="691"/>
      <c r="BA58" s="691"/>
      <c r="BB58" s="691"/>
      <c r="BC58" s="691"/>
      <c r="BD58" s="691"/>
      <c r="BE58" s="691"/>
      <c r="BF58" s="691"/>
      <c r="BG58" s="691"/>
      <c r="BH58" s="691"/>
      <c r="BI58" s="691"/>
      <c r="BJ58" s="691"/>
      <c r="BK58" s="691"/>
      <c r="BL58" s="691"/>
      <c r="BM58" s="691"/>
      <c r="BN58" s="691"/>
      <c r="BO58" s="691"/>
      <c r="BP58" s="691"/>
      <c r="BQ58" s="691"/>
      <c r="BR58" s="691"/>
      <c r="BS58" s="691"/>
      <c r="BT58" s="691"/>
      <c r="BU58" s="691"/>
      <c r="BV58" s="691"/>
      <c r="BW58" s="691"/>
      <c r="BX58" s="691"/>
      <c r="BY58" s="691"/>
      <c r="BZ58" s="691"/>
      <c r="CA58" s="691"/>
      <c r="CB58" s="691"/>
      <c r="CC58" s="691"/>
      <c r="CD58" s="691"/>
      <c r="CE58" s="691"/>
      <c r="CF58" s="691"/>
      <c r="CG58" s="691"/>
      <c r="CH58" s="691"/>
      <c r="CI58" s="691"/>
      <c r="CJ58" s="691"/>
      <c r="CK58" s="691"/>
      <c r="CL58" s="691"/>
      <c r="CM58" s="691"/>
      <c r="CN58" s="691"/>
      <c r="CO58" s="691"/>
      <c r="CP58" s="691"/>
      <c r="CQ58" s="691"/>
      <c r="CR58" s="691"/>
      <c r="CS58" s="691"/>
      <c r="CT58" s="691"/>
      <c r="CU58" s="691"/>
      <c r="CV58" s="691"/>
      <c r="CW58" s="691"/>
      <c r="CX58" s="691"/>
      <c r="CY58" s="691"/>
      <c r="CZ58" s="691"/>
      <c r="DA58" s="691"/>
      <c r="DB58" s="691"/>
    </row>
    <row r="59" spans="1:106">
      <c r="A59" s="497"/>
      <c r="B59" s="566"/>
      <c r="C59" s="567"/>
      <c r="D59" s="568"/>
      <c r="E59" s="567"/>
      <c r="F59" s="568"/>
      <c r="G59" s="568"/>
      <c r="H59" s="569"/>
      <c r="I59" s="568"/>
      <c r="J59" s="568"/>
      <c r="K59" s="568"/>
      <c r="L59" s="568"/>
      <c r="M59" s="568"/>
      <c r="N59" s="568"/>
      <c r="O59" s="568"/>
      <c r="P59" s="584" t="s">
        <v>488</v>
      </c>
      <c r="Q59" s="590" t="str">
        <f>G36</f>
        <v>-</v>
      </c>
      <c r="R59" s="578"/>
      <c r="S59" s="571"/>
      <c r="T59" s="487"/>
      <c r="U59" s="691"/>
      <c r="V59" s="691"/>
      <c r="W59" s="691"/>
      <c r="X59" s="691"/>
      <c r="Y59" s="572" t="s">
        <v>489</v>
      </c>
      <c r="Z59" s="1256">
        <v>1.5</v>
      </c>
      <c r="AA59" s="1257"/>
      <c r="AB59" s="691"/>
      <c r="AC59" s="691"/>
      <c r="AD59" s="691"/>
      <c r="AE59" s="691"/>
      <c r="AF59" s="572" t="s">
        <v>459</v>
      </c>
      <c r="AG59" s="535" t="str">
        <f>IF(AG57&gt;999999,"-",IF(AG57="","-",NORMSINV(1-AG57/1000000)))</f>
        <v>-</v>
      </c>
      <c r="AH59" s="585" t="s">
        <v>490</v>
      </c>
      <c r="AI59" s="691"/>
      <c r="AJ59" s="691"/>
      <c r="AK59" s="691"/>
      <c r="AL59" s="691"/>
      <c r="AM59" s="691"/>
      <c r="AN59" s="691"/>
      <c r="AO59" s="691"/>
      <c r="AP59" s="691"/>
      <c r="AQ59" s="691"/>
      <c r="AR59" s="691"/>
      <c r="AS59" s="691"/>
      <c r="AT59" s="691"/>
      <c r="AU59" s="691"/>
      <c r="AV59" s="691"/>
      <c r="AW59" s="691"/>
      <c r="AX59" s="691"/>
      <c r="AY59" s="691"/>
      <c r="AZ59" s="691"/>
      <c r="BA59" s="691"/>
      <c r="BB59" s="691"/>
      <c r="BC59" s="691"/>
      <c r="BD59" s="691"/>
      <c r="BE59" s="691"/>
      <c r="BF59" s="691"/>
      <c r="BG59" s="691"/>
      <c r="BH59" s="691"/>
      <c r="BI59" s="691"/>
      <c r="BJ59" s="691"/>
      <c r="BK59" s="691"/>
      <c r="BL59" s="691"/>
      <c r="BM59" s="691"/>
      <c r="BN59" s="691"/>
      <c r="BO59" s="691"/>
      <c r="BP59" s="691"/>
      <c r="BQ59" s="691"/>
      <c r="BR59" s="691"/>
      <c r="BS59" s="691"/>
      <c r="BT59" s="691"/>
      <c r="BU59" s="691"/>
      <c r="BV59" s="691"/>
      <c r="BW59" s="691"/>
      <c r="BX59" s="691"/>
      <c r="BY59" s="691"/>
      <c r="BZ59" s="691"/>
      <c r="CA59" s="691"/>
      <c r="CB59" s="691"/>
      <c r="CC59" s="691"/>
      <c r="CD59" s="691"/>
      <c r="CE59" s="691"/>
      <c r="CF59" s="691"/>
      <c r="CG59" s="691"/>
      <c r="CH59" s="691"/>
      <c r="CI59" s="691"/>
      <c r="CJ59" s="691"/>
      <c r="CK59" s="691"/>
      <c r="CL59" s="691"/>
      <c r="CM59" s="691"/>
      <c r="CN59" s="691"/>
      <c r="CO59" s="691"/>
      <c r="CP59" s="691"/>
      <c r="CQ59" s="691"/>
      <c r="CR59" s="691"/>
      <c r="CS59" s="691"/>
      <c r="CT59" s="691"/>
      <c r="CU59" s="691"/>
      <c r="CV59" s="691"/>
      <c r="CW59" s="691"/>
      <c r="CX59" s="691"/>
      <c r="CY59" s="691"/>
      <c r="CZ59" s="691"/>
      <c r="DA59" s="691"/>
      <c r="DB59" s="691"/>
    </row>
    <row r="60" spans="1:106" ht="3.75" customHeight="1">
      <c r="A60" s="497"/>
      <c r="B60" s="566"/>
      <c r="C60" s="567"/>
      <c r="D60" s="568"/>
      <c r="E60" s="567"/>
      <c r="F60" s="568"/>
      <c r="G60" s="568"/>
      <c r="H60" s="569"/>
      <c r="I60" s="568"/>
      <c r="J60" s="568"/>
      <c r="K60" s="568"/>
      <c r="L60" s="568"/>
      <c r="M60" s="568"/>
      <c r="N60" s="568"/>
      <c r="O60" s="568"/>
      <c r="P60" s="577"/>
      <c r="Q60" s="568"/>
      <c r="R60" s="578"/>
      <c r="S60" s="571"/>
      <c r="T60" s="487"/>
      <c r="U60" s="691"/>
      <c r="V60" s="691"/>
      <c r="W60" s="691"/>
      <c r="X60" s="691"/>
      <c r="Y60" s="691"/>
      <c r="Z60" s="691"/>
      <c r="AA60" s="691"/>
      <c r="AB60" s="691"/>
      <c r="AC60" s="691"/>
      <c r="AD60" s="691"/>
      <c r="AE60" s="691"/>
      <c r="AF60" s="572"/>
      <c r="AG60" s="691"/>
      <c r="AH60" s="691"/>
      <c r="AI60" s="691"/>
      <c r="AJ60" s="691"/>
      <c r="AK60" s="691"/>
      <c r="AL60" s="691"/>
      <c r="AM60" s="691"/>
      <c r="AN60" s="691"/>
      <c r="AO60" s="691"/>
      <c r="AP60" s="691"/>
      <c r="AQ60" s="691"/>
      <c r="AR60" s="691"/>
      <c r="AS60" s="691"/>
      <c r="AT60" s="691"/>
      <c r="AU60" s="691"/>
      <c r="AV60" s="691"/>
      <c r="AW60" s="691"/>
      <c r="AX60" s="691"/>
      <c r="AY60" s="691"/>
      <c r="AZ60" s="691"/>
      <c r="BA60" s="691"/>
      <c r="BB60" s="691"/>
      <c r="BC60" s="691"/>
      <c r="BD60" s="691"/>
      <c r="BE60" s="691"/>
      <c r="BF60" s="691"/>
      <c r="BG60" s="691"/>
      <c r="BH60" s="691"/>
      <c r="BI60" s="691"/>
      <c r="BJ60" s="691"/>
      <c r="BK60" s="691"/>
      <c r="BL60" s="691"/>
      <c r="BM60" s="691"/>
      <c r="BN60" s="691"/>
      <c r="BO60" s="691"/>
      <c r="BP60" s="691"/>
      <c r="BQ60" s="691"/>
      <c r="BR60" s="691"/>
      <c r="BS60" s="691"/>
      <c r="BT60" s="691"/>
      <c r="BU60" s="691"/>
      <c r="BV60" s="691"/>
      <c r="BW60" s="691"/>
      <c r="BX60" s="691"/>
      <c r="BY60" s="691"/>
      <c r="BZ60" s="691"/>
      <c r="CA60" s="691"/>
      <c r="CB60" s="691"/>
      <c r="CC60" s="691"/>
      <c r="CD60" s="691"/>
      <c r="CE60" s="691"/>
      <c r="CF60" s="691"/>
      <c r="CG60" s="691"/>
      <c r="CH60" s="691"/>
      <c r="CI60" s="691"/>
      <c r="CJ60" s="691"/>
      <c r="CK60" s="691"/>
      <c r="CL60" s="691"/>
      <c r="CM60" s="691"/>
      <c r="CN60" s="691"/>
      <c r="CO60" s="691"/>
      <c r="CP60" s="691"/>
      <c r="CQ60" s="691"/>
      <c r="CR60" s="691"/>
      <c r="CS60" s="691"/>
      <c r="CT60" s="691"/>
      <c r="CU60" s="691"/>
      <c r="CV60" s="691"/>
      <c r="CW60" s="691"/>
      <c r="CX60" s="691"/>
      <c r="CY60" s="691"/>
      <c r="CZ60" s="691"/>
      <c r="DA60" s="691"/>
      <c r="DB60" s="691"/>
    </row>
    <row r="61" spans="1:106" ht="12.75" customHeight="1">
      <c r="A61" s="497"/>
      <c r="B61" s="566"/>
      <c r="C61" s="567"/>
      <c r="D61" s="568"/>
      <c r="E61" s="567"/>
      <c r="F61" s="568"/>
      <c r="G61" s="568"/>
      <c r="H61" s="569"/>
      <c r="I61" s="568"/>
      <c r="J61" s="568"/>
      <c r="K61" s="568"/>
      <c r="L61" s="568"/>
      <c r="M61" s="568"/>
      <c r="N61" s="568"/>
      <c r="O61" s="568"/>
      <c r="P61" s="584" t="s">
        <v>491</v>
      </c>
      <c r="Q61" s="590" t="str">
        <f>G35</f>
        <v>-</v>
      </c>
      <c r="R61" s="578"/>
      <c r="S61" s="571"/>
      <c r="T61" s="487"/>
      <c r="U61" s="691"/>
      <c r="V61" s="691"/>
      <c r="W61" s="691"/>
      <c r="X61" s="691"/>
      <c r="Y61" s="691"/>
      <c r="Z61" s="580">
        <f>Z47+Z59</f>
        <v>1.5</v>
      </c>
      <c r="AA61" s="579">
        <f>Z47</f>
        <v>0</v>
      </c>
      <c r="AB61" s="691"/>
      <c r="AC61" s="691"/>
      <c r="AD61" s="691"/>
      <c r="AE61" s="691"/>
      <c r="AF61" s="572" t="s">
        <v>461</v>
      </c>
      <c r="AG61" s="535" t="str">
        <f>IF(AG59="-","-",AG59+1.5)</f>
        <v>-</v>
      </c>
      <c r="AH61" s="535" t="s">
        <v>492</v>
      </c>
      <c r="AI61" s="691"/>
      <c r="AJ61" s="691"/>
      <c r="AK61" s="691"/>
      <c r="AL61" s="691"/>
      <c r="AM61" s="691"/>
      <c r="AN61" s="691"/>
      <c r="AO61" s="691"/>
      <c r="AP61" s="691"/>
      <c r="AQ61" s="691"/>
      <c r="AR61" s="691"/>
      <c r="AS61" s="691"/>
      <c r="AT61" s="691"/>
      <c r="AU61" s="691"/>
      <c r="AV61" s="691"/>
      <c r="AW61" s="691"/>
      <c r="AX61" s="691"/>
      <c r="AY61" s="691"/>
      <c r="AZ61" s="691"/>
      <c r="BA61" s="691"/>
      <c r="BB61" s="691"/>
      <c r="BC61" s="691"/>
      <c r="BD61" s="691"/>
      <c r="BE61" s="691"/>
      <c r="BF61" s="691"/>
      <c r="BG61" s="691"/>
      <c r="BH61" s="691"/>
      <c r="BI61" s="691"/>
      <c r="BJ61" s="691"/>
      <c r="BK61" s="691"/>
      <c r="BL61" s="691"/>
      <c r="BM61" s="691"/>
      <c r="BN61" s="691"/>
      <c r="BO61" s="691"/>
      <c r="BP61" s="691"/>
      <c r="BQ61" s="691"/>
      <c r="BR61" s="691"/>
      <c r="BS61" s="691"/>
      <c r="BT61" s="691"/>
      <c r="BU61" s="691"/>
      <c r="BV61" s="691"/>
      <c r="BW61" s="691"/>
      <c r="BX61" s="691"/>
      <c r="BY61" s="691"/>
      <c r="BZ61" s="691"/>
      <c r="CA61" s="691"/>
      <c r="CB61" s="691"/>
      <c r="CC61" s="691"/>
      <c r="CD61" s="691"/>
      <c r="CE61" s="691"/>
      <c r="CF61" s="691"/>
      <c r="CG61" s="691"/>
      <c r="CH61" s="691"/>
      <c r="CI61" s="691"/>
      <c r="CJ61" s="691"/>
      <c r="CK61" s="691"/>
      <c r="CL61" s="691"/>
      <c r="CM61" s="691"/>
      <c r="CN61" s="691"/>
      <c r="CO61" s="691"/>
      <c r="CP61" s="691"/>
      <c r="CQ61" s="691"/>
      <c r="CR61" s="691"/>
      <c r="CS61" s="691"/>
      <c r="CT61" s="691"/>
      <c r="CU61" s="691"/>
      <c r="CV61" s="691"/>
      <c r="CW61" s="691"/>
      <c r="CX61" s="691"/>
      <c r="CY61" s="691"/>
      <c r="CZ61" s="691"/>
      <c r="DA61" s="691"/>
      <c r="DB61" s="691"/>
    </row>
    <row r="62" spans="1:106" ht="3.75" customHeight="1">
      <c r="A62" s="497"/>
      <c r="B62" s="566"/>
      <c r="C62" s="567"/>
      <c r="D62" s="568"/>
      <c r="E62" s="567"/>
      <c r="F62" s="568"/>
      <c r="G62" s="568"/>
      <c r="H62" s="569"/>
      <c r="I62" s="568"/>
      <c r="J62" s="568"/>
      <c r="K62" s="568"/>
      <c r="L62" s="568"/>
      <c r="M62" s="568"/>
      <c r="N62" s="568"/>
      <c r="O62" s="568"/>
      <c r="P62" s="591"/>
      <c r="Q62" s="592"/>
      <c r="R62" s="593"/>
      <c r="S62" s="571"/>
      <c r="T62" s="487"/>
      <c r="U62" s="691"/>
      <c r="V62" s="691"/>
      <c r="W62" s="691"/>
      <c r="X62" s="691"/>
      <c r="Y62" s="691"/>
      <c r="Z62" s="691"/>
      <c r="AA62" s="691"/>
      <c r="AB62" s="691"/>
      <c r="AC62" s="691"/>
      <c r="AD62" s="691"/>
      <c r="AE62" s="691"/>
      <c r="AF62" s="691"/>
      <c r="AG62" s="691"/>
      <c r="AH62" s="691"/>
      <c r="AI62" s="691"/>
      <c r="AJ62" s="691"/>
      <c r="AK62" s="691"/>
      <c r="AL62" s="691"/>
      <c r="AM62" s="691"/>
      <c r="AN62" s="691"/>
      <c r="AO62" s="691"/>
      <c r="AP62" s="691"/>
      <c r="AQ62" s="691"/>
      <c r="AR62" s="691"/>
      <c r="AS62" s="691"/>
      <c r="AT62" s="691"/>
      <c r="AU62" s="691"/>
      <c r="AV62" s="691"/>
      <c r="AW62" s="691"/>
      <c r="AX62" s="691"/>
      <c r="AY62" s="691"/>
      <c r="AZ62" s="691"/>
      <c r="BA62" s="691"/>
      <c r="BB62" s="691"/>
      <c r="BC62" s="691"/>
      <c r="BD62" s="691"/>
      <c r="BE62" s="691"/>
      <c r="BF62" s="691"/>
      <c r="BG62" s="691"/>
      <c r="BH62" s="691"/>
      <c r="BI62" s="691"/>
      <c r="BJ62" s="691"/>
      <c r="BK62" s="691"/>
      <c r="BL62" s="691"/>
      <c r="BM62" s="691"/>
      <c r="BN62" s="691"/>
      <c r="BO62" s="691"/>
      <c r="BP62" s="691"/>
      <c r="BQ62" s="691"/>
      <c r="BR62" s="691"/>
      <c r="BS62" s="691"/>
      <c r="BT62" s="691"/>
      <c r="BU62" s="691"/>
      <c r="BV62" s="691"/>
      <c r="BW62" s="691"/>
      <c r="BX62" s="691"/>
      <c r="BY62" s="691"/>
      <c r="BZ62" s="691"/>
      <c r="CA62" s="691"/>
      <c r="CB62" s="691"/>
      <c r="CC62" s="691"/>
      <c r="CD62" s="691"/>
      <c r="CE62" s="691"/>
      <c r="CF62" s="691"/>
      <c r="CG62" s="691"/>
      <c r="CH62" s="691"/>
      <c r="CI62" s="691"/>
      <c r="CJ62" s="691"/>
      <c r="CK62" s="691"/>
      <c r="CL62" s="691"/>
      <c r="CM62" s="691"/>
      <c r="CN62" s="691"/>
      <c r="CO62" s="691"/>
      <c r="CP62" s="691"/>
      <c r="CQ62" s="691"/>
      <c r="CR62" s="691"/>
      <c r="CS62" s="691"/>
      <c r="CT62" s="691"/>
      <c r="CU62" s="691"/>
      <c r="CV62" s="691"/>
      <c r="CW62" s="691"/>
      <c r="CX62" s="691"/>
      <c r="CY62" s="691"/>
      <c r="CZ62" s="691"/>
      <c r="DA62" s="691"/>
      <c r="DB62" s="691"/>
    </row>
    <row r="63" spans="1:106">
      <c r="A63" s="497"/>
      <c r="B63" s="566"/>
      <c r="C63" s="567"/>
      <c r="D63" s="568"/>
      <c r="E63" s="567"/>
      <c r="F63" s="568"/>
      <c r="G63" s="568"/>
      <c r="H63" s="569"/>
      <c r="I63" s="568"/>
      <c r="J63" s="568"/>
      <c r="K63" s="568"/>
      <c r="L63" s="568"/>
      <c r="M63" s="568"/>
      <c r="N63" s="568"/>
      <c r="O63" s="568"/>
      <c r="P63" s="568"/>
      <c r="Q63" s="568"/>
      <c r="R63" s="568"/>
      <c r="S63" s="571"/>
      <c r="T63" s="487"/>
      <c r="U63" s="691"/>
      <c r="V63" s="691"/>
      <c r="W63" s="691"/>
      <c r="X63" s="691"/>
      <c r="Y63" s="691"/>
      <c r="Z63" s="535" t="s">
        <v>460</v>
      </c>
      <c r="AA63" s="535" t="s">
        <v>458</v>
      </c>
      <c r="AB63" s="691"/>
      <c r="AC63" s="691"/>
      <c r="AD63" s="691"/>
      <c r="AE63" s="691"/>
      <c r="AF63" s="691"/>
      <c r="AG63" s="691"/>
      <c r="AH63" s="691"/>
      <c r="AI63" s="691"/>
      <c r="AJ63" s="691"/>
      <c r="AK63" s="691"/>
      <c r="AL63" s="691"/>
      <c r="AM63" s="691"/>
      <c r="AN63" s="691"/>
      <c r="AO63" s="691"/>
      <c r="AP63" s="691"/>
      <c r="AQ63" s="691"/>
      <c r="AR63" s="691"/>
      <c r="AS63" s="691"/>
      <c r="AT63" s="691"/>
      <c r="AU63" s="691"/>
      <c r="AV63" s="691"/>
      <c r="AW63" s="691"/>
      <c r="AX63" s="691"/>
      <c r="AY63" s="691"/>
      <c r="AZ63" s="691"/>
      <c r="BA63" s="691"/>
      <c r="BB63" s="691"/>
      <c r="BC63" s="691"/>
      <c r="BD63" s="691"/>
      <c r="BE63" s="691"/>
      <c r="BF63" s="691"/>
      <c r="BG63" s="691"/>
      <c r="BH63" s="691"/>
      <c r="BI63" s="691"/>
      <c r="BJ63" s="691"/>
      <c r="BK63" s="691"/>
      <c r="BL63" s="691"/>
      <c r="BM63" s="691"/>
      <c r="BN63" s="691"/>
      <c r="BO63" s="691"/>
      <c r="BP63" s="691"/>
      <c r="BQ63" s="691"/>
      <c r="BR63" s="691"/>
      <c r="BS63" s="691"/>
      <c r="BT63" s="691"/>
      <c r="BU63" s="691"/>
      <c r="BV63" s="691"/>
      <c r="BW63" s="691"/>
      <c r="BX63" s="691"/>
      <c r="BY63" s="691"/>
      <c r="BZ63" s="691"/>
      <c r="CA63" s="691"/>
      <c r="CB63" s="691"/>
      <c r="CC63" s="691"/>
      <c r="CD63" s="691"/>
      <c r="CE63" s="691"/>
      <c r="CF63" s="691"/>
      <c r="CG63" s="691"/>
      <c r="CH63" s="691"/>
      <c r="CI63" s="691"/>
      <c r="CJ63" s="691"/>
      <c r="CK63" s="691"/>
      <c r="CL63" s="691"/>
      <c r="CM63" s="691"/>
      <c r="CN63" s="691"/>
      <c r="CO63" s="691"/>
      <c r="CP63" s="691"/>
      <c r="CQ63" s="691"/>
      <c r="CR63" s="691"/>
      <c r="CS63" s="691"/>
      <c r="CT63" s="691"/>
      <c r="CU63" s="691"/>
      <c r="CV63" s="691"/>
      <c r="CW63" s="691"/>
      <c r="CX63" s="691"/>
      <c r="CY63" s="691"/>
      <c r="CZ63" s="691"/>
      <c r="DA63" s="691"/>
      <c r="DB63" s="691"/>
    </row>
    <row r="64" spans="1:106">
      <c r="A64" s="497"/>
      <c r="B64" s="566"/>
      <c r="C64" s="567"/>
      <c r="D64" s="568"/>
      <c r="E64" s="567"/>
      <c r="F64" s="568"/>
      <c r="G64" s="568"/>
      <c r="H64" s="569"/>
      <c r="I64" s="568"/>
      <c r="J64" s="568"/>
      <c r="K64" s="568"/>
      <c r="L64" s="568"/>
      <c r="M64" s="568"/>
      <c r="N64" s="568"/>
      <c r="O64" s="568"/>
      <c r="P64" s="568"/>
      <c r="Q64" s="568"/>
      <c r="R64" s="568"/>
      <c r="S64" s="571"/>
      <c r="T64" s="487"/>
      <c r="U64" s="691"/>
      <c r="V64" s="691"/>
      <c r="W64" s="691"/>
      <c r="X64" s="691"/>
      <c r="Y64" s="691"/>
      <c r="Z64" s="691"/>
      <c r="AA64" s="691"/>
      <c r="AB64" s="691"/>
      <c r="AC64" s="691"/>
      <c r="AD64" s="691"/>
      <c r="AE64" s="691"/>
      <c r="AF64" s="691"/>
      <c r="AG64" s="691"/>
      <c r="AH64" s="691"/>
      <c r="AI64" s="691"/>
      <c r="AJ64" s="691"/>
      <c r="AK64" s="691"/>
      <c r="AL64" s="691"/>
      <c r="AM64" s="691"/>
      <c r="AN64" s="691"/>
      <c r="AO64" s="691"/>
      <c r="AP64" s="691"/>
      <c r="AQ64" s="691"/>
      <c r="AR64" s="691"/>
      <c r="AS64" s="691"/>
      <c r="AT64" s="691"/>
      <c r="AU64" s="691"/>
      <c r="AV64" s="691"/>
      <c r="AW64" s="691"/>
      <c r="AX64" s="691"/>
      <c r="AY64" s="691"/>
      <c r="AZ64" s="691"/>
      <c r="BA64" s="691"/>
      <c r="BB64" s="691"/>
      <c r="BC64" s="691"/>
      <c r="BD64" s="691"/>
      <c r="BE64" s="691"/>
      <c r="BF64" s="691"/>
      <c r="BG64" s="691"/>
      <c r="BH64" s="691"/>
      <c r="BI64" s="691"/>
      <c r="BJ64" s="691"/>
      <c r="BK64" s="691"/>
      <c r="BL64" s="691"/>
      <c r="BM64" s="691"/>
      <c r="BN64" s="691"/>
      <c r="BO64" s="691"/>
      <c r="BP64" s="691"/>
      <c r="BQ64" s="691"/>
      <c r="BR64" s="691"/>
      <c r="BS64" s="691"/>
      <c r="BT64" s="691"/>
      <c r="BU64" s="691"/>
      <c r="BV64" s="691"/>
      <c r="BW64" s="691"/>
      <c r="BX64" s="691"/>
      <c r="BY64" s="691"/>
      <c r="BZ64" s="691"/>
      <c r="CA64" s="691"/>
      <c r="CB64" s="691"/>
      <c r="CC64" s="691"/>
      <c r="CD64" s="691"/>
      <c r="CE64" s="691"/>
      <c r="CF64" s="691"/>
      <c r="CG64" s="691"/>
      <c r="CH64" s="691"/>
      <c r="CI64" s="691"/>
      <c r="CJ64" s="691"/>
      <c r="CK64" s="691"/>
      <c r="CL64" s="691"/>
      <c r="CM64" s="691"/>
      <c r="CN64" s="691"/>
      <c r="CO64" s="691"/>
      <c r="CP64" s="691"/>
      <c r="CQ64" s="691"/>
      <c r="CR64" s="691"/>
      <c r="CS64" s="691"/>
      <c r="CT64" s="691"/>
      <c r="CU64" s="691"/>
      <c r="CV64" s="691"/>
      <c r="CW64" s="691"/>
      <c r="CX64" s="691"/>
      <c r="CY64" s="691"/>
      <c r="CZ64" s="691"/>
      <c r="DA64" s="691"/>
      <c r="DB64" s="691"/>
    </row>
    <row r="65" spans="1:106">
      <c r="A65" s="497"/>
      <c r="B65" s="566"/>
      <c r="C65" s="567"/>
      <c r="D65" s="568"/>
      <c r="E65" s="567"/>
      <c r="F65" s="568"/>
      <c r="G65" s="568"/>
      <c r="H65" s="569"/>
      <c r="I65" s="568"/>
      <c r="J65" s="568"/>
      <c r="K65" s="568"/>
      <c r="L65" s="568"/>
      <c r="M65" s="568"/>
      <c r="N65" s="568"/>
      <c r="O65" s="568"/>
      <c r="P65" s="568"/>
      <c r="Q65" s="568"/>
      <c r="R65" s="568"/>
      <c r="S65" s="571"/>
      <c r="T65" s="487"/>
      <c r="U65" s="691"/>
      <c r="V65" s="691"/>
      <c r="W65" s="691"/>
      <c r="X65" s="691"/>
      <c r="Y65" s="691"/>
      <c r="Z65" s="691"/>
      <c r="AA65" s="691"/>
      <c r="AB65" s="691"/>
      <c r="AC65" s="691"/>
      <c r="AD65" s="691"/>
      <c r="AE65" s="691"/>
      <c r="AF65" s="691"/>
      <c r="AG65" s="691"/>
      <c r="AH65" s="691"/>
      <c r="AI65" s="691"/>
      <c r="AJ65" s="691"/>
      <c r="AK65" s="691"/>
      <c r="AL65" s="691"/>
      <c r="AM65" s="691"/>
      <c r="AN65" s="691"/>
      <c r="AO65" s="691"/>
      <c r="AP65" s="691"/>
      <c r="AQ65" s="691"/>
      <c r="AR65" s="691"/>
      <c r="AS65" s="691"/>
      <c r="AT65" s="691"/>
      <c r="AU65" s="691"/>
      <c r="AV65" s="691"/>
      <c r="AW65" s="691"/>
      <c r="AX65" s="691"/>
      <c r="AY65" s="691"/>
      <c r="AZ65" s="691"/>
      <c r="BA65" s="691"/>
      <c r="BB65" s="691"/>
      <c r="BC65" s="691"/>
      <c r="BD65" s="691"/>
      <c r="BE65" s="691"/>
      <c r="BF65" s="691"/>
      <c r="BG65" s="691"/>
      <c r="BH65" s="691"/>
      <c r="BI65" s="691"/>
      <c r="BJ65" s="691"/>
      <c r="BK65" s="691"/>
      <c r="BL65" s="691"/>
      <c r="BM65" s="691"/>
      <c r="BN65" s="691"/>
      <c r="BO65" s="691"/>
      <c r="BP65" s="691"/>
      <c r="BQ65" s="691"/>
      <c r="BR65" s="691"/>
      <c r="BS65" s="691"/>
      <c r="BT65" s="691"/>
      <c r="BU65" s="691"/>
      <c r="BV65" s="691"/>
      <c r="BW65" s="691"/>
      <c r="BX65" s="691"/>
      <c r="BY65" s="691"/>
      <c r="BZ65" s="691"/>
      <c r="CA65" s="691"/>
      <c r="CB65" s="691"/>
      <c r="CC65" s="691"/>
      <c r="CD65" s="691"/>
      <c r="CE65" s="691"/>
      <c r="CF65" s="691"/>
      <c r="CG65" s="691"/>
      <c r="CH65" s="691"/>
      <c r="CI65" s="691"/>
      <c r="CJ65" s="691"/>
      <c r="CK65" s="691"/>
      <c r="CL65" s="691"/>
      <c r="CM65" s="691"/>
      <c r="CN65" s="691"/>
      <c r="CO65" s="691"/>
      <c r="CP65" s="691"/>
      <c r="CQ65" s="691"/>
      <c r="CR65" s="691"/>
      <c r="CS65" s="691"/>
      <c r="CT65" s="691"/>
      <c r="CU65" s="691"/>
      <c r="CV65" s="691"/>
      <c r="CW65" s="691"/>
      <c r="CX65" s="691"/>
      <c r="CY65" s="691"/>
      <c r="CZ65" s="691"/>
      <c r="DA65" s="691"/>
      <c r="DB65" s="691"/>
    </row>
    <row r="66" spans="1:106">
      <c r="A66" s="497"/>
      <c r="B66" s="566"/>
      <c r="C66" s="567"/>
      <c r="D66" s="568"/>
      <c r="E66" s="567"/>
      <c r="F66" s="568"/>
      <c r="G66" s="568"/>
      <c r="H66" s="569"/>
      <c r="I66" s="568"/>
      <c r="J66" s="568"/>
      <c r="K66" s="568"/>
      <c r="L66" s="568"/>
      <c r="M66" s="568"/>
      <c r="N66" s="568"/>
      <c r="O66" s="568"/>
      <c r="P66" s="568"/>
      <c r="Q66" s="568"/>
      <c r="R66" s="568"/>
      <c r="S66" s="571"/>
      <c r="T66" s="487"/>
      <c r="U66" s="691"/>
      <c r="V66" s="691"/>
      <c r="W66" s="691"/>
      <c r="X66" s="691"/>
      <c r="Y66" s="691"/>
      <c r="Z66" s="691"/>
      <c r="AA66" s="691"/>
      <c r="AB66" s="691"/>
      <c r="AC66" s="691"/>
      <c r="AD66" s="691"/>
      <c r="AE66" s="691"/>
      <c r="AF66" s="691"/>
      <c r="AG66" s="691"/>
      <c r="AH66" s="691"/>
      <c r="AI66" s="691"/>
      <c r="AJ66" s="691"/>
      <c r="AK66" s="691"/>
      <c r="AL66" s="691"/>
      <c r="AM66" s="691"/>
      <c r="AN66" s="691"/>
      <c r="AO66" s="691"/>
      <c r="AP66" s="691"/>
      <c r="AQ66" s="691"/>
      <c r="AR66" s="691"/>
      <c r="AS66" s="691"/>
      <c r="AT66" s="691"/>
      <c r="AU66" s="691"/>
      <c r="AV66" s="691"/>
      <c r="AW66" s="691"/>
      <c r="AX66" s="691"/>
      <c r="AY66" s="691"/>
      <c r="AZ66" s="691"/>
      <c r="BA66" s="691"/>
      <c r="BB66" s="691"/>
      <c r="BC66" s="691"/>
      <c r="BD66" s="691"/>
      <c r="BE66" s="691"/>
      <c r="BF66" s="691"/>
      <c r="BG66" s="691"/>
      <c r="BH66" s="691"/>
      <c r="BI66" s="691"/>
      <c r="BJ66" s="691"/>
      <c r="BK66" s="691"/>
      <c r="BL66" s="691"/>
      <c r="BM66" s="691"/>
      <c r="BN66" s="691"/>
      <c r="BO66" s="691"/>
      <c r="BP66" s="691"/>
      <c r="BQ66" s="691"/>
      <c r="BR66" s="691"/>
      <c r="BS66" s="691"/>
      <c r="BT66" s="691"/>
      <c r="BU66" s="691"/>
      <c r="BV66" s="691"/>
      <c r="BW66" s="691"/>
      <c r="BX66" s="691"/>
      <c r="BY66" s="691"/>
      <c r="BZ66" s="691"/>
      <c r="CA66" s="691"/>
      <c r="CB66" s="691"/>
      <c r="CC66" s="691"/>
      <c r="CD66" s="691"/>
      <c r="CE66" s="691"/>
      <c r="CF66" s="691"/>
      <c r="CG66" s="691"/>
      <c r="CH66" s="691"/>
      <c r="CI66" s="691"/>
      <c r="CJ66" s="691"/>
      <c r="CK66" s="691"/>
      <c r="CL66" s="691"/>
      <c r="CM66" s="691"/>
      <c r="CN66" s="691"/>
      <c r="CO66" s="691"/>
      <c r="CP66" s="691"/>
      <c r="CQ66" s="691"/>
      <c r="CR66" s="691"/>
      <c r="CS66" s="691"/>
      <c r="CT66" s="691"/>
      <c r="CU66" s="691"/>
      <c r="CV66" s="691"/>
      <c r="CW66" s="691"/>
      <c r="CX66" s="691"/>
      <c r="CY66" s="691"/>
      <c r="CZ66" s="691"/>
      <c r="DA66" s="691"/>
      <c r="DB66" s="691"/>
    </row>
    <row r="67" spans="1:106">
      <c r="A67" s="497"/>
      <c r="B67" s="566"/>
      <c r="C67" s="567"/>
      <c r="D67" s="568"/>
      <c r="E67" s="567"/>
      <c r="F67" s="568"/>
      <c r="G67" s="568"/>
      <c r="H67" s="569"/>
      <c r="I67" s="568"/>
      <c r="J67" s="568"/>
      <c r="K67" s="568"/>
      <c r="L67" s="568"/>
      <c r="M67" s="568"/>
      <c r="N67" s="568"/>
      <c r="O67" s="568"/>
      <c r="P67" s="568"/>
      <c r="Q67" s="568"/>
      <c r="R67" s="568"/>
      <c r="S67" s="571"/>
      <c r="T67" s="487"/>
      <c r="U67" s="691"/>
      <c r="V67" s="691"/>
      <c r="W67" s="691"/>
      <c r="X67" s="691"/>
      <c r="Y67" s="691"/>
      <c r="Z67" s="691"/>
      <c r="AA67" s="691"/>
      <c r="AB67" s="691"/>
      <c r="AC67" s="691"/>
      <c r="AD67" s="691"/>
      <c r="AE67" s="691"/>
      <c r="AF67" s="691"/>
      <c r="AG67" s="691"/>
      <c r="AH67" s="691"/>
      <c r="AI67" s="691"/>
      <c r="AJ67" s="691"/>
      <c r="AK67" s="691"/>
      <c r="AL67" s="691"/>
      <c r="AM67" s="691"/>
      <c r="AN67" s="691"/>
      <c r="AO67" s="691"/>
      <c r="AP67" s="691"/>
      <c r="AQ67" s="691"/>
      <c r="AR67" s="691"/>
      <c r="AS67" s="691"/>
      <c r="AT67" s="691"/>
      <c r="AU67" s="691"/>
      <c r="AV67" s="691"/>
      <c r="AW67" s="691"/>
      <c r="AX67" s="691"/>
      <c r="AY67" s="691"/>
      <c r="AZ67" s="691"/>
      <c r="BA67" s="691"/>
      <c r="BB67" s="691"/>
      <c r="BC67" s="691"/>
      <c r="BD67" s="691"/>
      <c r="BE67" s="691"/>
      <c r="BF67" s="691"/>
      <c r="BG67" s="691"/>
      <c r="BH67" s="691"/>
      <c r="BI67" s="691"/>
      <c r="BJ67" s="691"/>
      <c r="BK67" s="691"/>
      <c r="BL67" s="691"/>
      <c r="BM67" s="691"/>
      <c r="BN67" s="691"/>
      <c r="BO67" s="691"/>
      <c r="BP67" s="691"/>
      <c r="BQ67" s="691"/>
      <c r="BR67" s="691"/>
      <c r="BS67" s="691"/>
      <c r="BT67" s="691"/>
      <c r="BU67" s="691"/>
      <c r="BV67" s="691"/>
      <c r="BW67" s="691"/>
      <c r="BX67" s="691"/>
      <c r="BY67" s="691"/>
      <c r="BZ67" s="691"/>
      <c r="CA67" s="691"/>
      <c r="CB67" s="691"/>
      <c r="CC67" s="691"/>
      <c r="CD67" s="691"/>
      <c r="CE67" s="691"/>
      <c r="CF67" s="691"/>
      <c r="CG67" s="691"/>
      <c r="CH67" s="691"/>
      <c r="CI67" s="691"/>
      <c r="CJ67" s="691"/>
      <c r="CK67" s="691"/>
      <c r="CL67" s="691"/>
      <c r="CM67" s="691"/>
      <c r="CN67" s="691"/>
      <c r="CO67" s="691"/>
      <c r="CP67" s="691"/>
      <c r="CQ67" s="691"/>
      <c r="CR67" s="691"/>
      <c r="CS67" s="691"/>
      <c r="CT67" s="691"/>
      <c r="CU67" s="691"/>
      <c r="CV67" s="691"/>
      <c r="CW67" s="691"/>
      <c r="CX67" s="691"/>
      <c r="CY67" s="691"/>
      <c r="CZ67" s="691"/>
      <c r="DA67" s="691"/>
      <c r="DB67" s="691"/>
    </row>
    <row r="68" spans="1:106">
      <c r="A68" s="497"/>
      <c r="B68" s="566"/>
      <c r="C68" s="567"/>
      <c r="D68" s="568"/>
      <c r="E68" s="567"/>
      <c r="F68" s="568"/>
      <c r="G68" s="568"/>
      <c r="H68" s="569"/>
      <c r="I68" s="568"/>
      <c r="J68" s="568"/>
      <c r="K68" s="568"/>
      <c r="L68" s="568"/>
      <c r="M68" s="568"/>
      <c r="N68" s="568"/>
      <c r="O68" s="568"/>
      <c r="P68" s="568"/>
      <c r="Q68" s="568"/>
      <c r="R68" s="568"/>
      <c r="S68" s="571"/>
      <c r="T68" s="487"/>
      <c r="U68" s="691"/>
      <c r="V68" s="691"/>
      <c r="W68" s="691"/>
      <c r="X68" s="691"/>
      <c r="Y68" s="691"/>
      <c r="Z68" s="691"/>
      <c r="AA68" s="691"/>
      <c r="AB68" s="691"/>
      <c r="AC68" s="691"/>
      <c r="AD68" s="691"/>
      <c r="AE68" s="691"/>
      <c r="AF68" s="691"/>
      <c r="AG68" s="691"/>
      <c r="AH68" s="691"/>
      <c r="AI68" s="691"/>
      <c r="AJ68" s="691"/>
      <c r="AK68" s="691"/>
      <c r="AL68" s="691"/>
      <c r="AM68" s="691"/>
      <c r="AN68" s="691"/>
      <c r="AO68" s="691"/>
      <c r="AP68" s="691"/>
      <c r="AQ68" s="691"/>
      <c r="AR68" s="691"/>
      <c r="AS68" s="691"/>
      <c r="AT68" s="691"/>
      <c r="AU68" s="691"/>
      <c r="AV68" s="691"/>
      <c r="AW68" s="691"/>
      <c r="AX68" s="691"/>
      <c r="AY68" s="691"/>
      <c r="AZ68" s="691"/>
      <c r="BA68" s="691"/>
      <c r="BB68" s="691"/>
      <c r="BC68" s="691"/>
      <c r="BD68" s="691"/>
      <c r="BE68" s="691"/>
      <c r="BF68" s="691"/>
      <c r="BG68" s="691"/>
      <c r="BH68" s="691"/>
      <c r="BI68" s="691"/>
      <c r="BJ68" s="691"/>
      <c r="BK68" s="691"/>
      <c r="BL68" s="691"/>
      <c r="BM68" s="691"/>
      <c r="BN68" s="691"/>
      <c r="BO68" s="691"/>
      <c r="BP68" s="691"/>
      <c r="BQ68" s="691"/>
      <c r="BR68" s="691"/>
      <c r="BS68" s="691"/>
      <c r="BT68" s="691"/>
      <c r="BU68" s="691"/>
      <c r="BV68" s="691"/>
      <c r="BW68" s="691"/>
      <c r="BX68" s="691"/>
      <c r="BY68" s="691"/>
      <c r="BZ68" s="691"/>
      <c r="CA68" s="691"/>
      <c r="CB68" s="691"/>
      <c r="CC68" s="691"/>
      <c r="CD68" s="691"/>
      <c r="CE68" s="691"/>
      <c r="CF68" s="691"/>
      <c r="CG68" s="691"/>
      <c r="CH68" s="691"/>
      <c r="CI68" s="691"/>
      <c r="CJ68" s="691"/>
      <c r="CK68" s="691"/>
      <c r="CL68" s="691"/>
      <c r="CM68" s="691"/>
      <c r="CN68" s="691"/>
      <c r="CO68" s="691"/>
      <c r="CP68" s="691"/>
      <c r="CQ68" s="691"/>
      <c r="CR68" s="691"/>
      <c r="CS68" s="691"/>
      <c r="CT68" s="691"/>
      <c r="CU68" s="691"/>
      <c r="CV68" s="691"/>
      <c r="CW68" s="691"/>
      <c r="CX68" s="691"/>
      <c r="CY68" s="691"/>
      <c r="CZ68" s="691"/>
      <c r="DA68" s="691"/>
      <c r="DB68" s="691"/>
    </row>
    <row r="69" spans="1:106">
      <c r="A69" s="497"/>
      <c r="B69" s="566"/>
      <c r="C69" s="567"/>
      <c r="D69" s="568"/>
      <c r="E69" s="567"/>
      <c r="F69" s="568"/>
      <c r="G69" s="568"/>
      <c r="H69" s="569"/>
      <c r="I69" s="568"/>
      <c r="J69" s="568"/>
      <c r="K69" s="568"/>
      <c r="L69" s="568"/>
      <c r="M69" s="568"/>
      <c r="N69" s="568"/>
      <c r="O69" s="568"/>
      <c r="P69" s="568"/>
      <c r="Q69" s="568"/>
      <c r="R69" s="568"/>
      <c r="S69" s="571"/>
      <c r="T69" s="487"/>
      <c r="U69" s="691"/>
      <c r="V69" s="691"/>
      <c r="W69" s="691"/>
      <c r="X69" s="691"/>
      <c r="Y69" s="691"/>
      <c r="Z69" s="691"/>
      <c r="AA69" s="691"/>
      <c r="AB69" s="691"/>
      <c r="AC69" s="691"/>
      <c r="AD69" s="691"/>
      <c r="AE69" s="691"/>
      <c r="AF69" s="691"/>
      <c r="AG69" s="691"/>
      <c r="AH69" s="691"/>
      <c r="AI69" s="691"/>
      <c r="AJ69" s="691"/>
      <c r="AK69" s="691"/>
      <c r="AL69" s="691"/>
      <c r="AM69" s="691"/>
      <c r="AN69" s="691"/>
      <c r="AO69" s="691"/>
      <c r="AP69" s="691"/>
      <c r="AQ69" s="691"/>
      <c r="AR69" s="691"/>
      <c r="AS69" s="691"/>
      <c r="AT69" s="691"/>
      <c r="AU69" s="691"/>
      <c r="AV69" s="691"/>
      <c r="AW69" s="691"/>
      <c r="AX69" s="691"/>
      <c r="AY69" s="691"/>
      <c r="AZ69" s="691"/>
      <c r="BA69" s="691"/>
      <c r="BB69" s="691"/>
      <c r="BC69" s="691"/>
      <c r="BD69" s="691"/>
      <c r="BE69" s="691"/>
      <c r="BF69" s="691"/>
      <c r="BG69" s="691"/>
      <c r="BH69" s="691"/>
      <c r="BI69" s="691"/>
      <c r="BJ69" s="691"/>
      <c r="BK69" s="691"/>
      <c r="BL69" s="691"/>
      <c r="BM69" s="691"/>
      <c r="BN69" s="691"/>
      <c r="BO69" s="691"/>
      <c r="BP69" s="691"/>
      <c r="BQ69" s="691"/>
      <c r="BR69" s="691"/>
      <c r="BS69" s="691"/>
      <c r="BT69" s="691"/>
      <c r="BU69" s="691"/>
      <c r="BV69" s="691"/>
      <c r="BW69" s="691"/>
      <c r="BX69" s="691"/>
      <c r="BY69" s="691"/>
      <c r="BZ69" s="691"/>
      <c r="CA69" s="691"/>
      <c r="CB69" s="691"/>
      <c r="CC69" s="691"/>
      <c r="CD69" s="691"/>
      <c r="CE69" s="691"/>
      <c r="CF69" s="691"/>
      <c r="CG69" s="691"/>
      <c r="CH69" s="691"/>
      <c r="CI69" s="691"/>
      <c r="CJ69" s="691"/>
      <c r="CK69" s="691"/>
      <c r="CL69" s="691"/>
      <c r="CM69" s="691"/>
      <c r="CN69" s="691"/>
      <c r="CO69" s="691"/>
      <c r="CP69" s="691"/>
      <c r="CQ69" s="691"/>
      <c r="CR69" s="691"/>
      <c r="CS69" s="691"/>
      <c r="CT69" s="691"/>
      <c r="CU69" s="691"/>
      <c r="CV69" s="691"/>
      <c r="CW69" s="691"/>
      <c r="CX69" s="691"/>
      <c r="CY69" s="691"/>
      <c r="CZ69" s="691"/>
      <c r="DA69" s="691"/>
      <c r="DB69" s="691"/>
    </row>
    <row r="70" spans="1:106">
      <c r="A70" s="497"/>
      <c r="B70" s="566"/>
      <c r="C70" s="567"/>
      <c r="D70" s="568"/>
      <c r="E70" s="567"/>
      <c r="F70" s="568"/>
      <c r="G70" s="568"/>
      <c r="H70" s="569"/>
      <c r="I70" s="568"/>
      <c r="J70" s="568"/>
      <c r="K70" s="568"/>
      <c r="L70" s="568"/>
      <c r="M70" s="568"/>
      <c r="N70" s="568"/>
      <c r="O70" s="568"/>
      <c r="P70" s="568"/>
      <c r="Q70" s="568"/>
      <c r="R70" s="568"/>
      <c r="S70" s="571"/>
      <c r="T70" s="487"/>
      <c r="U70" s="691"/>
      <c r="V70" s="691"/>
      <c r="W70" s="691"/>
      <c r="X70" s="691"/>
      <c r="Y70" s="691"/>
      <c r="Z70" s="691"/>
      <c r="AA70" s="691"/>
      <c r="AB70" s="691"/>
      <c r="AC70" s="691"/>
      <c r="AD70" s="691"/>
      <c r="AE70" s="691"/>
      <c r="AF70" s="691"/>
      <c r="AG70" s="691"/>
      <c r="AH70" s="691"/>
      <c r="AI70" s="691"/>
      <c r="AJ70" s="691"/>
      <c r="AK70" s="691"/>
      <c r="AL70" s="691"/>
      <c r="AM70" s="691"/>
      <c r="AN70" s="691"/>
      <c r="AO70" s="691"/>
      <c r="AP70" s="691"/>
      <c r="AQ70" s="691"/>
      <c r="AR70" s="691"/>
      <c r="AS70" s="691"/>
      <c r="AT70" s="691"/>
      <c r="AU70" s="691"/>
      <c r="AV70" s="691"/>
      <c r="AW70" s="691"/>
      <c r="AX70" s="691"/>
      <c r="AY70" s="691"/>
      <c r="AZ70" s="691"/>
      <c r="BA70" s="691"/>
      <c r="BB70" s="691"/>
      <c r="BC70" s="691"/>
      <c r="BD70" s="691"/>
      <c r="BE70" s="691"/>
      <c r="BF70" s="691"/>
      <c r="BG70" s="691"/>
      <c r="BH70" s="691"/>
      <c r="BI70" s="691"/>
      <c r="BJ70" s="691"/>
      <c r="BK70" s="691"/>
      <c r="BL70" s="691"/>
      <c r="BM70" s="691"/>
      <c r="BN70" s="691"/>
      <c r="BO70" s="691"/>
      <c r="BP70" s="691"/>
      <c r="BQ70" s="691"/>
      <c r="BR70" s="691"/>
      <c r="BS70" s="691"/>
      <c r="BT70" s="691"/>
      <c r="BU70" s="691"/>
      <c r="BV70" s="691"/>
      <c r="BW70" s="691"/>
      <c r="BX70" s="691"/>
      <c r="BY70" s="691"/>
      <c r="BZ70" s="691"/>
      <c r="CA70" s="691"/>
      <c r="CB70" s="691"/>
      <c r="CC70" s="691"/>
      <c r="CD70" s="691"/>
      <c r="CE70" s="691"/>
      <c r="CF70" s="691"/>
      <c r="CG70" s="691"/>
      <c r="CH70" s="691"/>
      <c r="CI70" s="691"/>
      <c r="CJ70" s="691"/>
      <c r="CK70" s="691"/>
      <c r="CL70" s="691"/>
      <c r="CM70" s="691"/>
      <c r="CN70" s="691"/>
      <c r="CO70" s="691"/>
      <c r="CP70" s="691"/>
      <c r="CQ70" s="691"/>
      <c r="CR70" s="691"/>
      <c r="CS70" s="691"/>
      <c r="CT70" s="691"/>
      <c r="CU70" s="691"/>
      <c r="CV70" s="691"/>
      <c r="CW70" s="691"/>
      <c r="CX70" s="691"/>
      <c r="CY70" s="691"/>
      <c r="CZ70" s="691"/>
      <c r="DA70" s="691"/>
      <c r="DB70" s="691"/>
    </row>
    <row r="71" spans="1:106" ht="66.75" customHeight="1">
      <c r="A71" s="497"/>
      <c r="B71" s="566"/>
      <c r="C71" s="567"/>
      <c r="D71" s="568"/>
      <c r="E71" s="567"/>
      <c r="F71" s="568"/>
      <c r="G71" s="568"/>
      <c r="H71" s="569"/>
      <c r="I71" s="568"/>
      <c r="J71" s="568"/>
      <c r="K71" s="568"/>
      <c r="L71" s="568"/>
      <c r="M71" s="568"/>
      <c r="N71" s="568"/>
      <c r="O71" s="568"/>
      <c r="P71" s="568"/>
      <c r="Q71" s="568"/>
      <c r="R71" s="568"/>
      <c r="S71" s="571"/>
      <c r="T71" s="487"/>
      <c r="U71" s="691"/>
      <c r="V71" s="691"/>
      <c r="W71" s="691"/>
      <c r="X71" s="691"/>
      <c r="Y71" s="691"/>
      <c r="Z71" s="691"/>
      <c r="AA71" s="691"/>
      <c r="AB71" s="691"/>
      <c r="AC71" s="691"/>
      <c r="AD71" s="691"/>
      <c r="AE71" s="691"/>
      <c r="AF71" s="691"/>
      <c r="AG71" s="691"/>
      <c r="AH71" s="691"/>
      <c r="AI71" s="691"/>
      <c r="AJ71" s="691"/>
      <c r="AK71" s="691"/>
      <c r="AL71" s="691"/>
      <c r="AM71" s="691"/>
      <c r="AN71" s="691"/>
      <c r="AO71" s="691"/>
      <c r="AP71" s="691"/>
      <c r="AQ71" s="691"/>
      <c r="AR71" s="691"/>
      <c r="AS71" s="691"/>
      <c r="AT71" s="691"/>
      <c r="AU71" s="691"/>
      <c r="AV71" s="691"/>
      <c r="AW71" s="691"/>
      <c r="AX71" s="691"/>
      <c r="AY71" s="691"/>
      <c r="AZ71" s="691"/>
      <c r="BA71" s="691"/>
      <c r="BB71" s="691"/>
      <c r="BC71" s="691"/>
      <c r="BD71" s="691"/>
      <c r="BE71" s="691"/>
      <c r="BF71" s="691"/>
      <c r="BG71" s="691"/>
      <c r="BH71" s="691"/>
      <c r="BI71" s="691"/>
      <c r="BJ71" s="691"/>
      <c r="BK71" s="691"/>
      <c r="BL71" s="691"/>
      <c r="BM71" s="691"/>
      <c r="BN71" s="691"/>
      <c r="BO71" s="691"/>
      <c r="BP71" s="691"/>
      <c r="BQ71" s="691"/>
      <c r="BR71" s="691"/>
      <c r="BS71" s="691"/>
      <c r="BT71" s="691"/>
      <c r="BU71" s="691"/>
      <c r="BV71" s="691"/>
      <c r="BW71" s="691"/>
      <c r="BX71" s="691"/>
      <c r="BY71" s="691"/>
      <c r="BZ71" s="691"/>
      <c r="CA71" s="691"/>
      <c r="CB71" s="691"/>
      <c r="CC71" s="691"/>
      <c r="CD71" s="691"/>
      <c r="CE71" s="691"/>
      <c r="CF71" s="691"/>
      <c r="CG71" s="691"/>
      <c r="CH71" s="691"/>
      <c r="CI71" s="691"/>
      <c r="CJ71" s="691"/>
      <c r="CK71" s="691"/>
      <c r="CL71" s="691"/>
      <c r="CM71" s="691"/>
      <c r="CN71" s="691"/>
      <c r="CO71" s="691"/>
      <c r="CP71" s="691"/>
      <c r="CQ71" s="691"/>
      <c r="CR71" s="691"/>
      <c r="CS71" s="691"/>
      <c r="CT71" s="691"/>
      <c r="CU71" s="691"/>
      <c r="CV71" s="691"/>
      <c r="CW71" s="691"/>
      <c r="CX71" s="691"/>
      <c r="CY71" s="691"/>
      <c r="CZ71" s="691"/>
      <c r="DA71" s="691"/>
      <c r="DB71" s="691"/>
    </row>
    <row r="72" spans="1:106">
      <c r="A72" s="497"/>
      <c r="B72" s="566"/>
      <c r="C72" s="567"/>
      <c r="D72" s="568"/>
      <c r="E72" s="567"/>
      <c r="F72" s="568"/>
      <c r="G72" s="568"/>
      <c r="H72" s="569"/>
      <c r="I72" s="568"/>
      <c r="J72" s="568"/>
      <c r="K72" s="568"/>
      <c r="L72" s="568"/>
      <c r="M72" s="568"/>
      <c r="N72" s="568"/>
      <c r="O72" s="568"/>
      <c r="P72" s="568"/>
      <c r="Q72" s="568"/>
      <c r="R72" s="568"/>
      <c r="S72" s="571"/>
      <c r="T72" s="487"/>
      <c r="U72" s="691"/>
      <c r="V72" s="691"/>
      <c r="W72" s="691"/>
      <c r="X72" s="691"/>
      <c r="Y72" s="691"/>
      <c r="Z72" s="691"/>
      <c r="AA72" s="691"/>
      <c r="AB72" s="691"/>
      <c r="AC72" s="691"/>
      <c r="AD72" s="691"/>
      <c r="AE72" s="691"/>
      <c r="AF72" s="691"/>
      <c r="AG72" s="691"/>
      <c r="AH72" s="691"/>
      <c r="AI72" s="691"/>
      <c r="AJ72" s="691"/>
      <c r="AK72" s="691"/>
      <c r="AL72" s="691"/>
      <c r="AM72" s="691"/>
      <c r="AN72" s="691"/>
      <c r="AO72" s="691"/>
      <c r="AP72" s="691"/>
      <c r="AQ72" s="691"/>
      <c r="AR72" s="691"/>
      <c r="AS72" s="691"/>
      <c r="AT72" s="691"/>
      <c r="AU72" s="691"/>
      <c r="AV72" s="691"/>
      <c r="AW72" s="691"/>
      <c r="AX72" s="691"/>
      <c r="AY72" s="691"/>
      <c r="AZ72" s="691"/>
      <c r="BA72" s="691"/>
      <c r="BB72" s="691"/>
      <c r="BC72" s="691"/>
      <c r="BD72" s="691"/>
      <c r="BE72" s="691"/>
      <c r="BF72" s="691"/>
      <c r="BG72" s="691"/>
      <c r="BH72" s="691"/>
      <c r="BI72" s="691"/>
      <c r="BJ72" s="691"/>
      <c r="BK72" s="691"/>
      <c r="BL72" s="691"/>
      <c r="BM72" s="691"/>
      <c r="BN72" s="691"/>
      <c r="BO72" s="691"/>
      <c r="BP72" s="691"/>
      <c r="BQ72" s="691"/>
      <c r="BR72" s="691"/>
      <c r="BS72" s="691"/>
      <c r="BT72" s="691"/>
      <c r="BU72" s="691"/>
      <c r="BV72" s="691"/>
      <c r="BW72" s="691"/>
      <c r="BX72" s="691"/>
      <c r="BY72" s="691"/>
      <c r="BZ72" s="691"/>
      <c r="CA72" s="691"/>
      <c r="CB72" s="691"/>
      <c r="CC72" s="691"/>
      <c r="CD72" s="691"/>
      <c r="CE72" s="691"/>
      <c r="CF72" s="691"/>
      <c r="CG72" s="691"/>
      <c r="CH72" s="691"/>
      <c r="CI72" s="691"/>
      <c r="CJ72" s="691"/>
      <c r="CK72" s="691"/>
      <c r="CL72" s="691"/>
      <c r="CM72" s="691"/>
      <c r="CN72" s="691"/>
      <c r="CO72" s="691"/>
      <c r="CP72" s="691"/>
      <c r="CQ72" s="691"/>
      <c r="CR72" s="691"/>
      <c r="CS72" s="691"/>
      <c r="CT72" s="691"/>
      <c r="CU72" s="691"/>
      <c r="CV72" s="691"/>
      <c r="CW72" s="691"/>
      <c r="CX72" s="691"/>
      <c r="CY72" s="691"/>
      <c r="CZ72" s="691"/>
      <c r="DA72" s="691"/>
      <c r="DB72" s="691"/>
    </row>
    <row r="73" spans="1:106">
      <c r="A73" s="497"/>
      <c r="B73" s="566"/>
      <c r="C73" s="567"/>
      <c r="D73" s="568"/>
      <c r="E73" s="567"/>
      <c r="F73" s="568"/>
      <c r="G73" s="568"/>
      <c r="H73" s="569"/>
      <c r="I73" s="568"/>
      <c r="J73" s="568"/>
      <c r="K73" s="568"/>
      <c r="L73" s="568"/>
      <c r="M73" s="568"/>
      <c r="N73" s="568"/>
      <c r="O73" s="568"/>
      <c r="P73" s="568"/>
      <c r="Q73" s="568"/>
      <c r="R73" s="568"/>
      <c r="S73" s="571"/>
      <c r="T73" s="487"/>
      <c r="U73" s="691"/>
      <c r="V73" s="691"/>
      <c r="W73" s="691"/>
      <c r="X73" s="691"/>
      <c r="Y73" s="691"/>
      <c r="Z73" s="691"/>
      <c r="AA73" s="691"/>
      <c r="AB73" s="691"/>
      <c r="AC73" s="691"/>
      <c r="AD73" s="691"/>
      <c r="AE73" s="691"/>
      <c r="AF73" s="691"/>
      <c r="AG73" s="691"/>
      <c r="AH73" s="691"/>
      <c r="AI73" s="691"/>
      <c r="AJ73" s="691"/>
      <c r="AK73" s="691"/>
      <c r="AL73" s="691"/>
      <c r="AM73" s="691"/>
      <c r="AN73" s="691"/>
      <c r="AO73" s="691"/>
      <c r="AP73" s="691"/>
      <c r="AQ73" s="691"/>
      <c r="AR73" s="691"/>
      <c r="AS73" s="691"/>
      <c r="AT73" s="691"/>
      <c r="AU73" s="691"/>
      <c r="AV73" s="691"/>
      <c r="AW73" s="691"/>
      <c r="AX73" s="691"/>
      <c r="AY73" s="691"/>
      <c r="AZ73" s="691"/>
      <c r="BA73" s="691"/>
      <c r="BB73" s="691"/>
      <c r="BC73" s="691"/>
      <c r="BD73" s="691"/>
      <c r="BE73" s="691"/>
      <c r="BF73" s="691"/>
      <c r="BG73" s="691"/>
      <c r="BH73" s="691"/>
      <c r="BI73" s="691"/>
      <c r="BJ73" s="691"/>
      <c r="BK73" s="691"/>
      <c r="BL73" s="691"/>
      <c r="BM73" s="691"/>
      <c r="BN73" s="691"/>
      <c r="BO73" s="691"/>
      <c r="BP73" s="691"/>
      <c r="BQ73" s="691"/>
      <c r="BR73" s="691"/>
      <c r="BS73" s="691"/>
      <c r="BT73" s="691"/>
      <c r="BU73" s="691"/>
      <c r="BV73" s="691"/>
      <c r="BW73" s="691"/>
      <c r="BX73" s="691"/>
      <c r="BY73" s="691"/>
      <c r="BZ73" s="691"/>
      <c r="CA73" s="691"/>
      <c r="CB73" s="691"/>
      <c r="CC73" s="691"/>
      <c r="CD73" s="691"/>
      <c r="CE73" s="691"/>
      <c r="CF73" s="691"/>
      <c r="CG73" s="691"/>
      <c r="CH73" s="691"/>
      <c r="CI73" s="691"/>
      <c r="CJ73" s="691"/>
      <c r="CK73" s="691"/>
      <c r="CL73" s="691"/>
      <c r="CM73" s="691"/>
      <c r="CN73" s="691"/>
      <c r="CO73" s="691"/>
      <c r="CP73" s="691"/>
      <c r="CQ73" s="691"/>
      <c r="CR73" s="691"/>
      <c r="CS73" s="691"/>
      <c r="CT73" s="691"/>
      <c r="CU73" s="691"/>
      <c r="CV73" s="691"/>
      <c r="CW73" s="691"/>
      <c r="CX73" s="691"/>
      <c r="CY73" s="691"/>
      <c r="CZ73" s="691"/>
      <c r="DA73" s="691"/>
      <c r="DB73" s="691"/>
    </row>
    <row r="74" spans="1:106">
      <c r="A74" s="497"/>
      <c r="B74" s="566"/>
      <c r="C74" s="567"/>
      <c r="D74" s="568"/>
      <c r="E74" s="567"/>
      <c r="F74" s="568"/>
      <c r="G74" s="568"/>
      <c r="H74" s="569"/>
      <c r="I74" s="568"/>
      <c r="J74" s="568"/>
      <c r="K74" s="568"/>
      <c r="L74" s="568"/>
      <c r="M74" s="568"/>
      <c r="N74" s="568"/>
      <c r="O74" s="568"/>
      <c r="P74" s="568"/>
      <c r="Q74" s="568"/>
      <c r="R74" s="568"/>
      <c r="S74" s="571"/>
      <c r="T74" s="487"/>
      <c r="U74" s="691"/>
      <c r="V74" s="691"/>
      <c r="W74" s="691"/>
      <c r="X74" s="691"/>
      <c r="Y74" s="691"/>
      <c r="Z74" s="691"/>
      <c r="AA74" s="691"/>
      <c r="AB74" s="691"/>
      <c r="AC74" s="691"/>
      <c r="AD74" s="691"/>
      <c r="AE74" s="691"/>
      <c r="AF74" s="691"/>
      <c r="AG74" s="691"/>
      <c r="AH74" s="691"/>
      <c r="AI74" s="691"/>
      <c r="AJ74" s="691"/>
      <c r="AK74" s="691"/>
      <c r="AL74" s="691"/>
      <c r="AM74" s="691"/>
      <c r="AN74" s="691"/>
      <c r="AO74" s="691"/>
      <c r="AP74" s="691"/>
      <c r="AQ74" s="691"/>
      <c r="AR74" s="691"/>
      <c r="AS74" s="691"/>
      <c r="AT74" s="691"/>
      <c r="AU74" s="691"/>
      <c r="AV74" s="691"/>
      <c r="AW74" s="691"/>
      <c r="AX74" s="691"/>
      <c r="AY74" s="691"/>
      <c r="AZ74" s="691"/>
      <c r="BA74" s="691"/>
      <c r="BB74" s="691"/>
      <c r="BC74" s="691"/>
      <c r="BD74" s="691"/>
      <c r="BE74" s="691"/>
      <c r="BF74" s="691"/>
      <c r="BG74" s="691"/>
      <c r="BH74" s="691"/>
      <c r="BI74" s="691"/>
      <c r="BJ74" s="691"/>
      <c r="BK74" s="691"/>
      <c r="BL74" s="691"/>
      <c r="BM74" s="691"/>
      <c r="BN74" s="691"/>
      <c r="BO74" s="691"/>
      <c r="BP74" s="691"/>
      <c r="BQ74" s="691"/>
      <c r="BR74" s="691"/>
      <c r="BS74" s="691"/>
      <c r="BT74" s="691"/>
      <c r="BU74" s="691"/>
      <c r="BV74" s="691"/>
      <c r="BW74" s="691"/>
      <c r="BX74" s="691"/>
      <c r="BY74" s="691"/>
      <c r="BZ74" s="691"/>
      <c r="CA74" s="691"/>
      <c r="CB74" s="691"/>
      <c r="CC74" s="691"/>
      <c r="CD74" s="691"/>
      <c r="CE74" s="691"/>
      <c r="CF74" s="691"/>
      <c r="CG74" s="691"/>
      <c r="CH74" s="691"/>
      <c r="CI74" s="691"/>
      <c r="CJ74" s="691"/>
      <c r="CK74" s="691"/>
      <c r="CL74" s="691"/>
      <c r="CM74" s="691"/>
      <c r="CN74" s="691"/>
      <c r="CO74" s="691"/>
      <c r="CP74" s="691"/>
      <c r="CQ74" s="691"/>
      <c r="CR74" s="691"/>
      <c r="CS74" s="691"/>
      <c r="CT74" s="691"/>
      <c r="CU74" s="691"/>
      <c r="CV74" s="691"/>
      <c r="CW74" s="691"/>
      <c r="CX74" s="691"/>
      <c r="CY74" s="691"/>
      <c r="CZ74" s="691"/>
      <c r="DA74" s="691"/>
      <c r="DB74" s="691"/>
    </row>
    <row r="75" spans="1:106">
      <c r="A75" s="497"/>
      <c r="B75" s="566"/>
      <c r="C75" s="567"/>
      <c r="D75" s="568"/>
      <c r="E75" s="567"/>
      <c r="F75" s="568"/>
      <c r="G75" s="568"/>
      <c r="H75" s="569"/>
      <c r="I75" s="568"/>
      <c r="J75" s="568"/>
      <c r="K75" s="568"/>
      <c r="L75" s="568"/>
      <c r="M75" s="568"/>
      <c r="N75" s="568"/>
      <c r="O75" s="568"/>
      <c r="P75" s="568"/>
      <c r="Q75" s="568"/>
      <c r="R75" s="568"/>
      <c r="S75" s="571"/>
      <c r="T75" s="487"/>
      <c r="U75" s="691"/>
      <c r="V75" s="691"/>
      <c r="W75" s="691"/>
      <c r="X75" s="691"/>
      <c r="Y75" s="691"/>
      <c r="Z75" s="691"/>
      <c r="AA75" s="691"/>
      <c r="AB75" s="691"/>
      <c r="AC75" s="691"/>
      <c r="AD75" s="691"/>
      <c r="AE75" s="691"/>
      <c r="AF75" s="691"/>
      <c r="AG75" s="691"/>
      <c r="AH75" s="691"/>
      <c r="AI75" s="691"/>
      <c r="AJ75" s="691"/>
      <c r="AK75" s="691"/>
      <c r="AL75" s="691"/>
      <c r="AM75" s="691"/>
      <c r="AN75" s="691"/>
      <c r="AO75" s="691"/>
      <c r="AP75" s="691"/>
      <c r="AQ75" s="691"/>
      <c r="AR75" s="691"/>
      <c r="AS75" s="691"/>
      <c r="AT75" s="691"/>
      <c r="AU75" s="691"/>
      <c r="AV75" s="691"/>
      <c r="AW75" s="691"/>
      <c r="AX75" s="691"/>
      <c r="AY75" s="691"/>
      <c r="AZ75" s="691"/>
      <c r="BA75" s="691"/>
      <c r="BB75" s="691"/>
      <c r="BC75" s="691"/>
      <c r="BD75" s="691"/>
      <c r="BE75" s="691"/>
      <c r="BF75" s="691"/>
      <c r="BG75" s="691"/>
      <c r="BH75" s="691"/>
      <c r="BI75" s="691"/>
      <c r="BJ75" s="691"/>
      <c r="BK75" s="691"/>
      <c r="BL75" s="691"/>
      <c r="BM75" s="691"/>
      <c r="BN75" s="691"/>
      <c r="BO75" s="691"/>
      <c r="BP75" s="691"/>
      <c r="BQ75" s="691"/>
      <c r="BR75" s="691"/>
      <c r="BS75" s="691"/>
      <c r="BT75" s="691"/>
      <c r="BU75" s="691"/>
      <c r="BV75" s="691"/>
      <c r="BW75" s="691"/>
      <c r="BX75" s="691"/>
      <c r="BY75" s="691"/>
      <c r="BZ75" s="691"/>
      <c r="CA75" s="691"/>
      <c r="CB75" s="691"/>
      <c r="CC75" s="691"/>
      <c r="CD75" s="691"/>
      <c r="CE75" s="691"/>
      <c r="CF75" s="691"/>
      <c r="CG75" s="691"/>
      <c r="CH75" s="691"/>
      <c r="CI75" s="691"/>
      <c r="CJ75" s="691"/>
      <c r="CK75" s="691"/>
      <c r="CL75" s="691"/>
      <c r="CM75" s="691"/>
      <c r="CN75" s="691"/>
      <c r="CO75" s="691"/>
      <c r="CP75" s="691"/>
      <c r="CQ75" s="691"/>
      <c r="CR75" s="691"/>
      <c r="CS75" s="691"/>
      <c r="CT75" s="691"/>
      <c r="CU75" s="691"/>
      <c r="CV75" s="691"/>
      <c r="CW75" s="691"/>
      <c r="CX75" s="691"/>
      <c r="CY75" s="691"/>
      <c r="CZ75" s="691"/>
      <c r="DA75" s="691"/>
      <c r="DB75" s="691"/>
    </row>
    <row r="76" spans="1:106">
      <c r="A76" s="497"/>
      <c r="B76" s="566"/>
      <c r="C76" s="567"/>
      <c r="D76" s="568"/>
      <c r="E76" s="567"/>
      <c r="F76" s="568"/>
      <c r="G76" s="568"/>
      <c r="H76" s="569"/>
      <c r="I76" s="568"/>
      <c r="J76" s="568"/>
      <c r="K76" s="568"/>
      <c r="L76" s="568"/>
      <c r="M76" s="568"/>
      <c r="N76" s="568"/>
      <c r="O76" s="568"/>
      <c r="P76" s="568"/>
      <c r="Q76" s="568"/>
      <c r="R76" s="568"/>
      <c r="S76" s="571"/>
      <c r="T76" s="487"/>
      <c r="U76" s="691"/>
      <c r="V76" s="691"/>
      <c r="W76" s="691"/>
      <c r="X76" s="691"/>
      <c r="Y76" s="691"/>
      <c r="Z76" s="691"/>
      <c r="AA76" s="691"/>
      <c r="AB76" s="691"/>
      <c r="AC76" s="691"/>
      <c r="AD76" s="691"/>
      <c r="AE76" s="691"/>
      <c r="AF76" s="691"/>
      <c r="AG76" s="691"/>
      <c r="AH76" s="691"/>
      <c r="AI76" s="691"/>
      <c r="AJ76" s="691"/>
      <c r="AK76" s="691"/>
      <c r="AL76" s="691"/>
      <c r="AM76" s="691"/>
      <c r="AN76" s="691"/>
      <c r="AO76" s="691"/>
      <c r="AP76" s="691"/>
      <c r="AQ76" s="691"/>
      <c r="AR76" s="691"/>
      <c r="AS76" s="691"/>
      <c r="AT76" s="691"/>
      <c r="AU76" s="691"/>
      <c r="AV76" s="691"/>
      <c r="AW76" s="691"/>
      <c r="AX76" s="691"/>
      <c r="AY76" s="691"/>
      <c r="AZ76" s="691"/>
      <c r="BA76" s="691"/>
      <c r="BB76" s="691"/>
      <c r="BC76" s="691"/>
      <c r="BD76" s="691"/>
      <c r="BE76" s="691"/>
      <c r="BF76" s="691"/>
      <c r="BG76" s="691"/>
      <c r="BH76" s="691"/>
      <c r="BI76" s="691"/>
      <c r="BJ76" s="691"/>
      <c r="BK76" s="691"/>
      <c r="BL76" s="691"/>
      <c r="BM76" s="691"/>
      <c r="BN76" s="691"/>
      <c r="BO76" s="691"/>
      <c r="BP76" s="691"/>
      <c r="BQ76" s="691"/>
      <c r="BR76" s="691"/>
      <c r="BS76" s="691"/>
      <c r="BT76" s="691"/>
      <c r="BU76" s="691"/>
      <c r="BV76" s="691"/>
      <c r="BW76" s="691"/>
      <c r="BX76" s="691"/>
      <c r="BY76" s="691"/>
      <c r="BZ76" s="691"/>
      <c r="CA76" s="691"/>
      <c r="CB76" s="691"/>
      <c r="CC76" s="691"/>
      <c r="CD76" s="691"/>
      <c r="CE76" s="691"/>
      <c r="CF76" s="691"/>
      <c r="CG76" s="691"/>
      <c r="CH76" s="691"/>
      <c r="CI76" s="691"/>
      <c r="CJ76" s="691"/>
      <c r="CK76" s="691"/>
      <c r="CL76" s="691"/>
      <c r="CM76" s="691"/>
      <c r="CN76" s="691"/>
      <c r="CO76" s="691"/>
      <c r="CP76" s="691"/>
      <c r="CQ76" s="691"/>
      <c r="CR76" s="691"/>
      <c r="CS76" s="691"/>
      <c r="CT76" s="691"/>
      <c r="CU76" s="691"/>
      <c r="CV76" s="691"/>
      <c r="CW76" s="691"/>
      <c r="CX76" s="691"/>
      <c r="CY76" s="691"/>
      <c r="CZ76" s="691"/>
      <c r="DA76" s="691"/>
      <c r="DB76" s="691"/>
    </row>
    <row r="77" spans="1:106">
      <c r="A77" s="497"/>
      <c r="B77" s="566"/>
      <c r="C77" s="567"/>
      <c r="D77" s="568"/>
      <c r="E77" s="567"/>
      <c r="F77" s="568"/>
      <c r="G77" s="568"/>
      <c r="H77" s="569"/>
      <c r="I77" s="568"/>
      <c r="J77" s="568"/>
      <c r="K77" s="568"/>
      <c r="L77" s="568"/>
      <c r="M77" s="568"/>
      <c r="N77" s="568"/>
      <c r="O77" s="568"/>
      <c r="P77" s="568"/>
      <c r="Q77" s="568"/>
      <c r="R77" s="568"/>
      <c r="S77" s="571"/>
      <c r="T77" s="487"/>
      <c r="U77" s="691"/>
      <c r="V77" s="691"/>
      <c r="W77" s="691"/>
      <c r="X77" s="691"/>
      <c r="Y77" s="691"/>
      <c r="Z77" s="691"/>
      <c r="AA77" s="691"/>
      <c r="AB77" s="691"/>
      <c r="AC77" s="691"/>
      <c r="AD77" s="691"/>
      <c r="AE77" s="691"/>
      <c r="AF77" s="691"/>
      <c r="AG77" s="691"/>
      <c r="AH77" s="691"/>
      <c r="AI77" s="691"/>
      <c r="AJ77" s="691"/>
      <c r="AK77" s="691"/>
      <c r="AL77" s="691"/>
      <c r="AM77" s="691"/>
      <c r="AN77" s="691"/>
      <c r="AO77" s="691"/>
      <c r="AP77" s="691"/>
      <c r="AQ77" s="691"/>
      <c r="AR77" s="691"/>
      <c r="AS77" s="691"/>
      <c r="AT77" s="691"/>
      <c r="AU77" s="691"/>
      <c r="AV77" s="691"/>
      <c r="AW77" s="691"/>
      <c r="AX77" s="691"/>
      <c r="AY77" s="691"/>
      <c r="AZ77" s="691"/>
      <c r="BA77" s="691"/>
      <c r="BB77" s="691"/>
      <c r="BC77" s="691"/>
      <c r="BD77" s="691"/>
      <c r="BE77" s="691"/>
      <c r="BF77" s="691"/>
      <c r="BG77" s="691"/>
      <c r="BH77" s="691"/>
      <c r="BI77" s="691"/>
      <c r="BJ77" s="691"/>
      <c r="BK77" s="691"/>
      <c r="BL77" s="691"/>
      <c r="BM77" s="691"/>
      <c r="BN77" s="691"/>
      <c r="BO77" s="691"/>
      <c r="BP77" s="691"/>
      <c r="BQ77" s="691"/>
      <c r="BR77" s="691"/>
      <c r="BS77" s="691"/>
      <c r="BT77" s="691"/>
      <c r="BU77" s="691"/>
      <c r="BV77" s="691"/>
      <c r="BW77" s="691"/>
      <c r="BX77" s="691"/>
      <c r="BY77" s="691"/>
      <c r="BZ77" s="691"/>
      <c r="CA77" s="691"/>
      <c r="CB77" s="691"/>
      <c r="CC77" s="691"/>
      <c r="CD77" s="691"/>
      <c r="CE77" s="691"/>
      <c r="CF77" s="691"/>
      <c r="CG77" s="691"/>
      <c r="CH77" s="691"/>
      <c r="CI77" s="691"/>
      <c r="CJ77" s="691"/>
      <c r="CK77" s="691"/>
      <c r="CL77" s="691"/>
      <c r="CM77" s="691"/>
      <c r="CN77" s="691"/>
      <c r="CO77" s="691"/>
      <c r="CP77" s="691"/>
      <c r="CQ77" s="691"/>
      <c r="CR77" s="691"/>
      <c r="CS77" s="691"/>
      <c r="CT77" s="691"/>
      <c r="CU77" s="691"/>
      <c r="CV77" s="691"/>
      <c r="CW77" s="691"/>
      <c r="CX77" s="691"/>
      <c r="CY77" s="691"/>
      <c r="CZ77" s="691"/>
      <c r="DA77" s="691"/>
      <c r="DB77" s="691"/>
    </row>
    <row r="78" spans="1:106">
      <c r="A78" s="497"/>
      <c r="B78" s="594"/>
      <c r="C78" s="595"/>
      <c r="D78" s="596"/>
      <c r="E78" s="595"/>
      <c r="F78" s="596"/>
      <c r="G78" s="596"/>
      <c r="H78" s="597"/>
      <c r="I78" s="596"/>
      <c r="J78" s="596"/>
      <c r="K78" s="596"/>
      <c r="L78" s="596"/>
      <c r="M78" s="596"/>
      <c r="N78" s="596"/>
      <c r="O78" s="596"/>
      <c r="P78" s="596"/>
      <c r="Q78" s="596"/>
      <c r="R78" s="596"/>
      <c r="S78" s="598"/>
      <c r="T78" s="487"/>
      <c r="U78" s="691"/>
      <c r="V78" s="691"/>
      <c r="W78" s="691"/>
      <c r="X78" s="691"/>
      <c r="Y78" s="691"/>
      <c r="Z78" s="691"/>
      <c r="AA78" s="691"/>
      <c r="AB78" s="691"/>
      <c r="AC78" s="691"/>
      <c r="AD78" s="691"/>
      <c r="AE78" s="691"/>
      <c r="AF78" s="691"/>
      <c r="AG78" s="691"/>
      <c r="AH78" s="691"/>
      <c r="AI78" s="691"/>
      <c r="AJ78" s="691"/>
      <c r="AK78" s="691"/>
      <c r="AL78" s="691"/>
      <c r="AM78" s="691"/>
      <c r="AN78" s="691"/>
      <c r="AO78" s="691"/>
      <c r="AP78" s="691"/>
      <c r="AQ78" s="691"/>
      <c r="AR78" s="691"/>
      <c r="AS78" s="691"/>
      <c r="AT78" s="691"/>
      <c r="AU78" s="691"/>
      <c r="AV78" s="691"/>
      <c r="AW78" s="691"/>
      <c r="AX78" s="691"/>
      <c r="AY78" s="691"/>
      <c r="AZ78" s="691"/>
      <c r="BA78" s="691"/>
      <c r="BB78" s="691"/>
      <c r="BC78" s="691"/>
      <c r="BD78" s="691"/>
      <c r="BE78" s="691"/>
      <c r="BF78" s="691"/>
      <c r="BG78" s="691"/>
      <c r="BH78" s="691"/>
      <c r="BI78" s="691"/>
      <c r="BJ78" s="691"/>
      <c r="BK78" s="691"/>
      <c r="BL78" s="691"/>
      <c r="BM78" s="691"/>
      <c r="BN78" s="691"/>
      <c r="BO78" s="691"/>
      <c r="BP78" s="691"/>
      <c r="BQ78" s="691"/>
      <c r="BR78" s="691"/>
      <c r="BS78" s="691"/>
      <c r="BT78" s="691"/>
      <c r="BU78" s="691"/>
      <c r="BV78" s="691"/>
      <c r="BW78" s="691"/>
      <c r="BX78" s="691"/>
      <c r="BY78" s="691"/>
      <c r="BZ78" s="691"/>
      <c r="CA78" s="691"/>
      <c r="CB78" s="691"/>
      <c r="CC78" s="691"/>
      <c r="CD78" s="691"/>
      <c r="CE78" s="691"/>
      <c r="CF78" s="691"/>
      <c r="CG78" s="691"/>
      <c r="CH78" s="691"/>
      <c r="CI78" s="691"/>
      <c r="CJ78" s="691"/>
      <c r="CK78" s="691"/>
      <c r="CL78" s="691"/>
      <c r="CM78" s="691"/>
      <c r="CN78" s="691"/>
      <c r="CO78" s="691"/>
      <c r="CP78" s="691"/>
      <c r="CQ78" s="691"/>
      <c r="CR78" s="691"/>
      <c r="CS78" s="691"/>
      <c r="CT78" s="691"/>
      <c r="CU78" s="691"/>
      <c r="CV78" s="691"/>
      <c r="CW78" s="691"/>
      <c r="CX78" s="691"/>
      <c r="CY78" s="691"/>
      <c r="CZ78" s="691"/>
      <c r="DA78" s="691"/>
      <c r="DB78" s="691"/>
    </row>
    <row r="79" spans="1:106" ht="13.5" thickBot="1">
      <c r="A79" s="489"/>
      <c r="B79" s="490"/>
      <c r="C79" s="492"/>
      <c r="D79" s="490"/>
      <c r="E79" s="492"/>
      <c r="F79" s="490"/>
      <c r="G79" s="490"/>
      <c r="H79" s="493"/>
      <c r="I79" s="490"/>
      <c r="J79" s="490"/>
      <c r="K79" s="490"/>
      <c r="L79" s="490"/>
      <c r="M79" s="490"/>
      <c r="N79" s="490"/>
      <c r="O79" s="490"/>
      <c r="P79" s="490"/>
      <c r="Q79" s="490"/>
      <c r="R79" s="599" t="s">
        <v>493</v>
      </c>
      <c r="S79" s="490"/>
      <c r="T79" s="494"/>
      <c r="U79" s="691"/>
      <c r="V79" s="691"/>
      <c r="W79" s="691"/>
      <c r="X79" s="691"/>
      <c r="Y79" s="691"/>
      <c r="Z79" s="691"/>
      <c r="AA79" s="691"/>
      <c r="AB79" s="691"/>
      <c r="AC79" s="691"/>
      <c r="AD79" s="691"/>
      <c r="AE79" s="691"/>
      <c r="AF79" s="691"/>
      <c r="AG79" s="691"/>
      <c r="AH79" s="691"/>
      <c r="AI79" s="691"/>
      <c r="AJ79" s="691"/>
      <c r="AK79" s="691"/>
      <c r="AL79" s="691"/>
      <c r="AM79" s="691"/>
      <c r="AN79" s="691"/>
      <c r="AO79" s="691"/>
      <c r="AP79" s="691"/>
      <c r="AQ79" s="691"/>
      <c r="AR79" s="691"/>
      <c r="AS79" s="691"/>
      <c r="AT79" s="691"/>
      <c r="AU79" s="691"/>
      <c r="AV79" s="691"/>
      <c r="AW79" s="691"/>
      <c r="AX79" s="691"/>
      <c r="AY79" s="691"/>
      <c r="AZ79" s="691"/>
      <c r="BA79" s="691"/>
      <c r="BB79" s="691"/>
      <c r="BC79" s="691"/>
      <c r="BD79" s="691"/>
      <c r="BE79" s="691"/>
      <c r="BF79" s="691"/>
      <c r="BG79" s="691"/>
      <c r="BH79" s="691"/>
      <c r="BI79" s="691"/>
      <c r="BJ79" s="691"/>
      <c r="BK79" s="691"/>
      <c r="BL79" s="691"/>
      <c r="BM79" s="691"/>
      <c r="BN79" s="691"/>
      <c r="BO79" s="691"/>
      <c r="BP79" s="691"/>
      <c r="BQ79" s="691"/>
      <c r="BR79" s="691"/>
      <c r="BS79" s="691"/>
      <c r="BT79" s="691"/>
      <c r="BU79" s="691"/>
      <c r="BV79" s="691"/>
      <c r="BW79" s="691"/>
      <c r="BX79" s="691"/>
      <c r="BY79" s="691"/>
      <c r="BZ79" s="691"/>
      <c r="CA79" s="691"/>
      <c r="CB79" s="691"/>
      <c r="CC79" s="691"/>
      <c r="CD79" s="691"/>
      <c r="CE79" s="691"/>
      <c r="CF79" s="691"/>
      <c r="CG79" s="691"/>
      <c r="CH79" s="691"/>
      <c r="CI79" s="691"/>
      <c r="CJ79" s="691"/>
      <c r="CK79" s="691"/>
      <c r="CL79" s="691"/>
      <c r="CM79" s="691"/>
      <c r="CN79" s="691"/>
      <c r="CO79" s="691"/>
      <c r="CP79" s="691"/>
      <c r="CQ79" s="691"/>
      <c r="CR79" s="691"/>
      <c r="CS79" s="691"/>
      <c r="CT79" s="691"/>
      <c r="CU79" s="691"/>
      <c r="CV79" s="691"/>
      <c r="CW79" s="691"/>
      <c r="CX79" s="691"/>
      <c r="CY79" s="691"/>
      <c r="CZ79" s="691"/>
      <c r="DA79" s="691"/>
      <c r="DB79" s="691"/>
    </row>
    <row r="80" spans="1:106">
      <c r="A80" s="691"/>
      <c r="B80" s="691"/>
      <c r="C80" s="600"/>
      <c r="D80" s="691"/>
      <c r="E80" s="600"/>
      <c r="F80" s="691"/>
      <c r="G80" s="691"/>
      <c r="H80" s="601"/>
      <c r="I80" s="691"/>
      <c r="J80" s="691"/>
      <c r="K80" s="691"/>
      <c r="L80" s="691"/>
      <c r="M80" s="691"/>
      <c r="N80" s="691"/>
      <c r="O80" s="691"/>
      <c r="P80" s="691"/>
      <c r="Q80" s="691"/>
      <c r="R80" s="691"/>
      <c r="S80" s="691"/>
      <c r="T80" s="691"/>
      <c r="U80" s="691"/>
      <c r="V80" s="691"/>
      <c r="W80" s="691"/>
      <c r="X80" s="691"/>
      <c r="Y80" s="691"/>
      <c r="Z80" s="691"/>
      <c r="AA80" s="691"/>
      <c r="AB80" s="691"/>
      <c r="AC80" s="691"/>
      <c r="AD80" s="691"/>
      <c r="AE80" s="691"/>
      <c r="AF80" s="691"/>
      <c r="AG80" s="691"/>
      <c r="AH80" s="691"/>
      <c r="AI80" s="691"/>
      <c r="AJ80" s="691"/>
      <c r="AK80" s="691"/>
      <c r="AL80" s="691"/>
      <c r="AM80" s="691"/>
      <c r="AN80" s="691"/>
      <c r="AO80" s="691"/>
      <c r="AP80" s="691"/>
      <c r="AQ80" s="691"/>
      <c r="AR80" s="691"/>
      <c r="AS80" s="691"/>
      <c r="AT80" s="691"/>
      <c r="AU80" s="691"/>
      <c r="AV80" s="691"/>
      <c r="AW80" s="691"/>
      <c r="AX80" s="691"/>
      <c r="AY80" s="691"/>
      <c r="AZ80" s="691"/>
      <c r="BA80" s="691"/>
      <c r="BB80" s="691"/>
      <c r="BC80" s="691"/>
      <c r="BD80" s="691"/>
      <c r="BE80" s="691"/>
      <c r="BF80" s="691"/>
      <c r="BG80" s="691"/>
      <c r="BH80" s="691"/>
      <c r="BI80" s="691"/>
      <c r="BJ80" s="691"/>
      <c r="BK80" s="691"/>
      <c r="BL80" s="691"/>
      <c r="BM80" s="691"/>
      <c r="BN80" s="691"/>
      <c r="BO80" s="691"/>
      <c r="BP80" s="691"/>
      <c r="BQ80" s="691"/>
      <c r="BR80" s="691"/>
      <c r="BS80" s="691"/>
      <c r="BT80" s="691"/>
      <c r="BU80" s="691"/>
      <c r="BV80" s="691"/>
      <c r="BW80" s="691"/>
      <c r="BX80" s="691"/>
      <c r="BY80" s="691"/>
      <c r="BZ80" s="691"/>
      <c r="CA80" s="691"/>
      <c r="CB80" s="691"/>
      <c r="CC80" s="691"/>
      <c r="CD80" s="691"/>
      <c r="CE80" s="691"/>
      <c r="CF80" s="691"/>
      <c r="CG80" s="691"/>
      <c r="CH80" s="691"/>
      <c r="CI80" s="691"/>
      <c r="CJ80" s="691"/>
      <c r="CK80" s="691"/>
      <c r="CL80" s="691"/>
      <c r="CM80" s="691"/>
      <c r="CN80" s="691"/>
      <c r="CO80" s="691"/>
      <c r="CP80" s="691"/>
      <c r="CQ80" s="691"/>
      <c r="CR80" s="691"/>
      <c r="CS80" s="691"/>
      <c r="CT80" s="691"/>
      <c r="CU80" s="691"/>
      <c r="CV80" s="691"/>
      <c r="CW80" s="691"/>
      <c r="CX80" s="691"/>
      <c r="CY80" s="691"/>
      <c r="CZ80" s="691"/>
      <c r="DA80" s="691"/>
      <c r="DB80" s="691"/>
    </row>
    <row r="81" spans="1:106">
      <c r="A81" s="691"/>
      <c r="B81" s="691"/>
      <c r="C81" s="600"/>
      <c r="D81" s="691"/>
      <c r="E81" s="600"/>
      <c r="F81" s="691"/>
      <c r="G81" s="691"/>
      <c r="H81" s="601"/>
      <c r="I81" s="691"/>
      <c r="J81" s="691"/>
      <c r="K81" s="691"/>
      <c r="L81" s="691"/>
      <c r="M81" s="691"/>
      <c r="N81" s="691"/>
      <c r="O81" s="691"/>
      <c r="P81" s="691"/>
      <c r="Q81" s="691"/>
      <c r="R81" s="691"/>
      <c r="S81" s="691"/>
      <c r="T81" s="691"/>
      <c r="U81" s="691"/>
      <c r="V81" s="691"/>
      <c r="W81" s="691"/>
      <c r="X81" s="691"/>
      <c r="Y81" s="691"/>
      <c r="Z81" s="691"/>
      <c r="AA81" s="691"/>
      <c r="AB81" s="691"/>
      <c r="AC81" s="691"/>
      <c r="AD81" s="691"/>
      <c r="AE81" s="691"/>
      <c r="AF81" s="691"/>
      <c r="AG81" s="691"/>
      <c r="AH81" s="691"/>
      <c r="AI81" s="691"/>
      <c r="AJ81" s="691"/>
      <c r="AK81" s="691"/>
      <c r="AL81" s="691"/>
      <c r="AM81" s="691"/>
      <c r="AN81" s="691"/>
      <c r="AO81" s="691"/>
      <c r="AP81" s="691"/>
      <c r="AQ81" s="691"/>
      <c r="AR81" s="691"/>
      <c r="AS81" s="691"/>
      <c r="AT81" s="691"/>
      <c r="AU81" s="691"/>
      <c r="AV81" s="691"/>
      <c r="AW81" s="691"/>
      <c r="AX81" s="691"/>
      <c r="AY81" s="691"/>
      <c r="AZ81" s="691"/>
      <c r="BA81" s="691"/>
      <c r="BB81" s="691"/>
      <c r="BC81" s="691"/>
      <c r="BD81" s="691"/>
      <c r="BE81" s="691"/>
      <c r="BF81" s="691"/>
      <c r="BG81" s="691"/>
      <c r="BH81" s="691"/>
      <c r="BI81" s="691"/>
      <c r="BJ81" s="691"/>
      <c r="BK81" s="691"/>
      <c r="BL81" s="691"/>
      <c r="BM81" s="691"/>
      <c r="BN81" s="691"/>
      <c r="BO81" s="691"/>
      <c r="BP81" s="691"/>
      <c r="BQ81" s="691"/>
      <c r="BR81" s="691"/>
      <c r="BS81" s="691"/>
      <c r="BT81" s="691"/>
      <c r="BU81" s="691"/>
      <c r="BV81" s="691"/>
      <c r="BW81" s="691"/>
      <c r="BX81" s="691"/>
      <c r="BY81" s="691"/>
      <c r="BZ81" s="691"/>
      <c r="CA81" s="691"/>
      <c r="CB81" s="691"/>
      <c r="CC81" s="691"/>
      <c r="CD81" s="691"/>
      <c r="CE81" s="691"/>
      <c r="CF81" s="691"/>
      <c r="CG81" s="691"/>
      <c r="CH81" s="691"/>
      <c r="CI81" s="691"/>
      <c r="CJ81" s="691"/>
      <c r="CK81" s="691"/>
      <c r="CL81" s="691"/>
      <c r="CM81" s="691"/>
      <c r="CN81" s="691"/>
      <c r="CO81" s="691"/>
      <c r="CP81" s="691"/>
      <c r="CQ81" s="691"/>
      <c r="CR81" s="691"/>
      <c r="CS81" s="691"/>
      <c r="CT81" s="691"/>
      <c r="CU81" s="691"/>
      <c r="CV81" s="691"/>
      <c r="CW81" s="691"/>
      <c r="CX81" s="691"/>
      <c r="CY81" s="691"/>
      <c r="CZ81" s="691"/>
      <c r="DA81" s="691"/>
      <c r="DB81" s="691"/>
    </row>
    <row r="82" spans="1:106">
      <c r="A82" s="691"/>
      <c r="B82" s="691"/>
      <c r="C82" s="600"/>
      <c r="D82" s="691"/>
      <c r="E82" s="600"/>
      <c r="F82" s="691"/>
      <c r="G82" s="691"/>
      <c r="H82" s="601"/>
      <c r="I82" s="691"/>
      <c r="J82" s="691"/>
      <c r="K82" s="691"/>
      <c r="L82" s="691"/>
      <c r="M82" s="691"/>
      <c r="N82" s="691"/>
      <c r="O82" s="691"/>
      <c r="P82" s="691"/>
      <c r="Q82" s="691"/>
      <c r="R82" s="691"/>
      <c r="S82" s="691"/>
      <c r="T82" s="691"/>
      <c r="U82" s="691"/>
      <c r="V82" s="691"/>
      <c r="W82" s="691"/>
      <c r="X82" s="691"/>
      <c r="Y82" s="691"/>
      <c r="Z82" s="691"/>
      <c r="AA82" s="691"/>
      <c r="AB82" s="691"/>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691"/>
      <c r="AY82" s="691"/>
      <c r="AZ82" s="691"/>
      <c r="BA82" s="691"/>
      <c r="BB82" s="691"/>
      <c r="BC82" s="691"/>
      <c r="BD82" s="691"/>
      <c r="BE82" s="691"/>
      <c r="BF82" s="691"/>
      <c r="BG82" s="691"/>
      <c r="BH82" s="691"/>
      <c r="BI82" s="691"/>
      <c r="BJ82" s="691"/>
      <c r="BK82" s="691"/>
      <c r="BL82" s="691"/>
      <c r="BM82" s="691"/>
      <c r="BN82" s="691"/>
      <c r="BO82" s="691"/>
      <c r="BP82" s="691"/>
      <c r="BQ82" s="691"/>
      <c r="BR82" s="691"/>
      <c r="BS82" s="691"/>
      <c r="BT82" s="691"/>
      <c r="BU82" s="691"/>
      <c r="BV82" s="691"/>
      <c r="BW82" s="691"/>
      <c r="BX82" s="691"/>
      <c r="BY82" s="691"/>
      <c r="BZ82" s="691"/>
      <c r="CA82" s="691"/>
      <c r="CB82" s="691"/>
      <c r="CC82" s="691"/>
      <c r="CD82" s="691"/>
      <c r="CE82" s="691"/>
      <c r="CF82" s="691"/>
      <c r="CG82" s="691"/>
      <c r="CH82" s="691"/>
      <c r="CI82" s="691"/>
      <c r="CJ82" s="691"/>
      <c r="CK82" s="691"/>
      <c r="CL82" s="691"/>
      <c r="CM82" s="691"/>
      <c r="CN82" s="691"/>
      <c r="CO82" s="691"/>
      <c r="CP82" s="691"/>
      <c r="CQ82" s="691"/>
      <c r="CR82" s="691"/>
      <c r="CS82" s="691"/>
      <c r="CT82" s="691"/>
      <c r="CU82" s="691"/>
      <c r="CV82" s="691"/>
      <c r="CW82" s="691"/>
      <c r="CX82" s="691"/>
      <c r="CY82" s="691"/>
      <c r="CZ82" s="691"/>
      <c r="DA82" s="691"/>
      <c r="DB82" s="691"/>
    </row>
    <row r="83" spans="1:106">
      <c r="A83" s="691"/>
      <c r="B83" s="691"/>
      <c r="C83" s="600"/>
      <c r="D83" s="691"/>
      <c r="E83" s="600"/>
      <c r="F83" s="691"/>
      <c r="G83" s="691"/>
      <c r="H83" s="601"/>
      <c r="I83" s="691"/>
      <c r="J83" s="691"/>
      <c r="K83" s="691"/>
      <c r="L83" s="691"/>
      <c r="M83" s="691"/>
      <c r="N83" s="691"/>
      <c r="O83" s="691"/>
      <c r="P83" s="691"/>
      <c r="Q83" s="691"/>
      <c r="R83" s="691"/>
      <c r="S83" s="691"/>
      <c r="T83" s="691"/>
      <c r="U83" s="691"/>
      <c r="V83" s="691"/>
      <c r="W83" s="691"/>
      <c r="X83" s="691"/>
      <c r="Y83" s="691"/>
      <c r="Z83" s="691"/>
      <c r="AA83" s="691"/>
      <c r="AB83" s="691"/>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691"/>
      <c r="AY83" s="691"/>
      <c r="AZ83" s="691"/>
      <c r="BA83" s="691"/>
      <c r="BB83" s="691"/>
      <c r="BC83" s="691"/>
      <c r="BD83" s="691"/>
      <c r="BE83" s="691"/>
      <c r="BF83" s="691"/>
      <c r="BG83" s="691"/>
      <c r="BH83" s="691"/>
      <c r="BI83" s="691"/>
      <c r="BJ83" s="691"/>
      <c r="BK83" s="691"/>
      <c r="BL83" s="691"/>
      <c r="BM83" s="691"/>
      <c r="BN83" s="691"/>
      <c r="BO83" s="691"/>
      <c r="BP83" s="691"/>
      <c r="BQ83" s="691"/>
      <c r="BR83" s="691"/>
      <c r="BS83" s="691"/>
      <c r="BT83" s="691"/>
      <c r="BU83" s="691"/>
      <c r="BV83" s="691"/>
      <c r="BW83" s="691"/>
      <c r="BX83" s="691"/>
      <c r="BY83" s="691"/>
      <c r="BZ83" s="691"/>
      <c r="CA83" s="691"/>
      <c r="CB83" s="691"/>
      <c r="CC83" s="691"/>
      <c r="CD83" s="691"/>
      <c r="CE83" s="691"/>
      <c r="CF83" s="691"/>
      <c r="CG83" s="691"/>
      <c r="CH83" s="691"/>
      <c r="CI83" s="691"/>
      <c r="CJ83" s="691"/>
      <c r="CK83" s="691"/>
      <c r="CL83" s="691"/>
      <c r="CM83" s="691"/>
      <c r="CN83" s="691"/>
      <c r="CO83" s="691"/>
      <c r="CP83" s="691"/>
      <c r="CQ83" s="691"/>
      <c r="CR83" s="691"/>
      <c r="CS83" s="691"/>
      <c r="CT83" s="691"/>
      <c r="CU83" s="691"/>
      <c r="CV83" s="691"/>
      <c r="CW83" s="691"/>
      <c r="CX83" s="691"/>
      <c r="CY83" s="691"/>
      <c r="CZ83" s="691"/>
      <c r="DA83" s="691"/>
      <c r="DB83" s="691"/>
    </row>
    <row r="84" spans="1:106">
      <c r="A84" s="691"/>
      <c r="B84" s="691"/>
      <c r="C84" s="600"/>
      <c r="D84" s="691"/>
      <c r="E84" s="600"/>
      <c r="F84" s="691"/>
      <c r="G84" s="691"/>
      <c r="H84" s="601"/>
      <c r="I84" s="691"/>
      <c r="J84" s="691"/>
      <c r="K84" s="691"/>
      <c r="L84" s="691"/>
      <c r="M84" s="691"/>
      <c r="N84" s="691"/>
      <c r="O84" s="691"/>
      <c r="P84" s="691"/>
      <c r="Q84" s="691"/>
      <c r="R84" s="691"/>
      <c r="S84" s="691"/>
      <c r="T84" s="691"/>
      <c r="U84" s="691"/>
      <c r="V84" s="691"/>
      <c r="W84" s="691"/>
      <c r="X84" s="691"/>
      <c r="Y84" s="691"/>
      <c r="Z84" s="691"/>
      <c r="AA84" s="691"/>
      <c r="AB84" s="691"/>
      <c r="AC84" s="691"/>
      <c r="AD84" s="691"/>
      <c r="AE84" s="691"/>
      <c r="AF84" s="691"/>
      <c r="AG84" s="691"/>
      <c r="AH84" s="691"/>
      <c r="AI84" s="691"/>
      <c r="AJ84" s="691"/>
      <c r="AK84" s="691"/>
      <c r="AL84" s="691"/>
      <c r="AM84" s="691"/>
      <c r="AN84" s="691"/>
      <c r="AO84" s="691"/>
      <c r="AP84" s="691"/>
      <c r="AQ84" s="691"/>
      <c r="AR84" s="691"/>
      <c r="AS84" s="691"/>
      <c r="AT84" s="691"/>
      <c r="AU84" s="691"/>
      <c r="AV84" s="691"/>
      <c r="AW84" s="691"/>
      <c r="AX84" s="691"/>
      <c r="AY84" s="691"/>
      <c r="AZ84" s="691"/>
      <c r="BA84" s="691"/>
      <c r="BB84" s="691"/>
      <c r="BC84" s="691"/>
      <c r="BD84" s="691"/>
      <c r="BE84" s="691"/>
      <c r="BF84" s="691"/>
      <c r="BG84" s="691"/>
      <c r="BH84" s="691"/>
      <c r="BI84" s="691"/>
      <c r="BJ84" s="691"/>
      <c r="BK84" s="691"/>
      <c r="BL84" s="691"/>
      <c r="BM84" s="691"/>
      <c r="BN84" s="691"/>
      <c r="BO84" s="691"/>
      <c r="BP84" s="691"/>
      <c r="BQ84" s="691"/>
      <c r="BR84" s="691"/>
      <c r="BS84" s="691"/>
      <c r="BT84" s="691"/>
      <c r="BU84" s="691"/>
      <c r="BV84" s="691"/>
      <c r="BW84" s="691"/>
      <c r="BX84" s="691"/>
      <c r="BY84" s="691"/>
      <c r="BZ84" s="691"/>
      <c r="CA84" s="691"/>
      <c r="CB84" s="691"/>
      <c r="CC84" s="691"/>
      <c r="CD84" s="691"/>
      <c r="CE84" s="691"/>
      <c r="CF84" s="691"/>
      <c r="CG84" s="691"/>
      <c r="CH84" s="691"/>
      <c r="CI84" s="691"/>
      <c r="CJ84" s="691"/>
      <c r="CK84" s="691"/>
      <c r="CL84" s="691"/>
      <c r="CM84" s="691"/>
      <c r="CN84" s="691"/>
      <c r="CO84" s="691"/>
      <c r="CP84" s="691"/>
      <c r="CQ84" s="691"/>
      <c r="CR84" s="691"/>
      <c r="CS84" s="691"/>
      <c r="CT84" s="691"/>
      <c r="CU84" s="691"/>
      <c r="CV84" s="691"/>
      <c r="CW84" s="691"/>
      <c r="CX84" s="691"/>
      <c r="CY84" s="691"/>
      <c r="CZ84" s="691"/>
      <c r="DA84" s="691"/>
      <c r="DB84" s="691"/>
    </row>
    <row r="85" spans="1:106">
      <c r="A85" s="691"/>
      <c r="B85" s="691"/>
      <c r="C85" s="600"/>
      <c r="D85" s="691"/>
      <c r="E85" s="600"/>
      <c r="F85" s="691"/>
      <c r="G85" s="691"/>
      <c r="H85" s="601"/>
      <c r="I85" s="691"/>
      <c r="J85" s="691"/>
      <c r="K85" s="691"/>
      <c r="L85" s="691"/>
      <c r="M85" s="691"/>
      <c r="N85" s="691"/>
      <c r="O85" s="691"/>
      <c r="P85" s="691"/>
      <c r="Q85" s="691"/>
      <c r="R85" s="691"/>
      <c r="S85" s="691"/>
      <c r="T85" s="691"/>
      <c r="U85" s="691"/>
      <c r="V85" s="691"/>
      <c r="W85" s="691"/>
      <c r="X85" s="691"/>
      <c r="Y85" s="691"/>
      <c r="Z85" s="691"/>
      <c r="AA85" s="691"/>
      <c r="AB85" s="691"/>
      <c r="AC85" s="691"/>
      <c r="AD85" s="691"/>
      <c r="AE85" s="691"/>
      <c r="AF85" s="691"/>
      <c r="AG85" s="691"/>
      <c r="AH85" s="691"/>
      <c r="AI85" s="691"/>
      <c r="AJ85" s="691"/>
      <c r="AK85" s="691"/>
      <c r="AL85" s="691"/>
      <c r="AM85" s="691"/>
      <c r="AN85" s="691"/>
      <c r="AO85" s="691"/>
      <c r="AP85" s="691"/>
      <c r="AQ85" s="691"/>
      <c r="AR85" s="691"/>
      <c r="AS85" s="691"/>
      <c r="AT85" s="691"/>
      <c r="AU85" s="691"/>
      <c r="AV85" s="691"/>
      <c r="AW85" s="691"/>
      <c r="AX85" s="691"/>
      <c r="AY85" s="691"/>
      <c r="AZ85" s="691"/>
      <c r="BA85" s="691"/>
      <c r="BB85" s="691"/>
      <c r="BC85" s="691"/>
      <c r="BD85" s="691"/>
      <c r="BE85" s="691"/>
      <c r="BF85" s="691"/>
      <c r="BG85" s="691"/>
      <c r="BH85" s="691"/>
      <c r="BI85" s="691"/>
      <c r="BJ85" s="691"/>
      <c r="BK85" s="691"/>
      <c r="BL85" s="691"/>
      <c r="BM85" s="691"/>
      <c r="BN85" s="691"/>
      <c r="BO85" s="691"/>
      <c r="BP85" s="691"/>
      <c r="BQ85" s="691"/>
      <c r="BR85" s="691"/>
      <c r="BS85" s="691"/>
      <c r="BT85" s="691"/>
      <c r="BU85" s="691"/>
      <c r="BV85" s="691"/>
      <c r="BW85" s="691"/>
      <c r="BX85" s="691"/>
      <c r="BY85" s="691"/>
      <c r="BZ85" s="691"/>
      <c r="CA85" s="691"/>
      <c r="CB85" s="691"/>
      <c r="CC85" s="691"/>
      <c r="CD85" s="691"/>
      <c r="CE85" s="691"/>
      <c r="CF85" s="691"/>
      <c r="CG85" s="691"/>
      <c r="CH85" s="691"/>
      <c r="CI85" s="691"/>
      <c r="CJ85" s="691"/>
      <c r="CK85" s="691"/>
      <c r="CL85" s="691"/>
      <c r="CM85" s="691"/>
      <c r="CN85" s="691"/>
      <c r="CO85" s="691"/>
      <c r="CP85" s="691"/>
      <c r="CQ85" s="691"/>
      <c r="CR85" s="691"/>
      <c r="CS85" s="691"/>
      <c r="CT85" s="691"/>
      <c r="CU85" s="691"/>
      <c r="CV85" s="691"/>
      <c r="CW85" s="691"/>
      <c r="CX85" s="691"/>
      <c r="CY85" s="691"/>
      <c r="CZ85" s="691"/>
      <c r="DA85" s="691"/>
      <c r="DB85" s="691"/>
    </row>
    <row r="86" spans="1:106">
      <c r="A86" s="691"/>
      <c r="B86" s="691"/>
      <c r="C86" s="600"/>
      <c r="D86" s="691"/>
      <c r="E86" s="600"/>
      <c r="F86" s="691"/>
      <c r="G86" s="691"/>
      <c r="H86" s="601"/>
      <c r="I86" s="691"/>
      <c r="J86" s="691"/>
      <c r="K86" s="691"/>
      <c r="L86" s="691"/>
      <c r="M86" s="691"/>
      <c r="N86" s="691"/>
      <c r="O86" s="691"/>
      <c r="P86" s="691"/>
      <c r="Q86" s="691"/>
      <c r="R86" s="691"/>
      <c r="S86" s="691"/>
      <c r="T86" s="691"/>
      <c r="U86" s="691"/>
      <c r="V86" s="691"/>
      <c r="W86" s="691"/>
      <c r="X86" s="691"/>
      <c r="Y86" s="691"/>
      <c r="Z86" s="691"/>
      <c r="AA86" s="691"/>
      <c r="AB86" s="691"/>
      <c r="AC86" s="691"/>
      <c r="AD86" s="691"/>
      <c r="AE86" s="691"/>
      <c r="AF86" s="691"/>
      <c r="AG86" s="691"/>
      <c r="AH86" s="691"/>
      <c r="AI86" s="691"/>
      <c r="AJ86" s="691"/>
      <c r="AK86" s="691"/>
      <c r="AL86" s="691"/>
      <c r="AM86" s="691"/>
      <c r="AN86" s="691"/>
      <c r="AO86" s="691"/>
      <c r="AP86" s="691"/>
      <c r="AQ86" s="691"/>
      <c r="AR86" s="691"/>
      <c r="AS86" s="691"/>
      <c r="AT86" s="691"/>
      <c r="AU86" s="691"/>
      <c r="AV86" s="691"/>
      <c r="AW86" s="691"/>
      <c r="AX86" s="691"/>
      <c r="AY86" s="691"/>
      <c r="AZ86" s="691"/>
      <c r="BA86" s="691"/>
      <c r="BB86" s="691"/>
      <c r="BC86" s="691"/>
      <c r="BD86" s="691"/>
      <c r="BE86" s="691"/>
      <c r="BF86" s="691"/>
      <c r="BG86" s="691"/>
      <c r="BH86" s="691"/>
      <c r="BI86" s="691"/>
      <c r="BJ86" s="691"/>
      <c r="BK86" s="691"/>
      <c r="BL86" s="691"/>
      <c r="BM86" s="691"/>
      <c r="BN86" s="691"/>
      <c r="BO86" s="691"/>
      <c r="BP86" s="691"/>
      <c r="BQ86" s="691"/>
      <c r="BR86" s="691"/>
      <c r="BS86" s="691"/>
      <c r="BT86" s="691"/>
      <c r="BU86" s="691"/>
      <c r="BV86" s="691"/>
      <c r="BW86" s="691"/>
      <c r="BX86" s="691"/>
      <c r="BY86" s="691"/>
      <c r="BZ86" s="691"/>
      <c r="CA86" s="691"/>
      <c r="CB86" s="691"/>
      <c r="CC86" s="691"/>
      <c r="CD86" s="691"/>
      <c r="CE86" s="691"/>
      <c r="CF86" s="691"/>
      <c r="CG86" s="691"/>
      <c r="CH86" s="691"/>
      <c r="CI86" s="691"/>
      <c r="CJ86" s="691"/>
      <c r="CK86" s="691"/>
      <c r="CL86" s="691"/>
      <c r="CM86" s="691"/>
      <c r="CN86" s="691"/>
      <c r="CO86" s="691"/>
      <c r="CP86" s="691"/>
      <c r="CQ86" s="691"/>
      <c r="CR86" s="691"/>
      <c r="CS86" s="691"/>
      <c r="CT86" s="691"/>
      <c r="CU86" s="691"/>
      <c r="CV86" s="691"/>
      <c r="CW86" s="691"/>
      <c r="CX86" s="691"/>
      <c r="CY86" s="691"/>
      <c r="CZ86" s="691"/>
      <c r="DA86" s="691"/>
      <c r="DB86" s="691"/>
    </row>
    <row r="87" spans="1:106" s="691" customFormat="1">
      <c r="C87" s="600"/>
      <c r="E87" s="600"/>
      <c r="H87" s="601"/>
    </row>
    <row r="88" spans="1:106" s="691" customFormat="1">
      <c r="C88" s="600"/>
      <c r="E88" s="600"/>
      <c r="H88" s="601"/>
    </row>
    <row r="89" spans="1:106" s="691" customFormat="1">
      <c r="C89" s="600"/>
      <c r="E89" s="600"/>
      <c r="H89" s="601"/>
    </row>
    <row r="90" spans="1:106" s="691" customFormat="1">
      <c r="C90" s="600"/>
      <c r="E90" s="600"/>
      <c r="H90" s="601"/>
    </row>
    <row r="91" spans="1:106" s="691" customFormat="1">
      <c r="C91" s="600"/>
      <c r="E91" s="600"/>
      <c r="H91" s="601"/>
    </row>
    <row r="92" spans="1:106" s="691" customFormat="1">
      <c r="C92" s="600"/>
      <c r="E92" s="600"/>
      <c r="H92" s="601"/>
    </row>
    <row r="93" spans="1:106" s="691" customFormat="1">
      <c r="C93" s="600"/>
      <c r="E93" s="600"/>
      <c r="H93" s="601"/>
    </row>
    <row r="94" spans="1:106" s="691" customFormat="1">
      <c r="C94" s="600"/>
      <c r="E94" s="600"/>
      <c r="H94" s="601"/>
    </row>
    <row r="95" spans="1:106" s="691" customFormat="1">
      <c r="C95" s="600"/>
      <c r="E95" s="600"/>
      <c r="H95" s="601"/>
    </row>
    <row r="96" spans="1:106" s="691" customFormat="1">
      <c r="C96" s="600"/>
      <c r="E96" s="600"/>
      <c r="H96" s="601"/>
    </row>
    <row r="97" spans="3:8" s="691" customFormat="1">
      <c r="C97" s="600"/>
      <c r="E97" s="600"/>
      <c r="H97" s="601"/>
    </row>
    <row r="98" spans="3:8" s="691" customFormat="1">
      <c r="C98" s="600"/>
      <c r="E98" s="600"/>
      <c r="H98" s="601"/>
    </row>
    <row r="99" spans="3:8" s="691" customFormat="1">
      <c r="C99" s="600"/>
      <c r="E99" s="600"/>
      <c r="H99" s="601"/>
    </row>
    <row r="100" spans="3:8" s="691" customFormat="1">
      <c r="C100" s="600"/>
      <c r="E100" s="600"/>
      <c r="H100" s="601"/>
    </row>
    <row r="101" spans="3:8" s="691" customFormat="1">
      <c r="C101" s="600"/>
      <c r="E101" s="600"/>
      <c r="H101" s="601"/>
    </row>
    <row r="102" spans="3:8" s="691" customFormat="1">
      <c r="C102" s="600"/>
      <c r="E102" s="600"/>
      <c r="H102" s="601"/>
    </row>
    <row r="103" spans="3:8" s="691" customFormat="1">
      <c r="C103" s="600"/>
      <c r="E103" s="600"/>
      <c r="H103" s="601"/>
    </row>
    <row r="104" spans="3:8" s="691" customFormat="1">
      <c r="C104" s="600"/>
      <c r="E104" s="600"/>
      <c r="H104" s="601"/>
    </row>
    <row r="105" spans="3:8" s="691" customFormat="1">
      <c r="C105" s="600"/>
      <c r="E105" s="600"/>
      <c r="H105" s="601"/>
    </row>
    <row r="106" spans="3:8" s="691" customFormat="1">
      <c r="C106" s="600"/>
      <c r="E106" s="600"/>
      <c r="H106" s="601"/>
    </row>
    <row r="107" spans="3:8" s="691" customFormat="1">
      <c r="C107" s="600"/>
      <c r="E107" s="600"/>
      <c r="H107" s="601"/>
    </row>
    <row r="108" spans="3:8" s="691" customFormat="1">
      <c r="C108" s="600"/>
      <c r="E108" s="600"/>
      <c r="H108" s="601"/>
    </row>
    <row r="109" spans="3:8" s="691" customFormat="1">
      <c r="C109" s="600"/>
      <c r="E109" s="600"/>
      <c r="H109" s="601"/>
    </row>
    <row r="110" spans="3:8" s="691" customFormat="1">
      <c r="C110" s="600"/>
      <c r="E110" s="600"/>
      <c r="H110" s="601"/>
    </row>
    <row r="111" spans="3:8" s="691" customFormat="1">
      <c r="C111" s="600"/>
      <c r="E111" s="600"/>
      <c r="H111" s="601"/>
    </row>
    <row r="112" spans="3:8" s="691" customFormat="1">
      <c r="C112" s="600"/>
      <c r="E112" s="600"/>
      <c r="H112" s="601"/>
    </row>
    <row r="113" spans="3:8" s="691" customFormat="1">
      <c r="C113" s="600"/>
      <c r="E113" s="600"/>
      <c r="H113" s="601"/>
    </row>
    <row r="114" spans="3:8" s="691" customFormat="1">
      <c r="C114" s="600"/>
      <c r="E114" s="600"/>
      <c r="H114" s="601"/>
    </row>
    <row r="115" spans="3:8" s="691" customFormat="1">
      <c r="C115" s="600"/>
      <c r="E115" s="600"/>
      <c r="H115" s="601"/>
    </row>
    <row r="116" spans="3:8" s="691" customFormat="1">
      <c r="C116" s="600"/>
      <c r="E116" s="600"/>
      <c r="H116" s="601"/>
    </row>
    <row r="117" spans="3:8" s="691" customFormat="1">
      <c r="C117" s="600"/>
      <c r="E117" s="600"/>
      <c r="H117" s="601"/>
    </row>
    <row r="118" spans="3:8" s="691" customFormat="1">
      <c r="C118" s="600"/>
      <c r="E118" s="600"/>
      <c r="H118" s="601"/>
    </row>
    <row r="119" spans="3:8" s="691" customFormat="1">
      <c r="C119" s="600"/>
      <c r="E119" s="600"/>
      <c r="H119" s="601"/>
    </row>
    <row r="120" spans="3:8" s="691" customFormat="1">
      <c r="C120" s="600"/>
      <c r="E120" s="600"/>
      <c r="H120" s="601"/>
    </row>
    <row r="121" spans="3:8" s="691" customFormat="1">
      <c r="C121" s="600"/>
      <c r="E121" s="600"/>
      <c r="H121" s="601"/>
    </row>
    <row r="122" spans="3:8" s="691" customFormat="1">
      <c r="C122" s="600"/>
      <c r="E122" s="600"/>
      <c r="H122" s="601"/>
    </row>
    <row r="123" spans="3:8" s="691" customFormat="1">
      <c r="C123" s="600"/>
      <c r="E123" s="600"/>
      <c r="H123" s="601"/>
    </row>
    <row r="124" spans="3:8" s="691" customFormat="1">
      <c r="C124" s="600"/>
      <c r="E124" s="600"/>
      <c r="H124" s="601"/>
    </row>
    <row r="125" spans="3:8" s="691" customFormat="1">
      <c r="C125" s="600"/>
      <c r="E125" s="600"/>
      <c r="H125" s="601"/>
    </row>
    <row r="126" spans="3:8" s="691" customFormat="1">
      <c r="C126" s="600"/>
      <c r="E126" s="600"/>
      <c r="H126" s="601"/>
    </row>
    <row r="127" spans="3:8" s="691" customFormat="1">
      <c r="C127" s="600"/>
      <c r="E127" s="600"/>
      <c r="H127" s="601"/>
    </row>
    <row r="128" spans="3:8" s="691" customFormat="1">
      <c r="C128" s="600"/>
      <c r="E128" s="600"/>
      <c r="H128" s="601"/>
    </row>
    <row r="129" spans="3:8" s="691" customFormat="1">
      <c r="C129" s="600"/>
      <c r="E129" s="600"/>
      <c r="H129" s="601"/>
    </row>
    <row r="130" spans="3:8" s="691" customFormat="1">
      <c r="C130" s="600"/>
      <c r="E130" s="600"/>
      <c r="H130" s="601"/>
    </row>
    <row r="131" spans="3:8" s="691" customFormat="1">
      <c r="C131" s="600"/>
      <c r="E131" s="600"/>
      <c r="H131" s="601"/>
    </row>
    <row r="132" spans="3:8" s="691" customFormat="1">
      <c r="C132" s="600"/>
      <c r="E132" s="600"/>
      <c r="H132" s="601"/>
    </row>
    <row r="133" spans="3:8" s="691" customFormat="1">
      <c r="C133" s="600"/>
      <c r="E133" s="600"/>
      <c r="H133" s="601"/>
    </row>
    <row r="134" spans="3:8" s="691" customFormat="1">
      <c r="C134" s="600"/>
      <c r="E134" s="600"/>
      <c r="H134" s="601"/>
    </row>
    <row r="135" spans="3:8" s="691" customFormat="1">
      <c r="C135" s="600"/>
      <c r="E135" s="600"/>
      <c r="H135" s="601"/>
    </row>
    <row r="136" spans="3:8" s="691" customFormat="1">
      <c r="C136" s="600"/>
      <c r="E136" s="600"/>
      <c r="H136" s="601"/>
    </row>
    <row r="137" spans="3:8" s="691" customFormat="1">
      <c r="C137" s="600"/>
      <c r="E137" s="600"/>
      <c r="H137" s="601"/>
    </row>
    <row r="138" spans="3:8" s="691" customFormat="1">
      <c r="C138" s="600"/>
      <c r="E138" s="600"/>
      <c r="H138" s="601"/>
    </row>
    <row r="139" spans="3:8" s="691" customFormat="1">
      <c r="C139" s="600"/>
      <c r="E139" s="600"/>
      <c r="H139" s="601"/>
    </row>
    <row r="140" spans="3:8" s="691" customFormat="1">
      <c r="C140" s="600"/>
      <c r="E140" s="600"/>
      <c r="H140" s="601"/>
    </row>
    <row r="141" spans="3:8" s="691" customFormat="1">
      <c r="C141" s="600"/>
      <c r="E141" s="600"/>
      <c r="H141" s="601"/>
    </row>
    <row r="142" spans="3:8" s="691" customFormat="1">
      <c r="C142" s="600"/>
      <c r="E142" s="600"/>
      <c r="H142" s="601"/>
    </row>
    <row r="143" spans="3:8" s="691" customFormat="1">
      <c r="C143" s="600"/>
      <c r="E143" s="600"/>
      <c r="H143" s="601"/>
    </row>
    <row r="144" spans="3:8" s="691" customFormat="1">
      <c r="C144" s="600"/>
      <c r="E144" s="600"/>
      <c r="H144" s="601"/>
    </row>
    <row r="145" spans="3:8" s="691" customFormat="1">
      <c r="C145" s="600"/>
      <c r="E145" s="600"/>
      <c r="H145" s="601"/>
    </row>
    <row r="146" spans="3:8" s="691" customFormat="1">
      <c r="C146" s="600"/>
      <c r="E146" s="600"/>
      <c r="H146" s="601"/>
    </row>
    <row r="147" spans="3:8" s="691" customFormat="1">
      <c r="C147" s="600"/>
      <c r="E147" s="600"/>
      <c r="H147" s="601"/>
    </row>
    <row r="148" spans="3:8" s="691" customFormat="1">
      <c r="C148" s="600"/>
      <c r="E148" s="600"/>
      <c r="H148" s="601"/>
    </row>
    <row r="149" spans="3:8" s="691" customFormat="1">
      <c r="C149" s="600"/>
      <c r="E149" s="600"/>
      <c r="H149" s="601"/>
    </row>
    <row r="150" spans="3:8" s="691" customFormat="1">
      <c r="C150" s="600"/>
      <c r="E150" s="600"/>
      <c r="H150" s="601"/>
    </row>
    <row r="151" spans="3:8" s="691" customFormat="1">
      <c r="C151" s="600"/>
      <c r="E151" s="600"/>
      <c r="H151" s="601"/>
    </row>
    <row r="152" spans="3:8" s="691" customFormat="1">
      <c r="C152" s="600"/>
      <c r="E152" s="600"/>
      <c r="H152" s="601"/>
    </row>
    <row r="153" spans="3:8" s="691" customFormat="1">
      <c r="C153" s="600"/>
      <c r="E153" s="600"/>
      <c r="H153" s="601"/>
    </row>
    <row r="154" spans="3:8" s="691" customFormat="1">
      <c r="C154" s="600"/>
      <c r="E154" s="600"/>
      <c r="H154" s="601"/>
    </row>
    <row r="155" spans="3:8" s="691" customFormat="1">
      <c r="C155" s="600"/>
      <c r="E155" s="600"/>
      <c r="H155" s="601"/>
    </row>
    <row r="156" spans="3:8" s="691" customFormat="1">
      <c r="C156" s="600"/>
      <c r="E156" s="600"/>
      <c r="H156" s="601"/>
    </row>
    <row r="157" spans="3:8" s="691" customFormat="1">
      <c r="C157" s="600"/>
      <c r="E157" s="600"/>
      <c r="H157" s="601"/>
    </row>
    <row r="158" spans="3:8" s="691" customFormat="1">
      <c r="C158" s="600"/>
      <c r="E158" s="600"/>
      <c r="H158" s="601"/>
    </row>
    <row r="159" spans="3:8" s="691" customFormat="1">
      <c r="C159" s="600"/>
      <c r="E159" s="600"/>
      <c r="H159" s="601"/>
    </row>
    <row r="160" spans="3:8" s="691" customFormat="1">
      <c r="C160" s="600"/>
      <c r="E160" s="600"/>
      <c r="H160" s="601"/>
    </row>
    <row r="161" spans="3:8" s="691" customFormat="1">
      <c r="C161" s="600"/>
      <c r="E161" s="600"/>
      <c r="H161" s="601"/>
    </row>
    <row r="162" spans="3:8" s="691" customFormat="1">
      <c r="C162" s="600"/>
      <c r="E162" s="600"/>
      <c r="H162" s="601"/>
    </row>
    <row r="163" spans="3:8" s="691" customFormat="1">
      <c r="C163" s="600"/>
      <c r="E163" s="600"/>
      <c r="H163" s="601"/>
    </row>
    <row r="164" spans="3:8" s="691" customFormat="1">
      <c r="C164" s="600"/>
      <c r="E164" s="600"/>
      <c r="H164" s="601"/>
    </row>
    <row r="165" spans="3:8" s="691" customFormat="1">
      <c r="C165" s="600"/>
      <c r="E165" s="600"/>
      <c r="H165" s="601"/>
    </row>
    <row r="166" spans="3:8" s="691" customFormat="1">
      <c r="C166" s="600"/>
      <c r="E166" s="600"/>
      <c r="H166" s="601"/>
    </row>
    <row r="167" spans="3:8" s="691" customFormat="1">
      <c r="C167" s="600"/>
      <c r="E167" s="600"/>
      <c r="H167" s="601"/>
    </row>
    <row r="168" spans="3:8" s="691" customFormat="1">
      <c r="C168" s="600"/>
      <c r="E168" s="600"/>
      <c r="H168" s="601"/>
    </row>
    <row r="169" spans="3:8" s="691" customFormat="1">
      <c r="C169" s="600"/>
      <c r="E169" s="600"/>
      <c r="H169" s="601"/>
    </row>
    <row r="170" spans="3:8" s="691" customFormat="1">
      <c r="C170" s="600"/>
      <c r="E170" s="600"/>
      <c r="H170" s="601"/>
    </row>
    <row r="171" spans="3:8" s="691" customFormat="1">
      <c r="C171" s="600"/>
      <c r="E171" s="600"/>
      <c r="H171" s="601"/>
    </row>
    <row r="172" spans="3:8" s="691" customFormat="1">
      <c r="C172" s="600"/>
      <c r="E172" s="600"/>
      <c r="H172" s="601"/>
    </row>
    <row r="173" spans="3:8" s="691" customFormat="1">
      <c r="C173" s="600"/>
      <c r="E173" s="600"/>
      <c r="H173" s="601"/>
    </row>
    <row r="174" spans="3:8" s="691" customFormat="1">
      <c r="C174" s="600"/>
      <c r="E174" s="600"/>
      <c r="H174" s="601"/>
    </row>
    <row r="175" spans="3:8" s="691" customFormat="1">
      <c r="C175" s="600"/>
      <c r="E175" s="600"/>
      <c r="H175" s="601"/>
    </row>
    <row r="176" spans="3:8" s="691" customFormat="1">
      <c r="C176" s="600"/>
      <c r="E176" s="600"/>
      <c r="H176" s="601"/>
    </row>
    <row r="177" spans="3:8" s="691" customFormat="1">
      <c r="C177" s="600"/>
      <c r="E177" s="600"/>
      <c r="H177" s="601"/>
    </row>
    <row r="178" spans="3:8" s="691" customFormat="1">
      <c r="C178" s="600"/>
      <c r="E178" s="600"/>
      <c r="H178" s="601"/>
    </row>
    <row r="179" spans="3:8" s="691" customFormat="1">
      <c r="C179" s="600"/>
      <c r="E179" s="600"/>
      <c r="H179" s="601"/>
    </row>
    <row r="180" spans="3:8" s="691" customFormat="1">
      <c r="C180" s="600"/>
      <c r="E180" s="600"/>
      <c r="H180" s="601"/>
    </row>
    <row r="181" spans="3:8" s="691" customFormat="1">
      <c r="C181" s="600"/>
      <c r="E181" s="600"/>
      <c r="H181" s="601"/>
    </row>
    <row r="182" spans="3:8" s="691" customFormat="1">
      <c r="C182" s="600"/>
      <c r="E182" s="600"/>
      <c r="H182" s="601"/>
    </row>
    <row r="183" spans="3:8" s="691" customFormat="1">
      <c r="C183" s="600"/>
      <c r="E183" s="600"/>
      <c r="H183" s="601"/>
    </row>
    <row r="184" spans="3:8" s="691" customFormat="1">
      <c r="C184" s="600"/>
      <c r="E184" s="600"/>
      <c r="H184" s="601"/>
    </row>
    <row r="185" spans="3:8" s="691" customFormat="1">
      <c r="C185" s="600"/>
      <c r="E185" s="600"/>
      <c r="H185" s="601"/>
    </row>
    <row r="186" spans="3:8" s="691" customFormat="1">
      <c r="C186" s="600"/>
      <c r="E186" s="600"/>
      <c r="H186" s="601"/>
    </row>
    <row r="187" spans="3:8" s="691" customFormat="1">
      <c r="C187" s="600"/>
      <c r="E187" s="600"/>
      <c r="H187" s="601"/>
    </row>
    <row r="188" spans="3:8" s="691" customFormat="1">
      <c r="C188" s="600"/>
      <c r="E188" s="600"/>
      <c r="H188" s="601"/>
    </row>
    <row r="189" spans="3:8" s="691" customFormat="1">
      <c r="C189" s="600"/>
      <c r="E189" s="600"/>
      <c r="H189" s="601"/>
    </row>
    <row r="190" spans="3:8" s="691" customFormat="1">
      <c r="C190" s="600"/>
      <c r="E190" s="600"/>
      <c r="H190" s="601"/>
    </row>
    <row r="191" spans="3:8" s="691" customFormat="1">
      <c r="C191" s="600"/>
      <c r="E191" s="600"/>
      <c r="H191" s="601"/>
    </row>
    <row r="192" spans="3:8" s="691" customFormat="1">
      <c r="C192" s="600"/>
      <c r="E192" s="600"/>
      <c r="H192" s="601"/>
    </row>
    <row r="193" spans="3:8" s="691" customFormat="1">
      <c r="C193" s="600"/>
      <c r="E193" s="600"/>
      <c r="H193" s="601"/>
    </row>
    <row r="194" spans="3:8" s="691" customFormat="1">
      <c r="C194" s="600"/>
      <c r="E194" s="600"/>
      <c r="H194" s="601"/>
    </row>
    <row r="195" spans="3:8" s="691" customFormat="1">
      <c r="C195" s="600"/>
      <c r="E195" s="600"/>
      <c r="H195" s="601"/>
    </row>
    <row r="196" spans="3:8" s="691" customFormat="1">
      <c r="C196" s="600"/>
      <c r="E196" s="600"/>
      <c r="H196" s="601"/>
    </row>
    <row r="197" spans="3:8" s="691" customFormat="1">
      <c r="C197" s="600"/>
      <c r="E197" s="600"/>
      <c r="H197" s="601"/>
    </row>
    <row r="198" spans="3:8" s="691" customFormat="1">
      <c r="C198" s="600"/>
      <c r="E198" s="600"/>
      <c r="H198" s="601"/>
    </row>
    <row r="199" spans="3:8" s="691" customFormat="1">
      <c r="C199" s="600"/>
      <c r="E199" s="600"/>
      <c r="H199" s="601"/>
    </row>
    <row r="200" spans="3:8" s="691" customFormat="1">
      <c r="C200" s="600"/>
      <c r="E200" s="600"/>
      <c r="H200" s="601"/>
    </row>
    <row r="201" spans="3:8" s="691" customFormat="1">
      <c r="C201" s="600"/>
      <c r="E201" s="600"/>
      <c r="H201" s="601"/>
    </row>
    <row r="202" spans="3:8" s="691" customFormat="1">
      <c r="C202" s="600"/>
      <c r="E202" s="600"/>
      <c r="H202" s="601"/>
    </row>
    <row r="203" spans="3:8" s="691" customFormat="1">
      <c r="C203" s="600"/>
      <c r="E203" s="600"/>
      <c r="H203" s="601"/>
    </row>
    <row r="204" spans="3:8" s="691" customFormat="1">
      <c r="C204" s="600"/>
      <c r="E204" s="600"/>
      <c r="H204" s="601"/>
    </row>
    <row r="205" spans="3:8" s="691" customFormat="1">
      <c r="C205" s="600"/>
      <c r="E205" s="600"/>
      <c r="H205" s="601"/>
    </row>
    <row r="206" spans="3:8" s="691" customFormat="1">
      <c r="C206" s="600"/>
      <c r="E206" s="600"/>
      <c r="H206" s="601"/>
    </row>
    <row r="207" spans="3:8" s="691" customFormat="1">
      <c r="C207" s="600"/>
      <c r="E207" s="600"/>
      <c r="H207" s="601"/>
    </row>
    <row r="208" spans="3:8" s="691" customFormat="1">
      <c r="C208" s="600"/>
      <c r="E208" s="600"/>
      <c r="H208" s="601"/>
    </row>
    <row r="209" spans="3:8" s="691" customFormat="1">
      <c r="C209" s="600"/>
      <c r="E209" s="600"/>
      <c r="H209" s="601"/>
    </row>
    <row r="210" spans="3:8" s="691" customFormat="1">
      <c r="C210" s="600"/>
      <c r="E210" s="600"/>
      <c r="H210" s="601"/>
    </row>
    <row r="211" spans="3:8" s="691" customFormat="1">
      <c r="C211" s="600"/>
      <c r="E211" s="600"/>
      <c r="H211" s="601"/>
    </row>
    <row r="212" spans="3:8" s="691" customFormat="1">
      <c r="C212" s="600"/>
      <c r="E212" s="600"/>
      <c r="H212" s="601"/>
    </row>
    <row r="213" spans="3:8" s="691" customFormat="1">
      <c r="C213" s="600"/>
      <c r="E213" s="600"/>
      <c r="H213" s="601"/>
    </row>
    <row r="214" spans="3:8" s="691" customFormat="1">
      <c r="C214" s="600"/>
      <c r="E214" s="600"/>
      <c r="H214" s="601"/>
    </row>
    <row r="215" spans="3:8" s="691" customFormat="1">
      <c r="C215" s="600"/>
      <c r="E215" s="600"/>
      <c r="H215" s="601"/>
    </row>
    <row r="216" spans="3:8" s="691" customFormat="1">
      <c r="C216" s="600"/>
      <c r="E216" s="600"/>
      <c r="H216" s="601"/>
    </row>
    <row r="217" spans="3:8" s="691" customFormat="1">
      <c r="C217" s="600"/>
      <c r="E217" s="600"/>
      <c r="H217" s="601"/>
    </row>
    <row r="218" spans="3:8" s="691" customFormat="1">
      <c r="C218" s="600"/>
      <c r="E218" s="600"/>
      <c r="H218" s="601"/>
    </row>
    <row r="219" spans="3:8" s="691" customFormat="1">
      <c r="C219" s="600"/>
      <c r="E219" s="600"/>
      <c r="H219" s="601"/>
    </row>
    <row r="220" spans="3:8" s="691" customFormat="1">
      <c r="C220" s="600"/>
      <c r="E220" s="600"/>
      <c r="H220" s="601"/>
    </row>
    <row r="221" spans="3:8" s="691" customFormat="1">
      <c r="C221" s="600"/>
      <c r="E221" s="600"/>
      <c r="H221" s="601"/>
    </row>
    <row r="222" spans="3:8" s="691" customFormat="1">
      <c r="C222" s="600"/>
      <c r="E222" s="600"/>
      <c r="H222" s="601"/>
    </row>
    <row r="223" spans="3:8" s="691" customFormat="1">
      <c r="C223" s="600"/>
      <c r="E223" s="600"/>
      <c r="H223" s="601"/>
    </row>
    <row r="224" spans="3:8" s="691" customFormat="1">
      <c r="C224" s="600"/>
      <c r="E224" s="600"/>
      <c r="H224" s="601"/>
    </row>
    <row r="225" spans="3:8" s="691" customFormat="1">
      <c r="C225" s="600"/>
      <c r="E225" s="600"/>
      <c r="H225" s="601"/>
    </row>
    <row r="226" spans="3:8" s="691" customFormat="1">
      <c r="C226" s="600"/>
      <c r="E226" s="600"/>
      <c r="H226" s="601"/>
    </row>
    <row r="227" spans="3:8" s="691" customFormat="1">
      <c r="C227" s="600"/>
      <c r="E227" s="600"/>
      <c r="H227" s="601"/>
    </row>
    <row r="228" spans="3:8" s="691" customFormat="1">
      <c r="C228" s="600"/>
      <c r="E228" s="600"/>
      <c r="H228" s="601"/>
    </row>
    <row r="229" spans="3:8" s="691" customFormat="1">
      <c r="C229" s="600"/>
      <c r="E229" s="600"/>
      <c r="H229" s="601"/>
    </row>
    <row r="230" spans="3:8" s="691" customFormat="1">
      <c r="C230" s="600"/>
      <c r="E230" s="600"/>
      <c r="H230" s="601"/>
    </row>
    <row r="231" spans="3:8" s="691" customFormat="1">
      <c r="C231" s="600"/>
      <c r="E231" s="600"/>
      <c r="H231" s="601"/>
    </row>
    <row r="232" spans="3:8" s="691" customFormat="1">
      <c r="C232" s="600"/>
      <c r="E232" s="600"/>
      <c r="H232" s="601"/>
    </row>
    <row r="233" spans="3:8" s="691" customFormat="1">
      <c r="C233" s="600"/>
      <c r="E233" s="600"/>
      <c r="H233" s="601"/>
    </row>
    <row r="234" spans="3:8" s="691" customFormat="1">
      <c r="C234" s="600"/>
      <c r="E234" s="600"/>
      <c r="H234" s="601"/>
    </row>
    <row r="235" spans="3:8" s="691" customFormat="1">
      <c r="C235" s="600"/>
      <c r="E235" s="600"/>
      <c r="H235" s="601"/>
    </row>
    <row r="236" spans="3:8" s="691" customFormat="1">
      <c r="C236" s="600"/>
      <c r="E236" s="600"/>
      <c r="H236" s="601"/>
    </row>
    <row r="237" spans="3:8" s="691" customFormat="1">
      <c r="C237" s="600"/>
      <c r="E237" s="600"/>
      <c r="H237" s="601"/>
    </row>
    <row r="238" spans="3:8" s="691" customFormat="1">
      <c r="C238" s="600"/>
      <c r="E238" s="600"/>
      <c r="H238" s="601"/>
    </row>
    <row r="239" spans="3:8" s="691" customFormat="1">
      <c r="C239" s="600"/>
      <c r="E239" s="600"/>
      <c r="H239" s="601"/>
    </row>
    <row r="240" spans="3:8" s="691" customFormat="1">
      <c r="C240" s="600"/>
      <c r="E240" s="600"/>
      <c r="H240" s="601"/>
    </row>
    <row r="241" spans="3:8" s="691" customFormat="1">
      <c r="C241" s="600"/>
      <c r="E241" s="600"/>
      <c r="H241" s="601"/>
    </row>
    <row r="242" spans="3:8" s="691" customFormat="1">
      <c r="C242" s="600"/>
      <c r="E242" s="600"/>
      <c r="H242" s="601"/>
    </row>
    <row r="243" spans="3:8" s="691" customFormat="1">
      <c r="C243" s="600"/>
      <c r="E243" s="600"/>
      <c r="H243" s="601"/>
    </row>
    <row r="244" spans="3:8" s="691" customFormat="1">
      <c r="C244" s="600"/>
      <c r="E244" s="600"/>
      <c r="H244" s="601"/>
    </row>
    <row r="245" spans="3:8" s="691" customFormat="1">
      <c r="C245" s="600"/>
      <c r="E245" s="600"/>
      <c r="H245" s="601"/>
    </row>
    <row r="246" spans="3:8" s="691" customFormat="1">
      <c r="C246" s="600"/>
      <c r="E246" s="600"/>
      <c r="H246" s="601"/>
    </row>
    <row r="247" spans="3:8" s="691" customFormat="1">
      <c r="C247" s="600"/>
      <c r="E247" s="600"/>
      <c r="H247" s="601"/>
    </row>
    <row r="248" spans="3:8" s="691" customFormat="1">
      <c r="C248" s="600"/>
      <c r="E248" s="600"/>
      <c r="H248" s="601"/>
    </row>
    <row r="249" spans="3:8" s="691" customFormat="1">
      <c r="C249" s="600"/>
      <c r="E249" s="600"/>
      <c r="H249" s="601"/>
    </row>
    <row r="250" spans="3:8" s="691" customFormat="1">
      <c r="C250" s="600"/>
      <c r="E250" s="600"/>
      <c r="H250" s="601"/>
    </row>
    <row r="251" spans="3:8" s="691" customFormat="1">
      <c r="C251" s="600"/>
      <c r="E251" s="600"/>
      <c r="H251" s="601"/>
    </row>
    <row r="252" spans="3:8" s="691" customFormat="1">
      <c r="C252" s="600"/>
      <c r="E252" s="600"/>
      <c r="H252" s="601"/>
    </row>
    <row r="253" spans="3:8" s="691" customFormat="1">
      <c r="C253" s="600"/>
      <c r="E253" s="600"/>
      <c r="H253" s="601"/>
    </row>
    <row r="254" spans="3:8" s="691" customFormat="1">
      <c r="C254" s="600"/>
      <c r="E254" s="600"/>
      <c r="H254" s="601"/>
    </row>
    <row r="255" spans="3:8" s="691" customFormat="1">
      <c r="C255" s="600"/>
      <c r="E255" s="600"/>
      <c r="H255" s="601"/>
    </row>
    <row r="256" spans="3:8" s="691" customFormat="1">
      <c r="C256" s="600"/>
      <c r="E256" s="600"/>
      <c r="H256" s="601"/>
    </row>
    <row r="257" spans="3:8" s="691" customFormat="1">
      <c r="C257" s="600"/>
      <c r="E257" s="600"/>
      <c r="H257" s="601"/>
    </row>
    <row r="258" spans="3:8" s="691" customFormat="1">
      <c r="C258" s="600"/>
      <c r="E258" s="600"/>
      <c r="H258" s="601"/>
    </row>
    <row r="259" spans="3:8" s="691" customFormat="1">
      <c r="C259" s="600"/>
      <c r="E259" s="600"/>
      <c r="H259" s="601"/>
    </row>
    <row r="260" spans="3:8" s="691" customFormat="1">
      <c r="C260" s="600"/>
      <c r="E260" s="600"/>
      <c r="H260" s="601"/>
    </row>
    <row r="261" spans="3:8" s="691" customFormat="1">
      <c r="C261" s="600"/>
      <c r="E261" s="600"/>
      <c r="H261" s="601"/>
    </row>
    <row r="262" spans="3:8" s="691" customFormat="1">
      <c r="C262" s="600"/>
      <c r="E262" s="600"/>
      <c r="H262" s="601"/>
    </row>
    <row r="263" spans="3:8" s="691" customFormat="1">
      <c r="C263" s="600"/>
      <c r="E263" s="600"/>
      <c r="H263" s="601"/>
    </row>
    <row r="264" spans="3:8" s="691" customFormat="1">
      <c r="C264" s="600"/>
      <c r="E264" s="600"/>
      <c r="H264" s="601"/>
    </row>
    <row r="265" spans="3:8" s="691" customFormat="1">
      <c r="C265" s="600"/>
      <c r="E265" s="600"/>
      <c r="H265" s="601"/>
    </row>
    <row r="266" spans="3:8" s="691" customFormat="1">
      <c r="C266" s="600"/>
      <c r="E266" s="600"/>
      <c r="H266" s="601"/>
    </row>
    <row r="267" spans="3:8" s="691" customFormat="1">
      <c r="C267" s="600"/>
      <c r="E267" s="600"/>
      <c r="H267" s="601"/>
    </row>
    <row r="268" spans="3:8" s="691" customFormat="1">
      <c r="C268" s="600"/>
      <c r="E268" s="600"/>
      <c r="H268" s="601"/>
    </row>
    <row r="269" spans="3:8" s="691" customFormat="1">
      <c r="C269" s="600"/>
      <c r="E269" s="600"/>
      <c r="H269" s="601"/>
    </row>
    <row r="270" spans="3:8" s="691" customFormat="1">
      <c r="C270" s="600"/>
      <c r="E270" s="600"/>
      <c r="H270" s="601"/>
    </row>
    <row r="271" spans="3:8" s="691" customFormat="1">
      <c r="C271" s="600"/>
      <c r="E271" s="600"/>
      <c r="H271" s="601"/>
    </row>
    <row r="272" spans="3:8" s="691" customFormat="1">
      <c r="C272" s="600"/>
      <c r="E272" s="600"/>
      <c r="H272" s="601"/>
    </row>
    <row r="273" spans="3:8" s="691" customFormat="1">
      <c r="C273" s="600"/>
      <c r="E273" s="600"/>
      <c r="H273" s="601"/>
    </row>
    <row r="274" spans="3:8" s="691" customFormat="1">
      <c r="C274" s="600"/>
      <c r="E274" s="600"/>
      <c r="H274" s="601"/>
    </row>
    <row r="275" spans="3:8" s="691" customFormat="1">
      <c r="C275" s="600"/>
      <c r="E275" s="600"/>
      <c r="H275" s="601"/>
    </row>
    <row r="276" spans="3:8" s="691" customFormat="1">
      <c r="C276" s="600"/>
      <c r="E276" s="600"/>
      <c r="H276" s="601"/>
    </row>
    <row r="277" spans="3:8" s="691" customFormat="1">
      <c r="C277" s="600"/>
      <c r="E277" s="600"/>
      <c r="H277" s="601"/>
    </row>
    <row r="278" spans="3:8" s="691" customFormat="1">
      <c r="C278" s="600"/>
      <c r="E278" s="600"/>
      <c r="H278" s="601"/>
    </row>
    <row r="279" spans="3:8" s="691" customFormat="1">
      <c r="C279" s="600"/>
      <c r="E279" s="600"/>
      <c r="H279" s="601"/>
    </row>
    <row r="280" spans="3:8" s="691" customFormat="1">
      <c r="C280" s="600"/>
      <c r="E280" s="600"/>
      <c r="H280" s="601"/>
    </row>
    <row r="281" spans="3:8" s="691" customFormat="1">
      <c r="C281" s="600"/>
      <c r="E281" s="600"/>
      <c r="H281" s="601"/>
    </row>
    <row r="282" spans="3:8" s="691" customFormat="1">
      <c r="C282" s="600"/>
      <c r="E282" s="600"/>
      <c r="H282" s="601"/>
    </row>
    <row r="283" spans="3:8" s="691" customFormat="1">
      <c r="C283" s="600"/>
      <c r="E283" s="600"/>
      <c r="H283" s="601"/>
    </row>
    <row r="284" spans="3:8" s="691" customFormat="1">
      <c r="C284" s="600"/>
      <c r="E284" s="600"/>
      <c r="H284" s="601"/>
    </row>
    <row r="285" spans="3:8" s="691" customFormat="1">
      <c r="C285" s="600"/>
      <c r="E285" s="600"/>
      <c r="H285" s="601"/>
    </row>
    <row r="286" spans="3:8" s="691" customFormat="1">
      <c r="C286" s="600"/>
      <c r="E286" s="600"/>
      <c r="H286" s="601"/>
    </row>
    <row r="287" spans="3:8" s="691" customFormat="1">
      <c r="C287" s="600"/>
      <c r="E287" s="600"/>
      <c r="H287" s="601"/>
    </row>
    <row r="288" spans="3:8" s="691" customFormat="1">
      <c r="C288" s="600"/>
      <c r="E288" s="600"/>
      <c r="H288" s="601"/>
    </row>
    <row r="289" spans="3:8" s="691" customFormat="1">
      <c r="C289" s="600"/>
      <c r="E289" s="600"/>
      <c r="H289" s="601"/>
    </row>
    <row r="290" spans="3:8" s="691" customFormat="1">
      <c r="C290" s="600"/>
      <c r="E290" s="600"/>
      <c r="H290" s="601"/>
    </row>
    <row r="291" spans="3:8" s="691" customFormat="1">
      <c r="C291" s="600"/>
      <c r="E291" s="600"/>
      <c r="H291" s="601"/>
    </row>
    <row r="292" spans="3:8" s="691" customFormat="1">
      <c r="C292" s="600"/>
      <c r="E292" s="600"/>
      <c r="H292" s="601"/>
    </row>
    <row r="293" spans="3:8" s="691" customFormat="1">
      <c r="C293" s="600"/>
      <c r="E293" s="600"/>
      <c r="H293" s="601"/>
    </row>
    <row r="294" spans="3:8" s="691" customFormat="1">
      <c r="C294" s="600"/>
      <c r="E294" s="600"/>
      <c r="H294" s="601"/>
    </row>
    <row r="295" spans="3:8" s="691" customFormat="1">
      <c r="C295" s="600"/>
      <c r="E295" s="600"/>
      <c r="H295" s="601"/>
    </row>
    <row r="296" spans="3:8" s="691" customFormat="1">
      <c r="C296" s="600"/>
      <c r="E296" s="600"/>
      <c r="H296" s="601"/>
    </row>
    <row r="297" spans="3:8" s="691" customFormat="1">
      <c r="C297" s="600"/>
      <c r="E297" s="600"/>
      <c r="H297" s="601"/>
    </row>
    <row r="298" spans="3:8" s="691" customFormat="1">
      <c r="C298" s="600"/>
      <c r="E298" s="600"/>
      <c r="H298" s="601"/>
    </row>
    <row r="299" spans="3:8" s="691" customFormat="1">
      <c r="C299" s="600"/>
      <c r="E299" s="600"/>
      <c r="H299" s="601"/>
    </row>
    <row r="300" spans="3:8" s="691" customFormat="1">
      <c r="C300" s="600"/>
      <c r="E300" s="600"/>
      <c r="H300" s="601"/>
    </row>
    <row r="301" spans="3:8" s="691" customFormat="1">
      <c r="C301" s="600"/>
      <c r="E301" s="600"/>
      <c r="H301" s="601"/>
    </row>
    <row r="302" spans="3:8" s="691" customFormat="1">
      <c r="C302" s="600"/>
      <c r="E302" s="600"/>
      <c r="H302" s="601"/>
    </row>
    <row r="303" spans="3:8" s="691" customFormat="1">
      <c r="C303" s="600"/>
      <c r="E303" s="600"/>
      <c r="H303" s="601"/>
    </row>
    <row r="304" spans="3:8" s="691" customFormat="1">
      <c r="C304" s="600"/>
      <c r="E304" s="600"/>
      <c r="H304" s="601"/>
    </row>
    <row r="305" spans="3:8" s="691" customFormat="1">
      <c r="C305" s="600"/>
      <c r="E305" s="600"/>
      <c r="H305" s="601"/>
    </row>
    <row r="306" spans="3:8" s="691" customFormat="1">
      <c r="C306" s="600"/>
      <c r="E306" s="600"/>
      <c r="H306" s="601"/>
    </row>
    <row r="307" spans="3:8" s="691" customFormat="1">
      <c r="C307" s="600"/>
      <c r="E307" s="600"/>
      <c r="H307" s="601"/>
    </row>
    <row r="308" spans="3:8" s="691" customFormat="1">
      <c r="C308" s="600"/>
      <c r="E308" s="600"/>
      <c r="H308" s="601"/>
    </row>
    <row r="309" spans="3:8" s="691" customFormat="1">
      <c r="C309" s="600"/>
      <c r="E309" s="600"/>
      <c r="H309" s="601"/>
    </row>
    <row r="310" spans="3:8" s="691" customFormat="1">
      <c r="C310" s="600"/>
      <c r="E310" s="600"/>
      <c r="H310" s="601"/>
    </row>
    <row r="311" spans="3:8" s="691" customFormat="1">
      <c r="C311" s="600"/>
      <c r="E311" s="600"/>
      <c r="H311" s="601"/>
    </row>
    <row r="312" spans="3:8" s="691" customFormat="1">
      <c r="C312" s="600"/>
      <c r="E312" s="600"/>
      <c r="H312" s="601"/>
    </row>
    <row r="313" spans="3:8" s="691" customFormat="1">
      <c r="C313" s="600"/>
      <c r="E313" s="600"/>
      <c r="H313" s="601"/>
    </row>
    <row r="314" spans="3:8" s="691" customFormat="1">
      <c r="C314" s="600"/>
      <c r="E314" s="600"/>
      <c r="H314" s="601"/>
    </row>
    <row r="315" spans="3:8" s="691" customFormat="1">
      <c r="C315" s="600"/>
      <c r="E315" s="600"/>
      <c r="H315" s="601"/>
    </row>
    <row r="316" spans="3:8" s="691" customFormat="1">
      <c r="C316" s="600"/>
      <c r="E316" s="600"/>
      <c r="H316" s="601"/>
    </row>
    <row r="317" spans="3:8" s="691" customFormat="1">
      <c r="C317" s="600"/>
      <c r="E317" s="600"/>
      <c r="H317" s="601"/>
    </row>
    <row r="318" spans="3:8" s="691" customFormat="1">
      <c r="C318" s="600"/>
      <c r="E318" s="600"/>
      <c r="H318" s="601"/>
    </row>
    <row r="319" spans="3:8" s="691" customFormat="1">
      <c r="C319" s="600"/>
      <c r="E319" s="600"/>
      <c r="H319" s="601"/>
    </row>
    <row r="320" spans="3:8" s="691" customFormat="1">
      <c r="C320" s="600"/>
      <c r="E320" s="600"/>
      <c r="H320" s="601"/>
    </row>
    <row r="321" spans="3:8" s="691" customFormat="1">
      <c r="C321" s="600"/>
      <c r="E321" s="600"/>
      <c r="H321" s="601"/>
    </row>
    <row r="322" spans="3:8" s="691" customFormat="1">
      <c r="C322" s="600"/>
      <c r="E322" s="600"/>
      <c r="H322" s="601"/>
    </row>
    <row r="323" spans="3:8" s="691" customFormat="1">
      <c r="C323" s="600"/>
      <c r="E323" s="600"/>
      <c r="H323" s="601"/>
    </row>
    <row r="324" spans="3:8" s="691" customFormat="1">
      <c r="C324" s="600"/>
      <c r="E324" s="600"/>
      <c r="H324" s="601"/>
    </row>
    <row r="325" spans="3:8" s="691" customFormat="1">
      <c r="C325" s="600"/>
      <c r="E325" s="600"/>
      <c r="H325" s="601"/>
    </row>
    <row r="326" spans="3:8" s="691" customFormat="1">
      <c r="C326" s="600"/>
      <c r="E326" s="600"/>
      <c r="H326" s="601"/>
    </row>
    <row r="327" spans="3:8" s="691" customFormat="1">
      <c r="C327" s="600"/>
      <c r="E327" s="600"/>
      <c r="H327" s="601"/>
    </row>
    <row r="328" spans="3:8" s="691" customFormat="1">
      <c r="C328" s="600"/>
      <c r="E328" s="600"/>
      <c r="H328" s="601"/>
    </row>
    <row r="329" spans="3:8" s="691" customFormat="1">
      <c r="C329" s="600"/>
      <c r="E329" s="600"/>
      <c r="H329" s="601"/>
    </row>
    <row r="330" spans="3:8" s="691" customFormat="1">
      <c r="C330" s="600"/>
      <c r="E330" s="600"/>
      <c r="H330" s="601"/>
    </row>
    <row r="331" spans="3:8" s="691" customFormat="1">
      <c r="C331" s="600"/>
      <c r="E331" s="600"/>
      <c r="H331" s="601"/>
    </row>
    <row r="332" spans="3:8" s="691" customFormat="1">
      <c r="C332" s="600"/>
      <c r="E332" s="600"/>
      <c r="H332" s="601"/>
    </row>
    <row r="333" spans="3:8" s="691" customFormat="1">
      <c r="C333" s="600"/>
      <c r="E333" s="600"/>
      <c r="H333" s="601"/>
    </row>
    <row r="334" spans="3:8" s="691" customFormat="1">
      <c r="C334" s="600"/>
      <c r="E334" s="600"/>
      <c r="H334" s="601"/>
    </row>
    <row r="335" spans="3:8" s="691" customFormat="1">
      <c r="C335" s="600"/>
      <c r="E335" s="600"/>
      <c r="H335" s="601"/>
    </row>
    <row r="336" spans="3:8" s="691" customFormat="1">
      <c r="C336" s="600"/>
      <c r="E336" s="600"/>
      <c r="H336" s="601"/>
    </row>
    <row r="337" spans="3:8" s="691" customFormat="1">
      <c r="C337" s="600"/>
      <c r="E337" s="600"/>
      <c r="H337" s="601"/>
    </row>
    <row r="338" spans="3:8" s="691" customFormat="1">
      <c r="C338" s="600"/>
      <c r="E338" s="600"/>
      <c r="H338" s="601"/>
    </row>
    <row r="339" spans="3:8" s="691" customFormat="1">
      <c r="C339" s="600"/>
      <c r="E339" s="600"/>
      <c r="H339" s="601"/>
    </row>
    <row r="340" spans="3:8" s="691" customFormat="1">
      <c r="C340" s="600"/>
      <c r="E340" s="600"/>
      <c r="H340" s="601"/>
    </row>
    <row r="341" spans="3:8" s="691" customFormat="1">
      <c r="C341" s="600"/>
      <c r="E341" s="600"/>
      <c r="H341" s="601"/>
    </row>
    <row r="342" spans="3:8" s="691" customFormat="1">
      <c r="C342" s="600"/>
      <c r="E342" s="600"/>
      <c r="H342" s="601"/>
    </row>
    <row r="343" spans="3:8" s="691" customFormat="1">
      <c r="C343" s="600"/>
      <c r="E343" s="600"/>
      <c r="H343" s="601"/>
    </row>
    <row r="344" spans="3:8" s="691" customFormat="1">
      <c r="C344" s="600"/>
      <c r="E344" s="600"/>
      <c r="H344" s="601"/>
    </row>
    <row r="345" spans="3:8" s="691" customFormat="1">
      <c r="C345" s="600"/>
      <c r="E345" s="600"/>
      <c r="H345" s="601"/>
    </row>
    <row r="346" spans="3:8" s="691" customFormat="1">
      <c r="C346" s="600"/>
      <c r="E346" s="600"/>
      <c r="H346" s="601"/>
    </row>
    <row r="347" spans="3:8" s="691" customFormat="1">
      <c r="C347" s="600"/>
      <c r="E347" s="600"/>
      <c r="H347" s="601"/>
    </row>
    <row r="348" spans="3:8" s="691" customFormat="1">
      <c r="C348" s="600"/>
      <c r="E348" s="600"/>
      <c r="H348" s="601"/>
    </row>
    <row r="349" spans="3:8" s="691" customFormat="1">
      <c r="C349" s="600"/>
      <c r="E349" s="600"/>
      <c r="H349" s="601"/>
    </row>
    <row r="350" spans="3:8" s="691" customFormat="1">
      <c r="C350" s="600"/>
      <c r="E350" s="600"/>
      <c r="H350" s="601"/>
    </row>
    <row r="351" spans="3:8" s="691" customFormat="1">
      <c r="C351" s="600"/>
      <c r="E351" s="600"/>
      <c r="H351" s="601"/>
    </row>
    <row r="352" spans="3:8" s="691" customFormat="1">
      <c r="C352" s="600"/>
      <c r="E352" s="600"/>
      <c r="H352" s="601"/>
    </row>
    <row r="353" spans="3:8" s="691" customFormat="1">
      <c r="C353" s="600"/>
      <c r="E353" s="600"/>
      <c r="H353" s="601"/>
    </row>
    <row r="354" spans="3:8" s="691" customFormat="1">
      <c r="C354" s="600"/>
      <c r="E354" s="600"/>
      <c r="H354" s="601"/>
    </row>
    <row r="355" spans="3:8" s="691" customFormat="1">
      <c r="C355" s="600"/>
      <c r="E355" s="600"/>
      <c r="H355" s="601"/>
    </row>
    <row r="356" spans="3:8" s="691" customFormat="1">
      <c r="C356" s="600"/>
      <c r="E356" s="600"/>
      <c r="H356" s="601"/>
    </row>
    <row r="357" spans="3:8" s="691" customFormat="1">
      <c r="C357" s="600"/>
      <c r="E357" s="600"/>
      <c r="H357" s="601"/>
    </row>
    <row r="358" spans="3:8" s="691" customFormat="1">
      <c r="C358" s="600"/>
      <c r="E358" s="600"/>
      <c r="H358" s="601"/>
    </row>
    <row r="359" spans="3:8" s="691" customFormat="1">
      <c r="C359" s="600"/>
      <c r="E359" s="600"/>
      <c r="H359" s="601"/>
    </row>
    <row r="360" spans="3:8" s="691" customFormat="1">
      <c r="C360" s="600"/>
      <c r="E360" s="600"/>
      <c r="H360" s="601"/>
    </row>
    <row r="361" spans="3:8" s="691" customFormat="1">
      <c r="C361" s="600"/>
      <c r="E361" s="600"/>
      <c r="H361" s="601"/>
    </row>
    <row r="362" spans="3:8" s="691" customFormat="1">
      <c r="C362" s="600"/>
      <c r="E362" s="600"/>
      <c r="H362" s="601"/>
    </row>
    <row r="363" spans="3:8" s="691" customFormat="1">
      <c r="C363" s="600"/>
      <c r="E363" s="600"/>
      <c r="H363" s="601"/>
    </row>
    <row r="364" spans="3:8" s="691" customFormat="1">
      <c r="C364" s="600"/>
      <c r="E364" s="600"/>
      <c r="H364" s="601"/>
    </row>
    <row r="365" spans="3:8" s="691" customFormat="1">
      <c r="C365" s="600"/>
      <c r="E365" s="600"/>
      <c r="H365" s="601"/>
    </row>
    <row r="366" spans="3:8" s="691" customFormat="1">
      <c r="C366" s="600"/>
      <c r="E366" s="600"/>
      <c r="H366" s="601"/>
    </row>
    <row r="367" spans="3:8" s="691" customFormat="1">
      <c r="C367" s="600"/>
      <c r="E367" s="600"/>
      <c r="H367" s="601"/>
    </row>
    <row r="368" spans="3:8" s="691" customFormat="1">
      <c r="C368" s="600"/>
      <c r="E368" s="600"/>
      <c r="H368" s="601"/>
    </row>
    <row r="369" spans="3:8" s="691" customFormat="1">
      <c r="C369" s="600"/>
      <c r="E369" s="600"/>
      <c r="H369" s="601"/>
    </row>
    <row r="370" spans="3:8" s="691" customFormat="1">
      <c r="C370" s="600"/>
      <c r="E370" s="600"/>
      <c r="H370" s="601"/>
    </row>
    <row r="371" spans="3:8" s="691" customFormat="1">
      <c r="C371" s="600"/>
      <c r="E371" s="600"/>
      <c r="H371" s="601"/>
    </row>
    <row r="372" spans="3:8" s="691" customFormat="1">
      <c r="C372" s="600"/>
      <c r="E372" s="600"/>
      <c r="H372" s="601"/>
    </row>
    <row r="373" spans="3:8" s="691" customFormat="1">
      <c r="C373" s="600"/>
      <c r="E373" s="600"/>
      <c r="H373" s="601"/>
    </row>
    <row r="374" spans="3:8" s="691" customFormat="1">
      <c r="C374" s="600"/>
      <c r="E374" s="600"/>
      <c r="H374" s="601"/>
    </row>
    <row r="375" spans="3:8" s="691" customFormat="1">
      <c r="C375" s="600"/>
      <c r="E375" s="600"/>
      <c r="H375" s="601"/>
    </row>
    <row r="376" spans="3:8" s="691" customFormat="1">
      <c r="C376" s="600"/>
      <c r="E376" s="600"/>
      <c r="H376" s="601"/>
    </row>
    <row r="377" spans="3:8" s="691" customFormat="1">
      <c r="C377" s="600"/>
      <c r="E377" s="600"/>
      <c r="H377" s="601"/>
    </row>
    <row r="378" spans="3:8" s="691" customFormat="1">
      <c r="C378" s="600"/>
      <c r="E378" s="600"/>
      <c r="H378" s="601"/>
    </row>
    <row r="379" spans="3:8" s="691" customFormat="1">
      <c r="C379" s="600"/>
      <c r="E379" s="600"/>
      <c r="H379" s="601"/>
    </row>
    <row r="380" spans="3:8" s="691" customFormat="1">
      <c r="C380" s="600"/>
      <c r="E380" s="600"/>
      <c r="H380" s="601"/>
    </row>
    <row r="381" spans="3:8" s="691" customFormat="1">
      <c r="C381" s="600"/>
      <c r="E381" s="600"/>
      <c r="H381" s="601"/>
    </row>
    <row r="382" spans="3:8" s="691" customFormat="1">
      <c r="C382" s="600"/>
      <c r="E382" s="600"/>
      <c r="H382" s="601"/>
    </row>
    <row r="383" spans="3:8" s="691" customFormat="1">
      <c r="C383" s="600"/>
      <c r="E383" s="600"/>
      <c r="H383" s="601"/>
    </row>
    <row r="384" spans="3:8" s="691" customFormat="1">
      <c r="C384" s="600"/>
      <c r="E384" s="600"/>
      <c r="H384" s="601"/>
    </row>
    <row r="385" spans="3:8" s="691" customFormat="1">
      <c r="C385" s="600"/>
      <c r="E385" s="600"/>
      <c r="H385" s="601"/>
    </row>
    <row r="386" spans="3:8" s="691" customFormat="1">
      <c r="C386" s="600"/>
      <c r="E386" s="600"/>
      <c r="H386" s="601"/>
    </row>
    <row r="387" spans="3:8" s="691" customFormat="1">
      <c r="C387" s="600"/>
      <c r="E387" s="600"/>
      <c r="H387" s="601"/>
    </row>
    <row r="388" spans="3:8" s="691" customFormat="1">
      <c r="C388" s="600"/>
      <c r="E388" s="600"/>
      <c r="H388" s="601"/>
    </row>
    <row r="389" spans="3:8" s="691" customFormat="1">
      <c r="C389" s="600"/>
      <c r="E389" s="600"/>
      <c r="H389" s="601"/>
    </row>
    <row r="390" spans="3:8" s="691" customFormat="1">
      <c r="C390" s="600"/>
      <c r="E390" s="600"/>
      <c r="H390" s="601"/>
    </row>
    <row r="391" spans="3:8" s="691" customFormat="1">
      <c r="C391" s="600"/>
      <c r="E391" s="600"/>
      <c r="H391" s="601"/>
    </row>
    <row r="392" spans="3:8" s="691" customFormat="1">
      <c r="C392" s="600"/>
      <c r="E392" s="600"/>
      <c r="H392" s="601"/>
    </row>
    <row r="393" spans="3:8" s="691" customFormat="1">
      <c r="C393" s="600"/>
      <c r="E393" s="600"/>
      <c r="H393" s="601"/>
    </row>
    <row r="394" spans="3:8" s="691" customFormat="1">
      <c r="C394" s="600"/>
      <c r="E394" s="600"/>
      <c r="H394" s="601"/>
    </row>
    <row r="395" spans="3:8" s="691" customFormat="1">
      <c r="C395" s="600"/>
      <c r="E395" s="600"/>
      <c r="H395" s="601"/>
    </row>
    <row r="396" spans="3:8" s="691" customFormat="1">
      <c r="C396" s="600"/>
      <c r="E396" s="600"/>
      <c r="H396" s="601"/>
    </row>
    <row r="397" spans="3:8" s="691" customFormat="1">
      <c r="C397" s="600"/>
      <c r="E397" s="600"/>
      <c r="H397" s="601"/>
    </row>
    <row r="398" spans="3:8" s="691" customFormat="1">
      <c r="C398" s="600"/>
      <c r="E398" s="600"/>
      <c r="H398" s="601"/>
    </row>
    <row r="399" spans="3:8" s="691" customFormat="1">
      <c r="C399" s="600"/>
      <c r="E399" s="600"/>
      <c r="H399" s="601"/>
    </row>
    <row r="400" spans="3:8" s="691" customFormat="1">
      <c r="C400" s="600"/>
      <c r="E400" s="600"/>
      <c r="H400" s="601"/>
    </row>
    <row r="401" spans="3:8" s="691" customFormat="1">
      <c r="C401" s="600"/>
      <c r="E401" s="600"/>
      <c r="H401" s="601"/>
    </row>
    <row r="402" spans="3:8" s="691" customFormat="1">
      <c r="C402" s="600"/>
      <c r="E402" s="600"/>
      <c r="H402" s="601"/>
    </row>
    <row r="403" spans="3:8" s="691" customFormat="1">
      <c r="C403" s="600"/>
      <c r="E403" s="600"/>
      <c r="H403" s="601"/>
    </row>
    <row r="404" spans="3:8" s="691" customFormat="1">
      <c r="C404" s="600"/>
      <c r="E404" s="600"/>
      <c r="H404" s="601"/>
    </row>
    <row r="405" spans="3:8" s="691" customFormat="1">
      <c r="C405" s="600"/>
      <c r="E405" s="600"/>
      <c r="H405" s="601"/>
    </row>
    <row r="406" spans="3:8" s="691" customFormat="1">
      <c r="C406" s="600"/>
      <c r="E406" s="600"/>
      <c r="H406" s="601"/>
    </row>
    <row r="407" spans="3:8" s="691" customFormat="1">
      <c r="C407" s="600"/>
      <c r="E407" s="600"/>
      <c r="H407" s="601"/>
    </row>
    <row r="408" spans="3:8" s="691" customFormat="1">
      <c r="C408" s="600"/>
      <c r="E408" s="600"/>
      <c r="H408" s="601"/>
    </row>
    <row r="409" spans="3:8" s="691" customFormat="1">
      <c r="C409" s="600"/>
      <c r="E409" s="600"/>
      <c r="H409" s="601"/>
    </row>
    <row r="410" spans="3:8" s="691" customFormat="1">
      <c r="C410" s="600"/>
      <c r="E410" s="600"/>
      <c r="H410" s="601"/>
    </row>
    <row r="411" spans="3:8" s="691" customFormat="1">
      <c r="C411" s="600"/>
      <c r="E411" s="600"/>
      <c r="H411" s="601"/>
    </row>
    <row r="412" spans="3:8" s="691" customFormat="1">
      <c r="C412" s="600"/>
      <c r="E412" s="600"/>
      <c r="H412" s="601"/>
    </row>
    <row r="413" spans="3:8" s="691" customFormat="1">
      <c r="C413" s="600"/>
      <c r="E413" s="600"/>
      <c r="H413" s="601"/>
    </row>
    <row r="414" spans="3:8" s="691" customFormat="1">
      <c r="C414" s="600"/>
      <c r="E414" s="600"/>
      <c r="H414" s="601"/>
    </row>
    <row r="415" spans="3:8" s="691" customFormat="1">
      <c r="C415" s="600"/>
      <c r="E415" s="600"/>
      <c r="H415" s="601"/>
    </row>
    <row r="416" spans="3:8" s="691" customFormat="1">
      <c r="C416" s="600"/>
      <c r="E416" s="600"/>
      <c r="H416" s="601"/>
    </row>
    <row r="417" spans="3:8" s="691" customFormat="1">
      <c r="C417" s="600"/>
      <c r="E417" s="600"/>
      <c r="H417" s="601"/>
    </row>
    <row r="418" spans="3:8" s="691" customFormat="1">
      <c r="C418" s="600"/>
      <c r="E418" s="600"/>
      <c r="H418" s="601"/>
    </row>
    <row r="419" spans="3:8" s="691" customFormat="1">
      <c r="C419" s="600"/>
      <c r="E419" s="600"/>
      <c r="H419" s="601"/>
    </row>
    <row r="420" spans="3:8" s="691" customFormat="1">
      <c r="C420" s="600"/>
      <c r="E420" s="600"/>
      <c r="H420" s="601"/>
    </row>
    <row r="421" spans="3:8" s="691" customFormat="1">
      <c r="C421" s="600"/>
      <c r="E421" s="600"/>
      <c r="H421" s="601"/>
    </row>
    <row r="422" spans="3:8" s="691" customFormat="1">
      <c r="C422" s="600"/>
      <c r="E422" s="600"/>
      <c r="H422" s="601"/>
    </row>
    <row r="423" spans="3:8" s="691" customFormat="1">
      <c r="C423" s="600"/>
      <c r="E423" s="600"/>
      <c r="H423" s="601"/>
    </row>
    <row r="424" spans="3:8" s="691" customFormat="1">
      <c r="C424" s="600"/>
      <c r="E424" s="600"/>
      <c r="H424" s="601"/>
    </row>
    <row r="425" spans="3:8" s="691" customFormat="1">
      <c r="C425" s="600"/>
      <c r="E425" s="600"/>
      <c r="H425" s="601"/>
    </row>
    <row r="426" spans="3:8" s="691" customFormat="1">
      <c r="C426" s="600"/>
      <c r="E426" s="600"/>
      <c r="H426" s="601"/>
    </row>
    <row r="427" spans="3:8" s="691" customFormat="1">
      <c r="C427" s="600"/>
      <c r="E427" s="600"/>
      <c r="H427" s="601"/>
    </row>
    <row r="428" spans="3:8" s="691" customFormat="1">
      <c r="C428" s="600"/>
      <c r="E428" s="600"/>
      <c r="H428" s="601"/>
    </row>
    <row r="429" spans="3:8" s="691" customFormat="1">
      <c r="C429" s="600"/>
      <c r="E429" s="600"/>
      <c r="H429" s="601"/>
    </row>
    <row r="430" spans="3:8" s="691" customFormat="1">
      <c r="C430" s="600"/>
      <c r="E430" s="600"/>
      <c r="H430" s="601"/>
    </row>
    <row r="431" spans="3:8" s="691" customFormat="1">
      <c r="C431" s="600"/>
      <c r="E431" s="600"/>
      <c r="H431" s="601"/>
    </row>
    <row r="432" spans="3:8" s="691" customFormat="1">
      <c r="C432" s="600"/>
      <c r="E432" s="600"/>
      <c r="H432" s="601"/>
    </row>
    <row r="433" spans="3:8" s="691" customFormat="1">
      <c r="C433" s="600"/>
      <c r="E433" s="600"/>
      <c r="H433" s="601"/>
    </row>
    <row r="434" spans="3:8" s="691" customFormat="1">
      <c r="C434" s="600"/>
      <c r="E434" s="600"/>
      <c r="H434" s="601"/>
    </row>
    <row r="435" spans="3:8" s="691" customFormat="1">
      <c r="C435" s="600"/>
      <c r="E435" s="600"/>
      <c r="H435" s="601"/>
    </row>
    <row r="436" spans="3:8" s="691" customFormat="1">
      <c r="C436" s="600"/>
      <c r="E436" s="600"/>
      <c r="H436" s="601"/>
    </row>
    <row r="437" spans="3:8" s="691" customFormat="1">
      <c r="C437" s="600"/>
      <c r="E437" s="600"/>
      <c r="H437" s="601"/>
    </row>
    <row r="438" spans="3:8" s="691" customFormat="1">
      <c r="C438" s="600"/>
      <c r="E438" s="600"/>
      <c r="H438" s="601"/>
    </row>
    <row r="439" spans="3:8" s="691" customFormat="1">
      <c r="C439" s="600"/>
      <c r="E439" s="600"/>
      <c r="H439" s="601"/>
    </row>
    <row r="440" spans="3:8" s="691" customFormat="1">
      <c r="C440" s="600"/>
      <c r="E440" s="600"/>
      <c r="H440" s="601"/>
    </row>
    <row r="441" spans="3:8" s="691" customFormat="1">
      <c r="C441" s="600"/>
      <c r="E441" s="600"/>
      <c r="H441" s="601"/>
    </row>
    <row r="442" spans="3:8" s="691" customFormat="1">
      <c r="C442" s="600"/>
      <c r="E442" s="600"/>
      <c r="H442" s="601"/>
    </row>
    <row r="443" spans="3:8" s="691" customFormat="1">
      <c r="C443" s="600"/>
      <c r="E443" s="600"/>
      <c r="H443" s="601"/>
    </row>
    <row r="444" spans="3:8" s="691" customFormat="1">
      <c r="C444" s="600"/>
      <c r="E444" s="600"/>
      <c r="H444" s="601"/>
    </row>
    <row r="445" spans="3:8" s="691" customFormat="1">
      <c r="C445" s="600"/>
      <c r="E445" s="600"/>
      <c r="H445" s="601"/>
    </row>
    <row r="446" spans="3:8" s="691" customFormat="1">
      <c r="C446" s="600"/>
      <c r="E446" s="600"/>
      <c r="H446" s="601"/>
    </row>
    <row r="447" spans="3:8" s="691" customFormat="1">
      <c r="C447" s="600"/>
      <c r="E447" s="600"/>
      <c r="H447" s="601"/>
    </row>
    <row r="448" spans="3:8" s="691" customFormat="1">
      <c r="C448" s="600"/>
      <c r="E448" s="600"/>
      <c r="H448" s="601"/>
    </row>
    <row r="449" spans="3:8" s="691" customFormat="1">
      <c r="C449" s="600"/>
      <c r="E449" s="600"/>
      <c r="H449" s="601"/>
    </row>
    <row r="450" spans="3:8" s="691" customFormat="1">
      <c r="C450" s="600"/>
      <c r="E450" s="600"/>
      <c r="H450" s="601"/>
    </row>
    <row r="451" spans="3:8" s="691" customFormat="1">
      <c r="C451" s="600"/>
      <c r="E451" s="600"/>
      <c r="H451" s="601"/>
    </row>
    <row r="452" spans="3:8" s="691" customFormat="1">
      <c r="C452" s="600"/>
      <c r="E452" s="600"/>
      <c r="H452" s="601"/>
    </row>
    <row r="453" spans="3:8" s="691" customFormat="1">
      <c r="C453" s="600"/>
      <c r="E453" s="600"/>
      <c r="H453" s="601"/>
    </row>
    <row r="454" spans="3:8" s="691" customFormat="1">
      <c r="C454" s="600"/>
      <c r="E454" s="600"/>
      <c r="H454" s="601"/>
    </row>
    <row r="455" spans="3:8" s="691" customFormat="1">
      <c r="C455" s="600"/>
      <c r="E455" s="600"/>
      <c r="H455" s="601"/>
    </row>
    <row r="456" spans="3:8" s="691" customFormat="1">
      <c r="C456" s="600"/>
      <c r="E456" s="600"/>
      <c r="H456" s="601"/>
    </row>
    <row r="457" spans="3:8" s="691" customFormat="1">
      <c r="C457" s="600"/>
      <c r="E457" s="600"/>
      <c r="H457" s="601"/>
    </row>
    <row r="458" spans="3:8" s="691" customFormat="1">
      <c r="C458" s="600"/>
      <c r="E458" s="600"/>
      <c r="H458" s="601"/>
    </row>
    <row r="459" spans="3:8" s="691" customFormat="1">
      <c r="C459" s="600"/>
      <c r="E459" s="600"/>
      <c r="H459" s="601"/>
    </row>
    <row r="460" spans="3:8" s="691" customFormat="1">
      <c r="C460" s="600"/>
      <c r="E460" s="600"/>
      <c r="H460" s="601"/>
    </row>
    <row r="461" spans="3:8" s="691" customFormat="1">
      <c r="C461" s="600"/>
      <c r="E461" s="600"/>
      <c r="H461" s="601"/>
    </row>
    <row r="462" spans="3:8" s="691" customFormat="1">
      <c r="C462" s="600"/>
      <c r="E462" s="600"/>
      <c r="H462" s="601"/>
    </row>
    <row r="463" spans="3:8" s="691" customFormat="1">
      <c r="C463" s="600"/>
      <c r="E463" s="600"/>
      <c r="H463" s="601"/>
    </row>
    <row r="464" spans="3:8" s="691" customFormat="1">
      <c r="C464" s="600"/>
      <c r="E464" s="600"/>
      <c r="H464" s="601"/>
    </row>
    <row r="465" spans="3:8" s="691" customFormat="1">
      <c r="C465" s="600"/>
      <c r="E465" s="600"/>
      <c r="H465" s="601"/>
    </row>
    <row r="466" spans="3:8" s="691" customFormat="1">
      <c r="C466" s="600"/>
      <c r="E466" s="600"/>
      <c r="H466" s="601"/>
    </row>
    <row r="467" spans="3:8" s="691" customFormat="1">
      <c r="C467" s="600"/>
      <c r="E467" s="600"/>
      <c r="H467" s="601"/>
    </row>
    <row r="468" spans="3:8" s="691" customFormat="1">
      <c r="C468" s="600"/>
      <c r="E468" s="600"/>
      <c r="H468" s="601"/>
    </row>
    <row r="469" spans="3:8" s="691" customFormat="1">
      <c r="C469" s="600"/>
      <c r="E469" s="600"/>
      <c r="H469" s="601"/>
    </row>
    <row r="470" spans="3:8" s="691" customFormat="1">
      <c r="C470" s="600"/>
      <c r="E470" s="600"/>
      <c r="H470" s="601"/>
    </row>
    <row r="471" spans="3:8" s="691" customFormat="1">
      <c r="C471" s="600"/>
      <c r="E471" s="600"/>
      <c r="H471" s="601"/>
    </row>
    <row r="472" spans="3:8" s="691" customFormat="1">
      <c r="C472" s="600"/>
      <c r="E472" s="600"/>
      <c r="H472" s="601"/>
    </row>
    <row r="473" spans="3:8" s="691" customFormat="1">
      <c r="C473" s="600"/>
      <c r="E473" s="600"/>
      <c r="H473" s="601"/>
    </row>
    <row r="474" spans="3:8" s="691" customFormat="1">
      <c r="C474" s="600"/>
      <c r="E474" s="600"/>
      <c r="H474" s="601"/>
    </row>
    <row r="475" spans="3:8" s="691" customFormat="1">
      <c r="C475" s="600"/>
      <c r="E475" s="600"/>
      <c r="H475" s="601"/>
    </row>
    <row r="476" spans="3:8" s="691" customFormat="1">
      <c r="C476" s="600"/>
      <c r="E476" s="600"/>
      <c r="H476" s="601"/>
    </row>
    <row r="477" spans="3:8" s="691" customFormat="1">
      <c r="C477" s="600"/>
      <c r="E477" s="600"/>
      <c r="H477" s="601"/>
    </row>
    <row r="478" spans="3:8" s="691" customFormat="1">
      <c r="C478" s="600"/>
      <c r="E478" s="600"/>
      <c r="H478" s="601"/>
    </row>
    <row r="479" spans="3:8" s="691" customFormat="1">
      <c r="C479" s="600"/>
      <c r="E479" s="600"/>
      <c r="H479" s="601"/>
    </row>
    <row r="480" spans="3:8" s="691" customFormat="1">
      <c r="C480" s="600"/>
      <c r="E480" s="600"/>
      <c r="H480" s="601"/>
    </row>
    <row r="481" spans="3:8" s="691" customFormat="1">
      <c r="C481" s="600"/>
      <c r="E481" s="600"/>
      <c r="H481" s="601"/>
    </row>
    <row r="482" spans="3:8" s="691" customFormat="1">
      <c r="C482" s="600"/>
      <c r="E482" s="600"/>
      <c r="H482" s="601"/>
    </row>
    <row r="483" spans="3:8" s="691" customFormat="1">
      <c r="C483" s="600"/>
      <c r="E483" s="600"/>
      <c r="H483" s="601"/>
    </row>
    <row r="484" spans="3:8" s="691" customFormat="1">
      <c r="C484" s="600"/>
      <c r="E484" s="600"/>
      <c r="H484" s="601"/>
    </row>
    <row r="485" spans="3:8" s="691" customFormat="1">
      <c r="C485" s="600"/>
      <c r="E485" s="600"/>
      <c r="H485" s="601"/>
    </row>
    <row r="486" spans="3:8" s="691" customFormat="1">
      <c r="C486" s="600"/>
      <c r="E486" s="600"/>
      <c r="H486" s="601"/>
    </row>
    <row r="487" spans="3:8" s="691" customFormat="1">
      <c r="C487" s="600"/>
      <c r="E487" s="600"/>
      <c r="H487" s="601"/>
    </row>
    <row r="488" spans="3:8" s="691" customFormat="1">
      <c r="C488" s="600"/>
      <c r="E488" s="600"/>
      <c r="H488" s="601"/>
    </row>
    <row r="489" spans="3:8" s="691" customFormat="1">
      <c r="C489" s="600"/>
      <c r="E489" s="600"/>
      <c r="H489" s="601"/>
    </row>
    <row r="490" spans="3:8" s="691" customFormat="1">
      <c r="C490" s="600"/>
      <c r="E490" s="600"/>
      <c r="H490" s="601"/>
    </row>
    <row r="491" spans="3:8" s="691" customFormat="1">
      <c r="C491" s="600"/>
      <c r="E491" s="600"/>
      <c r="H491" s="601"/>
    </row>
    <row r="492" spans="3:8" s="691" customFormat="1">
      <c r="C492" s="600"/>
      <c r="E492" s="600"/>
      <c r="H492" s="601"/>
    </row>
    <row r="493" spans="3:8" s="691" customFormat="1">
      <c r="C493" s="600"/>
      <c r="E493" s="600"/>
      <c r="H493" s="601"/>
    </row>
    <row r="494" spans="3:8" s="691" customFormat="1">
      <c r="C494" s="600"/>
      <c r="E494" s="600"/>
      <c r="H494" s="601"/>
    </row>
    <row r="495" spans="3:8" s="691" customFormat="1">
      <c r="C495" s="600"/>
      <c r="E495" s="600"/>
      <c r="H495" s="601"/>
    </row>
    <row r="496" spans="3:8" s="691" customFormat="1">
      <c r="C496" s="600"/>
      <c r="E496" s="600"/>
      <c r="H496" s="601"/>
    </row>
    <row r="497" spans="3:8" s="691" customFormat="1">
      <c r="C497" s="600"/>
      <c r="E497" s="600"/>
      <c r="H497" s="601"/>
    </row>
    <row r="498" spans="3:8" s="691" customFormat="1">
      <c r="C498" s="600"/>
      <c r="E498" s="600"/>
      <c r="H498" s="601"/>
    </row>
    <row r="499" spans="3:8" s="691" customFormat="1">
      <c r="C499" s="600"/>
      <c r="E499" s="600"/>
      <c r="H499" s="601"/>
    </row>
    <row r="500" spans="3:8" s="691" customFormat="1">
      <c r="C500" s="600"/>
      <c r="E500" s="600"/>
      <c r="H500" s="601"/>
    </row>
    <row r="501" spans="3:8" s="691" customFormat="1">
      <c r="C501" s="600"/>
      <c r="E501" s="600"/>
      <c r="H501" s="601"/>
    </row>
    <row r="502" spans="3:8" s="691" customFormat="1">
      <c r="C502" s="600"/>
      <c r="E502" s="600"/>
      <c r="H502" s="601"/>
    </row>
    <row r="503" spans="3:8" s="691" customFormat="1">
      <c r="C503" s="600"/>
      <c r="E503" s="600"/>
      <c r="H503" s="601"/>
    </row>
    <row r="504" spans="3:8" s="691" customFormat="1">
      <c r="C504" s="600"/>
      <c r="E504" s="600"/>
      <c r="H504" s="601"/>
    </row>
    <row r="505" spans="3:8" s="691" customFormat="1">
      <c r="C505" s="600"/>
      <c r="E505" s="600"/>
      <c r="H505" s="601"/>
    </row>
    <row r="506" spans="3:8" s="691" customFormat="1">
      <c r="C506" s="600"/>
      <c r="E506" s="600"/>
      <c r="H506" s="601"/>
    </row>
    <row r="507" spans="3:8" s="691" customFormat="1">
      <c r="C507" s="600"/>
      <c r="E507" s="600"/>
      <c r="H507" s="601"/>
    </row>
    <row r="508" spans="3:8" s="691" customFormat="1">
      <c r="C508" s="600"/>
      <c r="E508" s="600"/>
      <c r="H508" s="601"/>
    </row>
    <row r="509" spans="3:8" s="691" customFormat="1">
      <c r="C509" s="600"/>
      <c r="E509" s="600"/>
      <c r="H509" s="601"/>
    </row>
    <row r="510" spans="3:8" s="691" customFormat="1">
      <c r="C510" s="600"/>
      <c r="E510" s="600"/>
      <c r="H510" s="601"/>
    </row>
    <row r="511" spans="3:8" s="691" customFormat="1">
      <c r="C511" s="600"/>
      <c r="E511" s="600"/>
      <c r="H511" s="601"/>
    </row>
    <row r="512" spans="3:8" s="691" customFormat="1">
      <c r="C512" s="600"/>
      <c r="E512" s="600"/>
      <c r="H512" s="601"/>
    </row>
    <row r="513" spans="3:8" s="691" customFormat="1">
      <c r="C513" s="600"/>
      <c r="E513" s="600"/>
      <c r="H513" s="601"/>
    </row>
    <row r="514" spans="3:8" s="691" customFormat="1">
      <c r="C514" s="600"/>
      <c r="E514" s="600"/>
      <c r="H514" s="601"/>
    </row>
    <row r="515" spans="3:8" s="691" customFormat="1">
      <c r="C515" s="600"/>
      <c r="E515" s="600"/>
      <c r="H515" s="601"/>
    </row>
    <row r="516" spans="3:8" s="691" customFormat="1">
      <c r="C516" s="600"/>
      <c r="E516" s="600"/>
      <c r="H516" s="601"/>
    </row>
    <row r="517" spans="3:8" s="691" customFormat="1">
      <c r="C517" s="600"/>
      <c r="E517" s="600"/>
      <c r="H517" s="601"/>
    </row>
    <row r="518" spans="3:8" s="691" customFormat="1">
      <c r="C518" s="600"/>
      <c r="E518" s="600"/>
      <c r="H518" s="601"/>
    </row>
    <row r="519" spans="3:8" s="691" customFormat="1">
      <c r="C519" s="600"/>
      <c r="E519" s="600"/>
      <c r="H519" s="601"/>
    </row>
    <row r="520" spans="3:8" s="691" customFormat="1">
      <c r="C520" s="600"/>
      <c r="E520" s="600"/>
      <c r="H520" s="601"/>
    </row>
    <row r="521" spans="3:8" s="691" customFormat="1">
      <c r="C521" s="600"/>
      <c r="E521" s="600"/>
      <c r="H521" s="601"/>
    </row>
    <row r="522" spans="3:8" s="691" customFormat="1">
      <c r="C522" s="600"/>
      <c r="E522" s="600"/>
      <c r="H522" s="601"/>
    </row>
    <row r="523" spans="3:8" s="691" customFormat="1">
      <c r="C523" s="600"/>
      <c r="E523" s="600"/>
      <c r="H523" s="601"/>
    </row>
    <row r="524" spans="3:8" s="691" customFormat="1">
      <c r="C524" s="600"/>
      <c r="E524" s="600"/>
      <c r="H524" s="601"/>
    </row>
    <row r="525" spans="3:8" s="691" customFormat="1">
      <c r="C525" s="600"/>
      <c r="E525" s="600"/>
      <c r="H525" s="601"/>
    </row>
    <row r="526" spans="3:8" s="691" customFormat="1">
      <c r="C526" s="600"/>
      <c r="E526" s="600"/>
      <c r="H526" s="601"/>
    </row>
    <row r="527" spans="3:8" s="691" customFormat="1">
      <c r="C527" s="600"/>
      <c r="E527" s="600"/>
      <c r="H527" s="601"/>
    </row>
    <row r="528" spans="3:8" s="691" customFormat="1">
      <c r="C528" s="600"/>
      <c r="E528" s="600"/>
      <c r="H528" s="601"/>
    </row>
    <row r="529" spans="3:8" s="691" customFormat="1">
      <c r="C529" s="600"/>
      <c r="E529" s="600"/>
      <c r="H529" s="601"/>
    </row>
    <row r="530" spans="3:8" s="691" customFormat="1">
      <c r="C530" s="600"/>
      <c r="E530" s="600"/>
      <c r="H530" s="601"/>
    </row>
    <row r="531" spans="3:8" s="691" customFormat="1">
      <c r="C531" s="600"/>
      <c r="E531" s="600"/>
      <c r="H531" s="601"/>
    </row>
    <row r="532" spans="3:8" s="691" customFormat="1">
      <c r="C532" s="600"/>
      <c r="E532" s="600"/>
      <c r="H532" s="601"/>
    </row>
    <row r="533" spans="3:8" s="691" customFormat="1">
      <c r="C533" s="600"/>
      <c r="E533" s="600"/>
      <c r="H533" s="601"/>
    </row>
    <row r="534" spans="3:8" s="691" customFormat="1">
      <c r="C534" s="600"/>
      <c r="E534" s="600"/>
      <c r="H534" s="601"/>
    </row>
    <row r="535" spans="3:8" s="691" customFormat="1">
      <c r="C535" s="600"/>
      <c r="E535" s="600"/>
      <c r="H535" s="601"/>
    </row>
    <row r="536" spans="3:8" s="691" customFormat="1">
      <c r="C536" s="600"/>
      <c r="E536" s="600"/>
      <c r="H536" s="601"/>
    </row>
    <row r="537" spans="3:8" s="691" customFormat="1">
      <c r="C537" s="600"/>
      <c r="E537" s="600"/>
      <c r="H537" s="601"/>
    </row>
    <row r="538" spans="3:8" s="691" customFormat="1">
      <c r="C538" s="600"/>
      <c r="E538" s="600"/>
      <c r="H538" s="601"/>
    </row>
    <row r="539" spans="3:8" s="691" customFormat="1">
      <c r="C539" s="600"/>
      <c r="E539" s="600"/>
      <c r="H539" s="601"/>
    </row>
    <row r="540" spans="3:8" s="691" customFormat="1">
      <c r="C540" s="600"/>
      <c r="E540" s="600"/>
      <c r="H540" s="601"/>
    </row>
    <row r="541" spans="3:8" s="691" customFormat="1">
      <c r="C541" s="600"/>
      <c r="E541" s="600"/>
      <c r="H541" s="601"/>
    </row>
    <row r="542" spans="3:8" s="691" customFormat="1">
      <c r="C542" s="600"/>
      <c r="E542" s="600"/>
      <c r="H542" s="601"/>
    </row>
    <row r="543" spans="3:8" s="691" customFormat="1">
      <c r="C543" s="600"/>
      <c r="E543" s="600"/>
      <c r="H543" s="601"/>
    </row>
    <row r="544" spans="3:8" s="691" customFormat="1">
      <c r="C544" s="600"/>
      <c r="E544" s="600"/>
      <c r="H544" s="601"/>
    </row>
    <row r="545" spans="3:8" s="691" customFormat="1">
      <c r="C545" s="600"/>
      <c r="E545" s="600"/>
      <c r="H545" s="601"/>
    </row>
    <row r="546" spans="3:8" s="691" customFormat="1">
      <c r="C546" s="600"/>
      <c r="E546" s="600"/>
      <c r="H546" s="601"/>
    </row>
    <row r="547" spans="3:8" s="691" customFormat="1">
      <c r="C547" s="600"/>
      <c r="E547" s="600"/>
      <c r="H547" s="601"/>
    </row>
    <row r="548" spans="3:8" s="691" customFormat="1">
      <c r="C548" s="600"/>
      <c r="E548" s="600"/>
      <c r="H548" s="601"/>
    </row>
    <row r="549" spans="3:8" s="691" customFormat="1">
      <c r="C549" s="600"/>
      <c r="E549" s="600"/>
      <c r="H549" s="601"/>
    </row>
    <row r="550" spans="3:8" s="691" customFormat="1">
      <c r="C550" s="600"/>
      <c r="E550" s="600"/>
      <c r="H550" s="601"/>
    </row>
    <row r="551" spans="3:8" s="691" customFormat="1">
      <c r="C551" s="600"/>
      <c r="E551" s="600"/>
      <c r="H551" s="601"/>
    </row>
    <row r="552" spans="3:8" s="691" customFormat="1">
      <c r="C552" s="600"/>
      <c r="E552" s="600"/>
      <c r="H552" s="601"/>
    </row>
    <row r="553" spans="3:8" s="691" customFormat="1">
      <c r="C553" s="600"/>
      <c r="E553" s="600"/>
      <c r="H553" s="601"/>
    </row>
    <row r="554" spans="3:8" s="691" customFormat="1">
      <c r="C554" s="600"/>
      <c r="E554" s="600"/>
      <c r="H554" s="601"/>
    </row>
    <row r="555" spans="3:8" s="691" customFormat="1">
      <c r="C555" s="600"/>
      <c r="E555" s="600"/>
      <c r="H555" s="601"/>
    </row>
    <row r="556" spans="3:8" s="691" customFormat="1">
      <c r="C556" s="600"/>
      <c r="E556" s="600"/>
      <c r="H556" s="601"/>
    </row>
    <row r="557" spans="3:8" s="691" customFormat="1">
      <c r="C557" s="600"/>
      <c r="E557" s="600"/>
      <c r="H557" s="601"/>
    </row>
    <row r="558" spans="3:8" s="691" customFormat="1">
      <c r="C558" s="600"/>
      <c r="E558" s="600"/>
      <c r="H558" s="601"/>
    </row>
    <row r="559" spans="3:8" s="691" customFormat="1">
      <c r="C559" s="600"/>
      <c r="E559" s="600"/>
      <c r="H559" s="601"/>
    </row>
    <row r="560" spans="3:8" s="691" customFormat="1">
      <c r="C560" s="600"/>
      <c r="E560" s="600"/>
      <c r="H560" s="601"/>
    </row>
    <row r="561" spans="3:8" s="691" customFormat="1">
      <c r="C561" s="600"/>
      <c r="E561" s="600"/>
      <c r="H561" s="601"/>
    </row>
    <row r="562" spans="3:8" s="691" customFormat="1">
      <c r="C562" s="600"/>
      <c r="E562" s="600"/>
      <c r="H562" s="601"/>
    </row>
    <row r="563" spans="3:8" s="691" customFormat="1">
      <c r="C563" s="600"/>
      <c r="E563" s="600"/>
      <c r="H563" s="601"/>
    </row>
    <row r="564" spans="3:8" s="691" customFormat="1">
      <c r="C564" s="600"/>
      <c r="E564" s="600"/>
      <c r="H564" s="601"/>
    </row>
    <row r="565" spans="3:8" s="691" customFormat="1">
      <c r="C565" s="600"/>
      <c r="E565" s="600"/>
      <c r="H565" s="601"/>
    </row>
    <row r="566" spans="3:8" s="691" customFormat="1">
      <c r="C566" s="600"/>
      <c r="E566" s="600"/>
      <c r="H566" s="601"/>
    </row>
    <row r="567" spans="3:8" s="691" customFormat="1">
      <c r="C567" s="600"/>
      <c r="E567" s="600"/>
      <c r="H567" s="601"/>
    </row>
    <row r="568" spans="3:8" s="691" customFormat="1">
      <c r="C568" s="600"/>
      <c r="E568" s="600"/>
      <c r="H568" s="601"/>
    </row>
    <row r="569" spans="3:8" s="691" customFormat="1">
      <c r="C569" s="600"/>
      <c r="E569" s="600"/>
      <c r="H569" s="601"/>
    </row>
    <row r="570" spans="3:8" s="691" customFormat="1">
      <c r="C570" s="600"/>
      <c r="E570" s="600"/>
      <c r="H570" s="601"/>
    </row>
    <row r="571" spans="3:8" s="691" customFormat="1">
      <c r="C571" s="600"/>
      <c r="E571" s="600"/>
      <c r="H571" s="601"/>
    </row>
    <row r="572" spans="3:8" s="691" customFormat="1">
      <c r="C572" s="600"/>
      <c r="E572" s="600"/>
      <c r="H572" s="601"/>
    </row>
    <row r="573" spans="3:8" s="691" customFormat="1">
      <c r="C573" s="600"/>
      <c r="E573" s="600"/>
      <c r="H573" s="601"/>
    </row>
    <row r="574" spans="3:8" s="691" customFormat="1">
      <c r="C574" s="600"/>
      <c r="E574" s="600"/>
      <c r="H574" s="601"/>
    </row>
    <row r="575" spans="3:8" s="691" customFormat="1">
      <c r="C575" s="600"/>
      <c r="E575" s="600"/>
      <c r="H575" s="601"/>
    </row>
    <row r="576" spans="3:8" s="691" customFormat="1">
      <c r="C576" s="600"/>
      <c r="E576" s="600"/>
      <c r="H576" s="601"/>
    </row>
    <row r="577" spans="3:8" s="691" customFormat="1">
      <c r="C577" s="600"/>
      <c r="E577" s="600"/>
      <c r="H577" s="601"/>
    </row>
    <row r="578" spans="3:8" s="691" customFormat="1">
      <c r="C578" s="600"/>
      <c r="E578" s="600"/>
      <c r="H578" s="601"/>
    </row>
    <row r="579" spans="3:8" s="691" customFormat="1">
      <c r="C579" s="600"/>
      <c r="E579" s="600"/>
      <c r="H579" s="601"/>
    </row>
    <row r="580" spans="3:8" s="691" customFormat="1">
      <c r="C580" s="600"/>
      <c r="E580" s="600"/>
      <c r="H580" s="601"/>
    </row>
    <row r="581" spans="3:8" s="691" customFormat="1">
      <c r="C581" s="600"/>
      <c r="E581" s="600"/>
      <c r="H581" s="601"/>
    </row>
    <row r="582" spans="3:8" s="691" customFormat="1">
      <c r="C582" s="600"/>
      <c r="E582" s="600"/>
      <c r="H582" s="601"/>
    </row>
    <row r="583" spans="3:8" s="691" customFormat="1">
      <c r="C583" s="600"/>
      <c r="E583" s="600"/>
      <c r="H583" s="601"/>
    </row>
    <row r="584" spans="3:8" s="691" customFormat="1">
      <c r="C584" s="600"/>
      <c r="E584" s="600"/>
      <c r="H584" s="601"/>
    </row>
    <row r="585" spans="3:8" s="691" customFormat="1">
      <c r="C585" s="600"/>
      <c r="E585" s="600"/>
      <c r="H585" s="601"/>
    </row>
    <row r="586" spans="3:8" s="691" customFormat="1">
      <c r="C586" s="600"/>
      <c r="E586" s="600"/>
      <c r="H586" s="601"/>
    </row>
    <row r="587" spans="3:8" s="691" customFormat="1">
      <c r="C587" s="600"/>
      <c r="E587" s="600"/>
      <c r="H587" s="601"/>
    </row>
    <row r="588" spans="3:8" s="691" customFormat="1">
      <c r="C588" s="600"/>
      <c r="E588" s="600"/>
      <c r="H588" s="601"/>
    </row>
    <row r="589" spans="3:8" s="691" customFormat="1">
      <c r="C589" s="600"/>
      <c r="E589" s="600"/>
      <c r="H589" s="601"/>
    </row>
    <row r="590" spans="3:8" s="691" customFormat="1">
      <c r="C590" s="600"/>
      <c r="E590" s="600"/>
      <c r="H590" s="601"/>
    </row>
    <row r="591" spans="3:8" s="691" customFormat="1">
      <c r="C591" s="600"/>
      <c r="E591" s="600"/>
      <c r="H591" s="601"/>
    </row>
    <row r="592" spans="3:8" s="691" customFormat="1">
      <c r="C592" s="600"/>
      <c r="E592" s="600"/>
      <c r="H592" s="601"/>
    </row>
    <row r="593" spans="3:8" s="691" customFormat="1">
      <c r="C593" s="600"/>
      <c r="E593" s="600"/>
      <c r="H593" s="601"/>
    </row>
    <row r="594" spans="3:8" s="691" customFormat="1">
      <c r="C594" s="600"/>
      <c r="E594" s="600"/>
      <c r="H594" s="601"/>
    </row>
    <row r="595" spans="3:8" s="691" customFormat="1">
      <c r="C595" s="600"/>
      <c r="E595" s="600"/>
      <c r="H595" s="601"/>
    </row>
    <row r="596" spans="3:8" s="691" customFormat="1">
      <c r="C596" s="600"/>
      <c r="E596" s="600"/>
      <c r="H596" s="601"/>
    </row>
    <row r="597" spans="3:8" s="691" customFormat="1">
      <c r="C597" s="600"/>
      <c r="E597" s="600"/>
      <c r="H597" s="601"/>
    </row>
    <row r="598" spans="3:8" s="691" customFormat="1">
      <c r="C598" s="600"/>
      <c r="E598" s="600"/>
      <c r="H598" s="601"/>
    </row>
    <row r="599" spans="3:8" s="691" customFormat="1">
      <c r="C599" s="600"/>
      <c r="E599" s="600"/>
      <c r="H599" s="601"/>
    </row>
    <row r="600" spans="3:8" s="691" customFormat="1">
      <c r="C600" s="600"/>
      <c r="E600" s="600"/>
      <c r="H600" s="601"/>
    </row>
    <row r="601" spans="3:8" s="691" customFormat="1">
      <c r="C601" s="600"/>
      <c r="E601" s="600"/>
      <c r="H601" s="601"/>
    </row>
    <row r="602" spans="3:8" s="691" customFormat="1">
      <c r="C602" s="600"/>
      <c r="E602" s="600"/>
      <c r="H602" s="601"/>
    </row>
    <row r="603" spans="3:8" s="691" customFormat="1">
      <c r="C603" s="600"/>
      <c r="E603" s="600"/>
      <c r="H603" s="601"/>
    </row>
    <row r="604" spans="3:8" s="691" customFormat="1">
      <c r="C604" s="600"/>
      <c r="E604" s="600"/>
      <c r="H604" s="601"/>
    </row>
    <row r="605" spans="3:8" s="691" customFormat="1">
      <c r="C605" s="600"/>
      <c r="E605" s="600"/>
      <c r="H605" s="601"/>
    </row>
    <row r="606" spans="3:8" s="691" customFormat="1">
      <c r="C606" s="600"/>
      <c r="E606" s="600"/>
      <c r="H606" s="601"/>
    </row>
    <row r="607" spans="3:8" s="691" customFormat="1">
      <c r="C607" s="600"/>
      <c r="E607" s="600"/>
      <c r="H607" s="601"/>
    </row>
    <row r="608" spans="3:8" s="691" customFormat="1">
      <c r="C608" s="600"/>
      <c r="E608" s="600"/>
      <c r="H608" s="601"/>
    </row>
    <row r="609" spans="3:8" s="691" customFormat="1">
      <c r="C609" s="600"/>
      <c r="E609" s="600"/>
      <c r="H609" s="601"/>
    </row>
    <row r="610" spans="3:8" s="691" customFormat="1">
      <c r="C610" s="600"/>
      <c r="E610" s="600"/>
      <c r="H610" s="601"/>
    </row>
    <row r="611" spans="3:8" s="691" customFormat="1">
      <c r="C611" s="600"/>
      <c r="E611" s="600"/>
      <c r="H611" s="601"/>
    </row>
    <row r="612" spans="3:8" s="691" customFormat="1">
      <c r="C612" s="600"/>
      <c r="E612" s="600"/>
      <c r="H612" s="601"/>
    </row>
    <row r="613" spans="3:8" s="691" customFormat="1">
      <c r="C613" s="600"/>
      <c r="E613" s="600"/>
      <c r="H613" s="601"/>
    </row>
    <row r="614" spans="3:8" s="691" customFormat="1">
      <c r="C614" s="600"/>
      <c r="E614" s="600"/>
      <c r="H614" s="601"/>
    </row>
    <row r="615" spans="3:8" s="691" customFormat="1">
      <c r="C615" s="600"/>
      <c r="E615" s="600"/>
      <c r="H615" s="601"/>
    </row>
    <row r="616" spans="3:8" s="691" customFormat="1">
      <c r="C616" s="600"/>
      <c r="E616" s="600"/>
      <c r="H616" s="601"/>
    </row>
    <row r="617" spans="3:8" s="691" customFormat="1">
      <c r="C617" s="600"/>
      <c r="E617" s="600"/>
      <c r="H617" s="601"/>
    </row>
    <row r="618" spans="3:8" s="691" customFormat="1">
      <c r="C618" s="600"/>
      <c r="E618" s="600"/>
      <c r="H618" s="601"/>
    </row>
    <row r="619" spans="3:8" s="691" customFormat="1">
      <c r="C619" s="600"/>
      <c r="E619" s="600"/>
      <c r="H619" s="601"/>
    </row>
    <row r="620" spans="3:8" s="691" customFormat="1">
      <c r="C620" s="600"/>
      <c r="E620" s="600"/>
      <c r="H620" s="601"/>
    </row>
    <row r="621" spans="3:8" s="691" customFormat="1">
      <c r="C621" s="600"/>
      <c r="E621" s="600"/>
      <c r="H621" s="601"/>
    </row>
    <row r="622" spans="3:8" s="691" customFormat="1">
      <c r="C622" s="600"/>
      <c r="E622" s="600"/>
      <c r="H622" s="601"/>
    </row>
    <row r="623" spans="3:8" s="691" customFormat="1">
      <c r="C623" s="600"/>
      <c r="E623" s="600"/>
      <c r="H623" s="601"/>
    </row>
    <row r="624" spans="3:8" s="691" customFormat="1">
      <c r="C624" s="600"/>
      <c r="E624" s="600"/>
      <c r="H624" s="601"/>
    </row>
    <row r="625" spans="3:8" s="691" customFormat="1">
      <c r="C625" s="600"/>
      <c r="E625" s="600"/>
      <c r="H625" s="601"/>
    </row>
    <row r="626" spans="3:8" s="691" customFormat="1">
      <c r="C626" s="600"/>
      <c r="E626" s="600"/>
      <c r="H626" s="601"/>
    </row>
    <row r="627" spans="3:8" s="691" customFormat="1">
      <c r="C627" s="600"/>
      <c r="E627" s="600"/>
      <c r="H627" s="601"/>
    </row>
    <row r="628" spans="3:8" s="691" customFormat="1">
      <c r="C628" s="600"/>
      <c r="E628" s="600"/>
      <c r="H628" s="601"/>
    </row>
    <row r="629" spans="3:8" s="691" customFormat="1">
      <c r="C629" s="600"/>
      <c r="E629" s="600"/>
      <c r="H629" s="601"/>
    </row>
    <row r="630" spans="3:8" s="691" customFormat="1">
      <c r="C630" s="600"/>
      <c r="E630" s="600"/>
      <c r="H630" s="601"/>
    </row>
    <row r="631" spans="3:8" s="691" customFormat="1">
      <c r="C631" s="600"/>
      <c r="E631" s="600"/>
      <c r="H631" s="601"/>
    </row>
    <row r="632" spans="3:8" s="691" customFormat="1">
      <c r="C632" s="600"/>
      <c r="E632" s="600"/>
      <c r="H632" s="601"/>
    </row>
    <row r="633" spans="3:8" s="691" customFormat="1">
      <c r="C633" s="600"/>
      <c r="E633" s="600"/>
      <c r="H633" s="601"/>
    </row>
    <row r="634" spans="3:8" s="691" customFormat="1">
      <c r="C634" s="600"/>
      <c r="E634" s="600"/>
      <c r="H634" s="601"/>
    </row>
    <row r="635" spans="3:8" s="691" customFormat="1">
      <c r="C635" s="600"/>
      <c r="E635" s="600"/>
      <c r="H635" s="601"/>
    </row>
    <row r="636" spans="3:8" s="691" customFormat="1">
      <c r="C636" s="600"/>
      <c r="E636" s="600"/>
      <c r="H636" s="601"/>
    </row>
    <row r="637" spans="3:8" s="691" customFormat="1">
      <c r="C637" s="600"/>
      <c r="E637" s="600"/>
      <c r="H637" s="601"/>
    </row>
    <row r="638" spans="3:8" s="691" customFormat="1">
      <c r="C638" s="600"/>
      <c r="E638" s="600"/>
      <c r="H638" s="601"/>
    </row>
    <row r="639" spans="3:8" s="691" customFormat="1">
      <c r="C639" s="600"/>
      <c r="E639" s="600"/>
      <c r="H639" s="601"/>
    </row>
    <row r="640" spans="3:8" s="691" customFormat="1">
      <c r="C640" s="600"/>
      <c r="E640" s="600"/>
      <c r="H640" s="601"/>
    </row>
    <row r="641" spans="3:8" s="691" customFormat="1">
      <c r="C641" s="600"/>
      <c r="E641" s="600"/>
      <c r="H641" s="601"/>
    </row>
    <row r="642" spans="3:8" s="691" customFormat="1">
      <c r="C642" s="600"/>
      <c r="E642" s="600"/>
      <c r="H642" s="601"/>
    </row>
    <row r="643" spans="3:8" s="691" customFormat="1">
      <c r="C643" s="600"/>
      <c r="E643" s="600"/>
      <c r="H643" s="601"/>
    </row>
    <row r="644" spans="3:8" s="691" customFormat="1">
      <c r="C644" s="600"/>
      <c r="E644" s="600"/>
      <c r="H644" s="601"/>
    </row>
    <row r="645" spans="3:8" s="691" customFormat="1">
      <c r="C645" s="600"/>
      <c r="E645" s="600"/>
      <c r="H645" s="601"/>
    </row>
    <row r="646" spans="3:8" s="691" customFormat="1">
      <c r="C646" s="600"/>
      <c r="E646" s="600"/>
      <c r="H646" s="601"/>
    </row>
    <row r="647" spans="3:8" s="691" customFormat="1">
      <c r="C647" s="600"/>
      <c r="E647" s="600"/>
      <c r="H647" s="601"/>
    </row>
    <row r="648" spans="3:8" s="691" customFormat="1">
      <c r="C648" s="600"/>
      <c r="E648" s="600"/>
      <c r="H648" s="601"/>
    </row>
    <row r="649" spans="3:8" s="691" customFormat="1">
      <c r="C649" s="600"/>
      <c r="E649" s="600"/>
      <c r="H649" s="601"/>
    </row>
    <row r="650" spans="3:8" s="691" customFormat="1">
      <c r="C650" s="600"/>
      <c r="E650" s="600"/>
      <c r="H650" s="601"/>
    </row>
    <row r="651" spans="3:8" s="691" customFormat="1">
      <c r="C651" s="600"/>
      <c r="E651" s="600"/>
      <c r="H651" s="601"/>
    </row>
    <row r="652" spans="3:8" s="691" customFormat="1">
      <c r="C652" s="600"/>
      <c r="E652" s="600"/>
      <c r="H652" s="601"/>
    </row>
    <row r="653" spans="3:8" s="691" customFormat="1">
      <c r="C653" s="600"/>
      <c r="E653" s="600"/>
      <c r="H653" s="601"/>
    </row>
    <row r="654" spans="3:8" s="691" customFormat="1">
      <c r="C654" s="600"/>
      <c r="E654" s="600"/>
      <c r="H654" s="601"/>
    </row>
    <row r="655" spans="3:8" s="691" customFormat="1">
      <c r="C655" s="600"/>
      <c r="E655" s="600"/>
      <c r="H655" s="601"/>
    </row>
    <row r="656" spans="3:8" s="691" customFormat="1">
      <c r="C656" s="600"/>
      <c r="E656" s="600"/>
      <c r="H656" s="601"/>
    </row>
    <row r="657" spans="3:8" s="691" customFormat="1">
      <c r="C657" s="600"/>
      <c r="E657" s="600"/>
      <c r="H657" s="601"/>
    </row>
    <row r="658" spans="3:8" s="691" customFormat="1">
      <c r="C658" s="600"/>
      <c r="E658" s="600"/>
      <c r="H658" s="601"/>
    </row>
    <row r="659" spans="3:8" s="691" customFormat="1">
      <c r="C659" s="600"/>
      <c r="E659" s="600"/>
      <c r="H659" s="601"/>
    </row>
    <row r="660" spans="3:8" s="691" customFormat="1">
      <c r="C660" s="600"/>
      <c r="E660" s="600"/>
      <c r="H660" s="601"/>
    </row>
    <row r="661" spans="3:8" s="691" customFormat="1">
      <c r="C661" s="600"/>
      <c r="E661" s="600"/>
      <c r="H661" s="601"/>
    </row>
    <row r="662" spans="3:8" s="691" customFormat="1">
      <c r="C662" s="600"/>
      <c r="E662" s="600"/>
      <c r="H662" s="601"/>
    </row>
    <row r="663" spans="3:8" s="691" customFormat="1">
      <c r="C663" s="600"/>
      <c r="E663" s="600"/>
      <c r="H663" s="601"/>
    </row>
    <row r="664" spans="3:8" s="691" customFormat="1">
      <c r="C664" s="600"/>
      <c r="E664" s="600"/>
      <c r="H664" s="601"/>
    </row>
    <row r="665" spans="3:8" s="691" customFormat="1">
      <c r="C665" s="600"/>
      <c r="E665" s="600"/>
      <c r="H665" s="601"/>
    </row>
    <row r="666" spans="3:8" s="691" customFormat="1">
      <c r="C666" s="600"/>
      <c r="E666" s="600"/>
      <c r="H666" s="601"/>
    </row>
    <row r="667" spans="3:8" s="691" customFormat="1">
      <c r="C667" s="600"/>
      <c r="E667" s="600"/>
      <c r="H667" s="601"/>
    </row>
    <row r="668" spans="3:8" s="691" customFormat="1">
      <c r="C668" s="600"/>
      <c r="E668" s="600"/>
      <c r="H668" s="601"/>
    </row>
    <row r="669" spans="3:8" s="691" customFormat="1">
      <c r="C669" s="600"/>
      <c r="E669" s="600"/>
      <c r="H669" s="601"/>
    </row>
    <row r="670" spans="3:8" s="691" customFormat="1">
      <c r="C670" s="600"/>
      <c r="E670" s="600"/>
      <c r="H670" s="601"/>
    </row>
    <row r="671" spans="3:8" s="691" customFormat="1">
      <c r="C671" s="600"/>
      <c r="E671" s="600"/>
      <c r="H671" s="601"/>
    </row>
    <row r="672" spans="3:8" s="691" customFormat="1">
      <c r="C672" s="600"/>
      <c r="E672" s="600"/>
      <c r="H672" s="601"/>
    </row>
    <row r="673" spans="3:8" s="691" customFormat="1">
      <c r="C673" s="600"/>
      <c r="E673" s="600"/>
      <c r="H673" s="601"/>
    </row>
    <row r="674" spans="3:8" s="691" customFormat="1">
      <c r="C674" s="600"/>
      <c r="E674" s="600"/>
      <c r="H674" s="601"/>
    </row>
    <row r="675" spans="3:8" s="691" customFormat="1">
      <c r="C675" s="600"/>
      <c r="E675" s="600"/>
      <c r="H675" s="601"/>
    </row>
    <row r="676" spans="3:8" s="691" customFormat="1">
      <c r="C676" s="600"/>
      <c r="E676" s="600"/>
      <c r="H676" s="601"/>
    </row>
    <row r="677" spans="3:8" s="691" customFormat="1">
      <c r="C677" s="600"/>
      <c r="E677" s="600"/>
      <c r="H677" s="601"/>
    </row>
    <row r="678" spans="3:8" s="691" customFormat="1">
      <c r="C678" s="600"/>
      <c r="E678" s="600"/>
      <c r="H678" s="601"/>
    </row>
    <row r="679" spans="3:8" s="691" customFormat="1">
      <c r="C679" s="600"/>
      <c r="E679" s="600"/>
      <c r="H679" s="601"/>
    </row>
    <row r="680" spans="3:8" s="691" customFormat="1">
      <c r="C680" s="600"/>
      <c r="E680" s="600"/>
      <c r="H680" s="601"/>
    </row>
    <row r="681" spans="3:8" s="691" customFormat="1">
      <c r="C681" s="600"/>
      <c r="E681" s="600"/>
      <c r="H681" s="601"/>
    </row>
    <row r="682" spans="3:8" s="691" customFormat="1">
      <c r="C682" s="600"/>
      <c r="E682" s="600"/>
      <c r="H682" s="601"/>
    </row>
    <row r="683" spans="3:8" s="691" customFormat="1">
      <c r="C683" s="600"/>
      <c r="E683" s="600"/>
      <c r="H683" s="601"/>
    </row>
    <row r="684" spans="3:8" s="691" customFormat="1">
      <c r="C684" s="600"/>
      <c r="E684" s="600"/>
      <c r="H684" s="601"/>
    </row>
    <row r="685" spans="3:8" s="691" customFormat="1">
      <c r="C685" s="600"/>
      <c r="E685" s="600"/>
      <c r="H685" s="601"/>
    </row>
    <row r="686" spans="3:8" s="691" customFormat="1">
      <c r="C686" s="600"/>
      <c r="E686" s="600"/>
      <c r="H686" s="601"/>
    </row>
    <row r="687" spans="3:8" s="691" customFormat="1">
      <c r="C687" s="600"/>
      <c r="E687" s="600"/>
      <c r="H687" s="601"/>
    </row>
    <row r="688" spans="3:8" s="691" customFormat="1">
      <c r="C688" s="600"/>
      <c r="E688" s="600"/>
      <c r="H688" s="601"/>
    </row>
    <row r="689" spans="3:8" s="691" customFormat="1">
      <c r="C689" s="600"/>
      <c r="E689" s="600"/>
      <c r="H689" s="601"/>
    </row>
    <row r="690" spans="3:8" s="691" customFormat="1">
      <c r="C690" s="600"/>
      <c r="E690" s="600"/>
      <c r="H690" s="601"/>
    </row>
    <row r="691" spans="3:8" s="691" customFormat="1">
      <c r="C691" s="600"/>
      <c r="E691" s="600"/>
      <c r="H691" s="601"/>
    </row>
    <row r="692" spans="3:8" s="691" customFormat="1">
      <c r="C692" s="600"/>
      <c r="E692" s="600"/>
      <c r="H692" s="601"/>
    </row>
    <row r="693" spans="3:8" s="691" customFormat="1">
      <c r="C693" s="600"/>
      <c r="E693" s="600"/>
      <c r="H693" s="601"/>
    </row>
    <row r="694" spans="3:8" s="691" customFormat="1">
      <c r="C694" s="600"/>
      <c r="E694" s="600"/>
      <c r="H694" s="601"/>
    </row>
    <row r="695" spans="3:8" s="691" customFormat="1">
      <c r="C695" s="600"/>
      <c r="E695" s="600"/>
      <c r="H695" s="601"/>
    </row>
    <row r="696" spans="3:8" s="691" customFormat="1">
      <c r="C696" s="600"/>
      <c r="E696" s="600"/>
      <c r="H696" s="601"/>
    </row>
    <row r="697" spans="3:8" s="691" customFormat="1">
      <c r="C697" s="600"/>
      <c r="E697" s="600"/>
      <c r="H697" s="601"/>
    </row>
    <row r="698" spans="3:8" s="691" customFormat="1">
      <c r="C698" s="600"/>
      <c r="E698" s="600"/>
      <c r="H698" s="601"/>
    </row>
    <row r="699" spans="3:8" s="691" customFormat="1">
      <c r="C699" s="600"/>
      <c r="E699" s="600"/>
      <c r="H699" s="601"/>
    </row>
    <row r="700" spans="3:8" s="691" customFormat="1">
      <c r="C700" s="600"/>
      <c r="E700" s="600"/>
      <c r="H700" s="601"/>
    </row>
    <row r="701" spans="3:8" s="691" customFormat="1">
      <c r="C701" s="600"/>
      <c r="E701" s="600"/>
      <c r="H701" s="601"/>
    </row>
    <row r="702" spans="3:8" s="691" customFormat="1">
      <c r="C702" s="600"/>
      <c r="E702" s="600"/>
      <c r="H702" s="601"/>
    </row>
    <row r="703" spans="3:8" s="691" customFormat="1">
      <c r="C703" s="600"/>
      <c r="E703" s="600"/>
      <c r="H703" s="601"/>
    </row>
    <row r="704" spans="3:8" s="691" customFormat="1">
      <c r="C704" s="600"/>
      <c r="E704" s="600"/>
      <c r="H704" s="601"/>
    </row>
    <row r="705" spans="3:8" s="691" customFormat="1">
      <c r="C705" s="600"/>
      <c r="E705" s="600"/>
      <c r="H705" s="601"/>
    </row>
    <row r="706" spans="3:8" s="691" customFormat="1">
      <c r="C706" s="600"/>
      <c r="E706" s="600"/>
      <c r="H706" s="601"/>
    </row>
    <row r="707" spans="3:8" s="691" customFormat="1">
      <c r="C707" s="600"/>
      <c r="E707" s="600"/>
      <c r="H707" s="601"/>
    </row>
    <row r="708" spans="3:8" s="691" customFormat="1">
      <c r="C708" s="600"/>
      <c r="E708" s="600"/>
      <c r="H708" s="601"/>
    </row>
    <row r="709" spans="3:8" s="691" customFormat="1">
      <c r="C709" s="600"/>
      <c r="E709" s="600"/>
      <c r="H709" s="601"/>
    </row>
    <row r="710" spans="3:8" s="691" customFormat="1">
      <c r="C710" s="600"/>
      <c r="E710" s="600"/>
      <c r="H710" s="601"/>
    </row>
    <row r="711" spans="3:8" s="691" customFormat="1">
      <c r="C711" s="600"/>
      <c r="E711" s="600"/>
      <c r="H711" s="601"/>
    </row>
    <row r="712" spans="3:8" s="691" customFormat="1">
      <c r="C712" s="600"/>
      <c r="E712" s="600"/>
      <c r="H712" s="601"/>
    </row>
    <row r="713" spans="3:8" s="691" customFormat="1">
      <c r="C713" s="600"/>
      <c r="E713" s="600"/>
      <c r="H713" s="601"/>
    </row>
    <row r="714" spans="3:8" s="691" customFormat="1">
      <c r="C714" s="600"/>
      <c r="E714" s="600"/>
      <c r="H714" s="601"/>
    </row>
    <row r="715" spans="3:8" s="691" customFormat="1">
      <c r="C715" s="600"/>
      <c r="E715" s="600"/>
      <c r="H715" s="601"/>
    </row>
    <row r="716" spans="3:8" s="691" customFormat="1">
      <c r="C716" s="600"/>
      <c r="E716" s="600"/>
      <c r="H716" s="601"/>
    </row>
    <row r="717" spans="3:8" s="691" customFormat="1">
      <c r="C717" s="600"/>
      <c r="E717" s="600"/>
      <c r="H717" s="601"/>
    </row>
    <row r="718" spans="3:8" s="691" customFormat="1">
      <c r="C718" s="600"/>
      <c r="E718" s="600"/>
      <c r="H718" s="601"/>
    </row>
    <row r="719" spans="3:8" s="691" customFormat="1">
      <c r="C719" s="600"/>
      <c r="E719" s="600"/>
      <c r="H719" s="601"/>
    </row>
    <row r="720" spans="3:8" s="691" customFormat="1">
      <c r="C720" s="600"/>
      <c r="E720" s="600"/>
      <c r="H720" s="601"/>
    </row>
    <row r="721" spans="3:8" s="691" customFormat="1">
      <c r="C721" s="600"/>
      <c r="E721" s="600"/>
      <c r="H721" s="601"/>
    </row>
    <row r="722" spans="3:8" s="691" customFormat="1">
      <c r="C722" s="600"/>
      <c r="E722" s="600"/>
      <c r="H722" s="601"/>
    </row>
    <row r="723" spans="3:8" s="691" customFormat="1">
      <c r="C723" s="600"/>
      <c r="E723" s="600"/>
      <c r="H723" s="601"/>
    </row>
    <row r="724" spans="3:8" s="691" customFormat="1">
      <c r="C724" s="600"/>
      <c r="E724" s="600"/>
      <c r="H724" s="601"/>
    </row>
    <row r="725" spans="3:8" s="691" customFormat="1">
      <c r="C725" s="600"/>
      <c r="E725" s="600"/>
      <c r="H725" s="601"/>
    </row>
    <row r="726" spans="3:8" s="691" customFormat="1">
      <c r="C726" s="600"/>
      <c r="E726" s="600"/>
      <c r="H726" s="601"/>
    </row>
    <row r="727" spans="3:8" s="691" customFormat="1">
      <c r="C727" s="600"/>
      <c r="E727" s="600"/>
      <c r="H727" s="601"/>
    </row>
    <row r="728" spans="3:8" s="691" customFormat="1">
      <c r="C728" s="600"/>
      <c r="E728" s="600"/>
      <c r="H728" s="601"/>
    </row>
    <row r="729" spans="3:8" s="691" customFormat="1">
      <c r="C729" s="600"/>
      <c r="E729" s="600"/>
      <c r="H729" s="601"/>
    </row>
    <row r="730" spans="3:8" s="691" customFormat="1">
      <c r="C730" s="600"/>
      <c r="E730" s="600"/>
      <c r="H730" s="601"/>
    </row>
    <row r="731" spans="3:8" s="691" customFormat="1">
      <c r="C731" s="600"/>
      <c r="E731" s="600"/>
      <c r="H731" s="601"/>
    </row>
    <row r="732" spans="3:8" s="691" customFormat="1">
      <c r="C732" s="600"/>
      <c r="E732" s="600"/>
      <c r="H732" s="601"/>
    </row>
    <row r="733" spans="3:8" s="691" customFormat="1">
      <c r="C733" s="600"/>
      <c r="E733" s="600"/>
      <c r="H733" s="601"/>
    </row>
    <row r="734" spans="3:8" s="691" customFormat="1">
      <c r="C734" s="600"/>
      <c r="E734" s="600"/>
      <c r="H734" s="601"/>
    </row>
    <row r="735" spans="3:8" s="691" customFormat="1">
      <c r="C735" s="600"/>
      <c r="E735" s="600"/>
      <c r="H735" s="601"/>
    </row>
    <row r="736" spans="3:8" s="691" customFormat="1">
      <c r="C736" s="600"/>
      <c r="E736" s="600"/>
      <c r="H736" s="601"/>
    </row>
    <row r="737" spans="3:8" s="691" customFormat="1">
      <c r="C737" s="600"/>
      <c r="E737" s="600"/>
      <c r="H737" s="601"/>
    </row>
    <row r="738" spans="3:8" s="691" customFormat="1">
      <c r="C738" s="600"/>
      <c r="E738" s="600"/>
      <c r="H738" s="601"/>
    </row>
    <row r="739" spans="3:8" s="691" customFormat="1">
      <c r="C739" s="600"/>
      <c r="E739" s="600"/>
      <c r="H739" s="601"/>
    </row>
    <row r="740" spans="3:8" s="691" customFormat="1">
      <c r="C740" s="600"/>
      <c r="E740" s="600"/>
      <c r="H740" s="601"/>
    </row>
    <row r="741" spans="3:8" s="691" customFormat="1">
      <c r="C741" s="600"/>
      <c r="E741" s="600"/>
      <c r="H741" s="601"/>
    </row>
    <row r="742" spans="3:8" s="691" customFormat="1">
      <c r="C742" s="600"/>
      <c r="E742" s="600"/>
      <c r="H742" s="601"/>
    </row>
    <row r="743" spans="3:8" s="691" customFormat="1">
      <c r="C743" s="600"/>
      <c r="E743" s="600"/>
      <c r="H743" s="601"/>
    </row>
    <row r="744" spans="3:8" s="691" customFormat="1">
      <c r="C744" s="600"/>
      <c r="E744" s="600"/>
      <c r="H744" s="601"/>
    </row>
    <row r="745" spans="3:8" s="691" customFormat="1">
      <c r="C745" s="600"/>
      <c r="E745" s="600"/>
      <c r="H745" s="601"/>
    </row>
    <row r="746" spans="3:8" s="691" customFormat="1">
      <c r="C746" s="600"/>
      <c r="E746" s="600"/>
      <c r="H746" s="601"/>
    </row>
    <row r="747" spans="3:8" s="691" customFormat="1">
      <c r="C747" s="600"/>
      <c r="E747" s="600"/>
      <c r="H747" s="601"/>
    </row>
    <row r="748" spans="3:8" s="691" customFormat="1">
      <c r="C748" s="600"/>
      <c r="E748" s="600"/>
      <c r="H748" s="601"/>
    </row>
    <row r="749" spans="3:8" s="691" customFormat="1">
      <c r="C749" s="600"/>
      <c r="E749" s="600"/>
      <c r="H749" s="601"/>
    </row>
    <row r="750" spans="3:8" s="691" customFormat="1">
      <c r="C750" s="600"/>
      <c r="E750" s="600"/>
      <c r="H750" s="601"/>
    </row>
    <row r="751" spans="3:8" s="691" customFormat="1">
      <c r="C751" s="600"/>
      <c r="E751" s="600"/>
      <c r="H751" s="601"/>
    </row>
    <row r="752" spans="3:8" s="691" customFormat="1">
      <c r="C752" s="600"/>
      <c r="E752" s="600"/>
      <c r="H752" s="601"/>
    </row>
    <row r="753" spans="3:8" s="691" customFormat="1">
      <c r="C753" s="600"/>
      <c r="E753" s="600"/>
      <c r="H753" s="601"/>
    </row>
    <row r="754" spans="3:8" s="691" customFormat="1">
      <c r="C754" s="600"/>
      <c r="E754" s="600"/>
      <c r="H754" s="601"/>
    </row>
    <row r="755" spans="3:8" s="691" customFormat="1">
      <c r="C755" s="600"/>
      <c r="E755" s="600"/>
      <c r="H755" s="601"/>
    </row>
    <row r="756" spans="3:8" s="691" customFormat="1">
      <c r="C756" s="600"/>
      <c r="E756" s="600"/>
      <c r="H756" s="601"/>
    </row>
    <row r="757" spans="3:8" s="691" customFormat="1">
      <c r="C757" s="600"/>
      <c r="E757" s="600"/>
      <c r="H757" s="601"/>
    </row>
    <row r="758" spans="3:8" s="691" customFormat="1">
      <c r="C758" s="600"/>
      <c r="E758" s="600"/>
      <c r="H758" s="601"/>
    </row>
    <row r="759" spans="3:8" s="691" customFormat="1">
      <c r="C759" s="600"/>
      <c r="E759" s="600"/>
      <c r="H759" s="601"/>
    </row>
    <row r="760" spans="3:8" s="691" customFormat="1">
      <c r="C760" s="600"/>
      <c r="E760" s="600"/>
      <c r="H760" s="601"/>
    </row>
    <row r="761" spans="3:8" s="691" customFormat="1">
      <c r="C761" s="600"/>
      <c r="E761" s="600"/>
      <c r="H761" s="601"/>
    </row>
    <row r="762" spans="3:8" s="691" customFormat="1">
      <c r="C762" s="600"/>
      <c r="E762" s="600"/>
      <c r="H762" s="601"/>
    </row>
    <row r="763" spans="3:8" s="691" customFormat="1">
      <c r="C763" s="600"/>
      <c r="E763" s="600"/>
      <c r="H763" s="601"/>
    </row>
    <row r="764" spans="3:8" s="691" customFormat="1">
      <c r="C764" s="600"/>
      <c r="E764" s="600"/>
      <c r="H764" s="601"/>
    </row>
    <row r="765" spans="3:8" s="691" customFormat="1">
      <c r="C765" s="600"/>
      <c r="E765" s="600"/>
      <c r="H765" s="601"/>
    </row>
    <row r="766" spans="3:8" s="691" customFormat="1">
      <c r="C766" s="600"/>
      <c r="E766" s="600"/>
      <c r="H766" s="601"/>
    </row>
    <row r="767" spans="3:8" s="691" customFormat="1">
      <c r="C767" s="600"/>
      <c r="E767" s="600"/>
      <c r="H767" s="601"/>
    </row>
    <row r="768" spans="3:8" s="691" customFormat="1">
      <c r="C768" s="600"/>
      <c r="E768" s="600"/>
      <c r="H768" s="601"/>
    </row>
    <row r="769" spans="3:8" s="691" customFormat="1">
      <c r="C769" s="600"/>
      <c r="E769" s="600"/>
      <c r="H769" s="601"/>
    </row>
    <row r="770" spans="3:8" s="691" customFormat="1">
      <c r="C770" s="600"/>
      <c r="E770" s="600"/>
      <c r="H770" s="601"/>
    </row>
    <row r="771" spans="3:8" s="691" customFormat="1">
      <c r="C771" s="600"/>
      <c r="E771" s="600"/>
      <c r="H771" s="601"/>
    </row>
    <row r="772" spans="3:8" s="691" customFormat="1">
      <c r="C772" s="600"/>
      <c r="E772" s="600"/>
      <c r="H772" s="601"/>
    </row>
    <row r="773" spans="3:8" s="691" customFormat="1">
      <c r="C773" s="600"/>
      <c r="E773" s="600"/>
      <c r="H773" s="601"/>
    </row>
    <row r="774" spans="3:8" s="691" customFormat="1">
      <c r="C774" s="600"/>
      <c r="E774" s="600"/>
      <c r="H774" s="601"/>
    </row>
    <row r="775" spans="3:8" s="691" customFormat="1">
      <c r="C775" s="600"/>
      <c r="E775" s="600"/>
      <c r="H775" s="601"/>
    </row>
    <row r="776" spans="3:8" s="691" customFormat="1">
      <c r="C776" s="600"/>
      <c r="E776" s="600"/>
      <c r="H776" s="601"/>
    </row>
    <row r="777" spans="3:8" s="691" customFormat="1">
      <c r="C777" s="600"/>
      <c r="E777" s="600"/>
      <c r="H777" s="601"/>
    </row>
    <row r="778" spans="3:8" s="691" customFormat="1">
      <c r="C778" s="600"/>
      <c r="E778" s="600"/>
      <c r="H778" s="601"/>
    </row>
    <row r="779" spans="3:8" s="691" customFormat="1">
      <c r="C779" s="600"/>
      <c r="E779" s="600"/>
      <c r="H779" s="601"/>
    </row>
    <row r="780" spans="3:8" s="691" customFormat="1">
      <c r="C780" s="600"/>
      <c r="E780" s="600"/>
      <c r="H780" s="601"/>
    </row>
    <row r="781" spans="3:8" s="691" customFormat="1">
      <c r="C781" s="600"/>
      <c r="E781" s="600"/>
      <c r="H781" s="601"/>
    </row>
    <row r="782" spans="3:8" s="691" customFormat="1">
      <c r="C782" s="600"/>
      <c r="E782" s="600"/>
      <c r="H782" s="601"/>
    </row>
    <row r="783" spans="3:8" s="691" customFormat="1">
      <c r="C783" s="600"/>
      <c r="E783" s="600"/>
      <c r="H783" s="601"/>
    </row>
    <row r="784" spans="3:8" s="691" customFormat="1">
      <c r="C784" s="600"/>
      <c r="E784" s="600"/>
      <c r="H784" s="601"/>
    </row>
    <row r="785" spans="3:8" s="691" customFormat="1">
      <c r="C785" s="600"/>
      <c r="E785" s="600"/>
      <c r="H785" s="601"/>
    </row>
    <row r="786" spans="3:8" s="691" customFormat="1">
      <c r="C786" s="600"/>
      <c r="E786" s="600"/>
      <c r="H786" s="601"/>
    </row>
    <row r="787" spans="3:8" s="691" customFormat="1">
      <c r="C787" s="600"/>
      <c r="E787" s="600"/>
      <c r="H787" s="601"/>
    </row>
    <row r="788" spans="3:8" s="691" customFormat="1">
      <c r="C788" s="600"/>
      <c r="E788" s="600"/>
      <c r="H788" s="601"/>
    </row>
    <row r="789" spans="3:8" s="691" customFormat="1">
      <c r="C789" s="600"/>
      <c r="E789" s="600"/>
      <c r="H789" s="601"/>
    </row>
    <row r="790" spans="3:8" s="691" customFormat="1">
      <c r="C790" s="600"/>
      <c r="E790" s="600"/>
      <c r="H790" s="601"/>
    </row>
    <row r="791" spans="3:8" s="691" customFormat="1">
      <c r="C791" s="600"/>
      <c r="E791" s="600"/>
      <c r="H791" s="601"/>
    </row>
    <row r="792" spans="3:8" s="691" customFormat="1">
      <c r="C792" s="600"/>
      <c r="E792" s="600"/>
      <c r="H792" s="601"/>
    </row>
    <row r="793" spans="3:8" s="691" customFormat="1">
      <c r="C793" s="600"/>
      <c r="E793" s="600"/>
      <c r="H793" s="601"/>
    </row>
    <row r="794" spans="3:8" s="691" customFormat="1">
      <c r="C794" s="600"/>
      <c r="E794" s="600"/>
      <c r="H794" s="601"/>
    </row>
    <row r="795" spans="3:8" s="691" customFormat="1">
      <c r="C795" s="600"/>
      <c r="E795" s="600"/>
      <c r="H795" s="601"/>
    </row>
    <row r="796" spans="3:8" s="691" customFormat="1">
      <c r="C796" s="600"/>
      <c r="E796" s="600"/>
      <c r="H796" s="601"/>
    </row>
    <row r="797" spans="3:8" s="691" customFormat="1">
      <c r="C797" s="600"/>
      <c r="E797" s="600"/>
      <c r="H797" s="601"/>
    </row>
    <row r="798" spans="3:8" s="691" customFormat="1">
      <c r="C798" s="600"/>
      <c r="E798" s="600"/>
      <c r="H798" s="601"/>
    </row>
    <row r="799" spans="3:8" s="691" customFormat="1">
      <c r="C799" s="600"/>
      <c r="E799" s="600"/>
      <c r="H799" s="601"/>
    </row>
    <row r="800" spans="3:8" s="691" customFormat="1">
      <c r="C800" s="600"/>
      <c r="E800" s="600"/>
      <c r="H800" s="601"/>
    </row>
    <row r="801" spans="3:8" s="691" customFormat="1">
      <c r="C801" s="600"/>
      <c r="E801" s="600"/>
      <c r="H801" s="601"/>
    </row>
    <row r="802" spans="3:8" s="691" customFormat="1">
      <c r="C802" s="600"/>
      <c r="E802" s="600"/>
      <c r="H802" s="601"/>
    </row>
    <row r="803" spans="3:8" s="691" customFormat="1">
      <c r="C803" s="600"/>
      <c r="E803" s="600"/>
      <c r="H803" s="601"/>
    </row>
    <row r="804" spans="3:8" s="691" customFormat="1">
      <c r="C804" s="600"/>
      <c r="E804" s="600"/>
      <c r="H804" s="601"/>
    </row>
    <row r="805" spans="3:8" s="691" customFormat="1">
      <c r="C805" s="600"/>
      <c r="E805" s="600"/>
      <c r="H805" s="601"/>
    </row>
    <row r="806" spans="3:8" s="691" customFormat="1">
      <c r="C806" s="600"/>
      <c r="E806" s="600"/>
      <c r="H806" s="601"/>
    </row>
    <row r="807" spans="3:8" s="691" customFormat="1">
      <c r="C807" s="600"/>
      <c r="E807" s="600"/>
      <c r="H807" s="601"/>
    </row>
    <row r="808" spans="3:8" s="691" customFormat="1">
      <c r="C808" s="600"/>
      <c r="E808" s="600"/>
      <c r="H808" s="601"/>
    </row>
    <row r="809" spans="3:8" s="691" customFormat="1">
      <c r="C809" s="600"/>
      <c r="E809" s="600"/>
      <c r="H809" s="601"/>
    </row>
    <row r="810" spans="3:8" s="691" customFormat="1">
      <c r="C810" s="600"/>
      <c r="E810" s="600"/>
      <c r="H810" s="601"/>
    </row>
    <row r="811" spans="3:8" s="691" customFormat="1">
      <c r="C811" s="600"/>
      <c r="E811" s="600"/>
      <c r="H811" s="601"/>
    </row>
    <row r="812" spans="3:8" s="691" customFormat="1">
      <c r="C812" s="600"/>
      <c r="E812" s="600"/>
      <c r="H812" s="601"/>
    </row>
    <row r="813" spans="3:8" s="691" customFormat="1">
      <c r="C813" s="600"/>
      <c r="E813" s="600"/>
      <c r="H813" s="601"/>
    </row>
    <row r="814" spans="3:8" s="691" customFormat="1">
      <c r="C814" s="600"/>
      <c r="E814" s="600"/>
      <c r="H814" s="601"/>
    </row>
    <row r="815" spans="3:8" s="691" customFormat="1">
      <c r="C815" s="600"/>
      <c r="E815" s="600"/>
      <c r="H815" s="601"/>
    </row>
    <row r="816" spans="3:8" s="691" customFormat="1">
      <c r="C816" s="600"/>
      <c r="E816" s="600"/>
      <c r="H816" s="601"/>
    </row>
    <row r="817" spans="3:8" s="691" customFormat="1">
      <c r="C817" s="600"/>
      <c r="E817" s="600"/>
      <c r="H817" s="601"/>
    </row>
    <row r="818" spans="3:8" s="691" customFormat="1">
      <c r="C818" s="600"/>
      <c r="E818" s="600"/>
      <c r="H818" s="601"/>
    </row>
    <row r="819" spans="3:8" s="691" customFormat="1">
      <c r="C819" s="600"/>
      <c r="E819" s="600"/>
      <c r="H819" s="601"/>
    </row>
    <row r="820" spans="3:8" s="691" customFormat="1">
      <c r="C820" s="600"/>
      <c r="E820" s="600"/>
      <c r="H820" s="601"/>
    </row>
    <row r="821" spans="3:8" s="691" customFormat="1">
      <c r="C821" s="600"/>
      <c r="E821" s="600"/>
      <c r="H821" s="601"/>
    </row>
    <row r="822" spans="3:8" s="691" customFormat="1">
      <c r="C822" s="600"/>
      <c r="E822" s="600"/>
      <c r="H822" s="601"/>
    </row>
    <row r="823" spans="3:8" s="691" customFormat="1">
      <c r="C823" s="600"/>
      <c r="E823" s="600"/>
      <c r="H823" s="601"/>
    </row>
    <row r="824" spans="3:8" s="691" customFormat="1">
      <c r="C824" s="600"/>
      <c r="E824" s="600"/>
      <c r="H824" s="601"/>
    </row>
    <row r="825" spans="3:8" s="691" customFormat="1">
      <c r="C825" s="600"/>
      <c r="E825" s="600"/>
      <c r="H825" s="601"/>
    </row>
    <row r="826" spans="3:8" s="691" customFormat="1">
      <c r="C826" s="600"/>
      <c r="E826" s="600"/>
      <c r="H826" s="601"/>
    </row>
    <row r="827" spans="3:8" s="691" customFormat="1">
      <c r="C827" s="600"/>
      <c r="E827" s="600"/>
      <c r="H827" s="601"/>
    </row>
    <row r="828" spans="3:8" s="691" customFormat="1">
      <c r="C828" s="600"/>
      <c r="E828" s="600"/>
      <c r="H828" s="601"/>
    </row>
    <row r="829" spans="3:8" s="691" customFormat="1">
      <c r="C829" s="600"/>
      <c r="E829" s="600"/>
      <c r="H829" s="601"/>
    </row>
    <row r="830" spans="3:8" s="691" customFormat="1">
      <c r="C830" s="600"/>
      <c r="E830" s="600"/>
      <c r="H830" s="601"/>
    </row>
    <row r="831" spans="3:8" s="691" customFormat="1">
      <c r="C831" s="600"/>
      <c r="E831" s="600"/>
      <c r="H831" s="601"/>
    </row>
    <row r="832" spans="3:8" s="691" customFormat="1">
      <c r="C832" s="600"/>
      <c r="E832" s="600"/>
      <c r="H832" s="601"/>
    </row>
    <row r="833" spans="3:8" s="691" customFormat="1">
      <c r="C833" s="600"/>
      <c r="E833" s="600"/>
      <c r="H833" s="601"/>
    </row>
    <row r="834" spans="3:8" s="691" customFormat="1">
      <c r="C834" s="600"/>
      <c r="E834" s="600"/>
      <c r="H834" s="601"/>
    </row>
    <row r="835" spans="3:8" s="691" customFormat="1">
      <c r="C835" s="600"/>
      <c r="E835" s="600"/>
      <c r="H835" s="601"/>
    </row>
    <row r="836" spans="3:8" s="691" customFormat="1">
      <c r="C836" s="600"/>
      <c r="E836" s="600"/>
      <c r="H836" s="601"/>
    </row>
    <row r="837" spans="3:8" s="691" customFormat="1">
      <c r="C837" s="600"/>
      <c r="E837" s="600"/>
      <c r="H837" s="601"/>
    </row>
    <row r="838" spans="3:8" s="691" customFormat="1">
      <c r="C838" s="600"/>
      <c r="E838" s="600"/>
      <c r="H838" s="601"/>
    </row>
    <row r="839" spans="3:8" s="691" customFormat="1">
      <c r="C839" s="600"/>
      <c r="E839" s="600"/>
      <c r="H839" s="601"/>
    </row>
    <row r="840" spans="3:8" s="691" customFormat="1">
      <c r="C840" s="600"/>
      <c r="E840" s="600"/>
      <c r="H840" s="601"/>
    </row>
    <row r="841" spans="3:8" s="691" customFormat="1">
      <c r="C841" s="600"/>
      <c r="E841" s="600"/>
      <c r="H841" s="601"/>
    </row>
    <row r="842" spans="3:8" s="691" customFormat="1">
      <c r="C842" s="600"/>
      <c r="E842" s="600"/>
      <c r="H842" s="601"/>
    </row>
    <row r="843" spans="3:8" s="691" customFormat="1">
      <c r="C843" s="600"/>
      <c r="E843" s="600"/>
      <c r="H843" s="601"/>
    </row>
    <row r="844" spans="3:8" s="691" customFormat="1">
      <c r="C844" s="600"/>
      <c r="E844" s="600"/>
      <c r="H844" s="601"/>
    </row>
    <row r="845" spans="3:8" s="691" customFormat="1">
      <c r="C845" s="600"/>
      <c r="E845" s="600"/>
      <c r="H845" s="601"/>
    </row>
    <row r="846" spans="3:8" s="691" customFormat="1">
      <c r="C846" s="600"/>
      <c r="E846" s="600"/>
      <c r="H846" s="601"/>
    </row>
    <row r="847" spans="3:8" s="691" customFormat="1">
      <c r="C847" s="600"/>
      <c r="E847" s="600"/>
      <c r="H847" s="601"/>
    </row>
    <row r="848" spans="3:8" s="691" customFormat="1">
      <c r="C848" s="600"/>
      <c r="E848" s="600"/>
      <c r="H848" s="601"/>
    </row>
    <row r="849" spans="3:8" s="691" customFormat="1">
      <c r="C849" s="600"/>
      <c r="E849" s="600"/>
      <c r="H849" s="601"/>
    </row>
    <row r="850" spans="3:8" s="691" customFormat="1">
      <c r="C850" s="600"/>
      <c r="E850" s="600"/>
      <c r="H850" s="601"/>
    </row>
    <row r="851" spans="3:8" s="691" customFormat="1">
      <c r="C851" s="600"/>
      <c r="E851" s="600"/>
      <c r="H851" s="601"/>
    </row>
    <row r="852" spans="3:8" s="691" customFormat="1">
      <c r="C852" s="600"/>
      <c r="E852" s="600"/>
      <c r="H852" s="601"/>
    </row>
    <row r="853" spans="3:8" s="691" customFormat="1">
      <c r="C853" s="600"/>
      <c r="E853" s="600"/>
      <c r="H853" s="601"/>
    </row>
    <row r="854" spans="3:8" s="691" customFormat="1">
      <c r="C854" s="600"/>
      <c r="E854" s="600"/>
      <c r="H854" s="601"/>
    </row>
    <row r="855" spans="3:8" s="691" customFormat="1">
      <c r="C855" s="600"/>
      <c r="E855" s="600"/>
      <c r="H855" s="601"/>
    </row>
    <row r="856" spans="3:8" s="691" customFormat="1">
      <c r="C856" s="600"/>
      <c r="E856" s="600"/>
      <c r="H856" s="601"/>
    </row>
    <row r="857" spans="3:8" s="691" customFormat="1">
      <c r="C857" s="600"/>
      <c r="E857" s="600"/>
      <c r="H857" s="601"/>
    </row>
    <row r="858" spans="3:8" s="691" customFormat="1">
      <c r="C858" s="600"/>
      <c r="E858" s="600"/>
      <c r="H858" s="601"/>
    </row>
    <row r="859" spans="3:8" s="691" customFormat="1">
      <c r="C859" s="600"/>
      <c r="E859" s="600"/>
      <c r="H859" s="601"/>
    </row>
    <row r="860" spans="3:8" s="691" customFormat="1">
      <c r="C860" s="600"/>
      <c r="E860" s="600"/>
      <c r="H860" s="601"/>
    </row>
    <row r="861" spans="3:8" s="691" customFormat="1">
      <c r="C861" s="600"/>
      <c r="E861" s="600"/>
      <c r="H861" s="601"/>
    </row>
    <row r="862" spans="3:8" s="691" customFormat="1">
      <c r="C862" s="600"/>
      <c r="E862" s="600"/>
      <c r="H862" s="601"/>
    </row>
    <row r="863" spans="3:8" s="691" customFormat="1">
      <c r="C863" s="600"/>
      <c r="E863" s="600"/>
      <c r="H863" s="601"/>
    </row>
    <row r="864" spans="3:8" s="691" customFormat="1">
      <c r="C864" s="600"/>
      <c r="E864" s="600"/>
      <c r="H864" s="601"/>
    </row>
    <row r="865" spans="3:8" s="691" customFormat="1">
      <c r="C865" s="600"/>
      <c r="E865" s="600"/>
      <c r="H865" s="601"/>
    </row>
    <row r="866" spans="3:8" s="691" customFormat="1">
      <c r="C866" s="600"/>
      <c r="E866" s="600"/>
      <c r="H866" s="601"/>
    </row>
    <row r="867" spans="3:8" s="691" customFormat="1">
      <c r="C867" s="600"/>
      <c r="E867" s="600"/>
      <c r="H867" s="601"/>
    </row>
    <row r="868" spans="3:8" s="691" customFormat="1">
      <c r="C868" s="600"/>
      <c r="E868" s="600"/>
      <c r="H868" s="601"/>
    </row>
    <row r="869" spans="3:8" s="691" customFormat="1">
      <c r="C869" s="600"/>
      <c r="E869" s="600"/>
      <c r="H869" s="601"/>
    </row>
    <row r="870" spans="3:8" s="691" customFormat="1">
      <c r="C870" s="600"/>
      <c r="E870" s="600"/>
      <c r="H870" s="601"/>
    </row>
    <row r="871" spans="3:8" s="691" customFormat="1">
      <c r="C871" s="600"/>
      <c r="E871" s="600"/>
      <c r="H871" s="601"/>
    </row>
    <row r="872" spans="3:8" s="691" customFormat="1">
      <c r="C872" s="600"/>
      <c r="E872" s="600"/>
      <c r="H872" s="601"/>
    </row>
    <row r="873" spans="3:8" s="691" customFormat="1">
      <c r="C873" s="600"/>
      <c r="E873" s="600"/>
      <c r="H873" s="601"/>
    </row>
    <row r="874" spans="3:8" s="691" customFormat="1">
      <c r="C874" s="600"/>
      <c r="E874" s="600"/>
      <c r="H874" s="601"/>
    </row>
    <row r="875" spans="3:8" s="691" customFormat="1">
      <c r="C875" s="600"/>
      <c r="E875" s="600"/>
      <c r="H875" s="601"/>
    </row>
    <row r="876" spans="3:8" s="691" customFormat="1">
      <c r="C876" s="600"/>
      <c r="E876" s="600"/>
      <c r="H876" s="601"/>
    </row>
    <row r="877" spans="3:8" s="691" customFormat="1">
      <c r="C877" s="600"/>
      <c r="E877" s="600"/>
      <c r="H877" s="601"/>
    </row>
    <row r="878" spans="3:8" s="691" customFormat="1">
      <c r="C878" s="600"/>
      <c r="E878" s="600"/>
      <c r="H878" s="601"/>
    </row>
    <row r="879" spans="3:8" s="691" customFormat="1">
      <c r="C879" s="600"/>
      <c r="E879" s="600"/>
      <c r="H879" s="601"/>
    </row>
    <row r="880" spans="3:8" s="691" customFormat="1">
      <c r="C880" s="600"/>
      <c r="E880" s="600"/>
      <c r="H880" s="601"/>
    </row>
    <row r="881" spans="3:8" s="691" customFormat="1">
      <c r="C881" s="600"/>
      <c r="E881" s="600"/>
      <c r="H881" s="601"/>
    </row>
    <row r="882" spans="3:8" s="691" customFormat="1">
      <c r="C882" s="600"/>
      <c r="E882" s="600"/>
      <c r="H882" s="601"/>
    </row>
    <row r="883" spans="3:8" s="691" customFormat="1">
      <c r="C883" s="600"/>
      <c r="E883" s="600"/>
      <c r="H883" s="601"/>
    </row>
    <row r="884" spans="3:8" s="691" customFormat="1">
      <c r="C884" s="600"/>
      <c r="E884" s="600"/>
      <c r="H884" s="601"/>
    </row>
    <row r="885" spans="3:8" s="691" customFormat="1">
      <c r="C885" s="600"/>
      <c r="E885" s="600"/>
      <c r="H885" s="601"/>
    </row>
    <row r="886" spans="3:8" s="691" customFormat="1">
      <c r="C886" s="600"/>
      <c r="E886" s="600"/>
      <c r="H886" s="601"/>
    </row>
    <row r="887" spans="3:8" s="691" customFormat="1">
      <c r="C887" s="600"/>
      <c r="E887" s="600"/>
      <c r="H887" s="601"/>
    </row>
    <row r="888" spans="3:8" s="691" customFormat="1">
      <c r="C888" s="600"/>
      <c r="E888" s="600"/>
      <c r="H888" s="601"/>
    </row>
    <row r="889" spans="3:8" s="691" customFormat="1">
      <c r="C889" s="600"/>
      <c r="E889" s="600"/>
      <c r="H889" s="601"/>
    </row>
    <row r="890" spans="3:8" s="691" customFormat="1">
      <c r="C890" s="600"/>
      <c r="E890" s="600"/>
      <c r="H890" s="601"/>
    </row>
    <row r="891" spans="3:8" s="691" customFormat="1">
      <c r="C891" s="600"/>
      <c r="E891" s="600"/>
      <c r="H891" s="601"/>
    </row>
    <row r="892" spans="3:8" s="691" customFormat="1">
      <c r="C892" s="600"/>
      <c r="E892" s="600"/>
      <c r="H892" s="601"/>
    </row>
    <row r="893" spans="3:8" s="691" customFormat="1">
      <c r="C893" s="600"/>
      <c r="E893" s="600"/>
      <c r="H893" s="601"/>
    </row>
    <row r="894" spans="3:8" s="691" customFormat="1">
      <c r="C894" s="600"/>
      <c r="E894" s="600"/>
      <c r="H894" s="601"/>
    </row>
    <row r="895" spans="3:8" s="691" customFormat="1">
      <c r="C895" s="600"/>
      <c r="E895" s="600"/>
      <c r="H895" s="601"/>
    </row>
    <row r="896" spans="3:8" s="691" customFormat="1">
      <c r="C896" s="600"/>
      <c r="E896" s="600"/>
      <c r="H896" s="601"/>
    </row>
    <row r="897" spans="3:8" s="691" customFormat="1">
      <c r="C897" s="600"/>
      <c r="E897" s="600"/>
      <c r="H897" s="601"/>
    </row>
    <row r="898" spans="3:8" s="691" customFormat="1">
      <c r="C898" s="600"/>
      <c r="E898" s="600"/>
      <c r="H898" s="601"/>
    </row>
    <row r="899" spans="3:8" s="691" customFormat="1">
      <c r="C899" s="600"/>
      <c r="E899" s="600"/>
      <c r="H899" s="601"/>
    </row>
    <row r="900" spans="3:8" s="691" customFormat="1">
      <c r="C900" s="600"/>
      <c r="E900" s="600"/>
      <c r="H900" s="601"/>
    </row>
    <row r="901" spans="3:8" s="691" customFormat="1">
      <c r="C901" s="600"/>
      <c r="E901" s="600"/>
      <c r="H901" s="601"/>
    </row>
    <row r="902" spans="3:8" s="691" customFormat="1">
      <c r="C902" s="600"/>
      <c r="E902" s="600"/>
      <c r="H902" s="601"/>
    </row>
    <row r="903" spans="3:8" s="691" customFormat="1">
      <c r="C903" s="600"/>
      <c r="E903" s="600"/>
      <c r="H903" s="601"/>
    </row>
    <row r="904" spans="3:8" s="691" customFormat="1">
      <c r="C904" s="600"/>
      <c r="E904" s="600"/>
      <c r="H904" s="601"/>
    </row>
    <row r="905" spans="3:8" s="691" customFormat="1">
      <c r="C905" s="600"/>
      <c r="E905" s="600"/>
      <c r="H905" s="601"/>
    </row>
    <row r="906" spans="3:8" s="691" customFormat="1">
      <c r="C906" s="600"/>
      <c r="E906" s="600"/>
      <c r="H906" s="601"/>
    </row>
    <row r="907" spans="3:8" s="691" customFormat="1">
      <c r="C907" s="600"/>
      <c r="E907" s="600"/>
      <c r="H907" s="601"/>
    </row>
    <row r="908" spans="3:8" s="691" customFormat="1">
      <c r="C908" s="600"/>
      <c r="E908" s="600"/>
      <c r="H908" s="601"/>
    </row>
    <row r="909" spans="3:8" s="691" customFormat="1">
      <c r="C909" s="600"/>
      <c r="E909" s="600"/>
      <c r="H909" s="601"/>
    </row>
    <row r="910" spans="3:8" s="691" customFormat="1">
      <c r="C910" s="600"/>
      <c r="E910" s="600"/>
      <c r="H910" s="601"/>
    </row>
    <row r="911" spans="3:8" s="691" customFormat="1">
      <c r="C911" s="600"/>
      <c r="E911" s="600"/>
      <c r="H911" s="601"/>
    </row>
    <row r="912" spans="3:8" s="691" customFormat="1">
      <c r="C912" s="600"/>
      <c r="E912" s="600"/>
      <c r="H912" s="601"/>
    </row>
    <row r="913" spans="3:8" s="691" customFormat="1">
      <c r="C913" s="600"/>
      <c r="E913" s="600"/>
      <c r="H913" s="601"/>
    </row>
    <row r="914" spans="3:8" s="691" customFormat="1">
      <c r="C914" s="600"/>
      <c r="E914" s="600"/>
      <c r="H914" s="601"/>
    </row>
    <row r="915" spans="3:8" s="691" customFormat="1">
      <c r="C915" s="600"/>
      <c r="E915" s="600"/>
      <c r="H915" s="601"/>
    </row>
    <row r="916" spans="3:8" s="691" customFormat="1">
      <c r="C916" s="600"/>
      <c r="E916" s="600"/>
      <c r="H916" s="601"/>
    </row>
    <row r="917" spans="3:8" s="691" customFormat="1">
      <c r="C917" s="600"/>
      <c r="E917" s="600"/>
      <c r="H917" s="601"/>
    </row>
    <row r="918" spans="3:8" s="691" customFormat="1">
      <c r="C918" s="600"/>
      <c r="E918" s="600"/>
      <c r="H918" s="601"/>
    </row>
    <row r="919" spans="3:8" s="691" customFormat="1">
      <c r="C919" s="600"/>
      <c r="E919" s="600"/>
      <c r="H919" s="601"/>
    </row>
    <row r="920" spans="3:8" s="691" customFormat="1">
      <c r="C920" s="600"/>
      <c r="E920" s="600"/>
      <c r="H920" s="601"/>
    </row>
    <row r="921" spans="3:8" s="691" customFormat="1">
      <c r="C921" s="600"/>
      <c r="E921" s="600"/>
      <c r="H921" s="601"/>
    </row>
    <row r="922" spans="3:8" s="691" customFormat="1">
      <c r="C922" s="600"/>
      <c r="E922" s="600"/>
      <c r="H922" s="601"/>
    </row>
    <row r="923" spans="3:8" s="691" customFormat="1">
      <c r="C923" s="600"/>
      <c r="E923" s="600"/>
      <c r="H923" s="601"/>
    </row>
    <row r="924" spans="3:8" s="691" customFormat="1">
      <c r="C924" s="600"/>
      <c r="E924" s="600"/>
      <c r="H924" s="601"/>
    </row>
    <row r="925" spans="3:8" s="691" customFormat="1">
      <c r="C925" s="600"/>
      <c r="E925" s="600"/>
      <c r="H925" s="601"/>
    </row>
    <row r="926" spans="3:8" s="691" customFormat="1">
      <c r="C926" s="600"/>
      <c r="E926" s="600"/>
      <c r="H926" s="601"/>
    </row>
    <row r="927" spans="3:8" s="691" customFormat="1">
      <c r="C927" s="600"/>
      <c r="E927" s="600"/>
      <c r="H927" s="601"/>
    </row>
    <row r="928" spans="3:8" s="691" customFormat="1">
      <c r="C928" s="600"/>
      <c r="E928" s="600"/>
      <c r="H928" s="601"/>
    </row>
    <row r="929" spans="3:8" s="691" customFormat="1">
      <c r="C929" s="600"/>
      <c r="E929" s="600"/>
      <c r="H929" s="601"/>
    </row>
    <row r="930" spans="3:8" s="691" customFormat="1">
      <c r="C930" s="600"/>
      <c r="E930" s="600"/>
      <c r="H930" s="601"/>
    </row>
    <row r="931" spans="3:8" s="691" customFormat="1">
      <c r="C931" s="600"/>
      <c r="E931" s="600"/>
      <c r="H931" s="601"/>
    </row>
    <row r="932" spans="3:8" s="691" customFormat="1">
      <c r="C932" s="600"/>
      <c r="E932" s="600"/>
      <c r="H932" s="601"/>
    </row>
    <row r="933" spans="3:8" s="691" customFormat="1">
      <c r="C933" s="600"/>
      <c r="E933" s="600"/>
      <c r="H933" s="601"/>
    </row>
    <row r="934" spans="3:8" s="691" customFormat="1">
      <c r="C934" s="600"/>
      <c r="E934" s="600"/>
      <c r="H934" s="601"/>
    </row>
    <row r="935" spans="3:8" s="691" customFormat="1">
      <c r="C935" s="600"/>
      <c r="E935" s="600"/>
      <c r="H935" s="601"/>
    </row>
    <row r="936" spans="3:8" s="691" customFormat="1">
      <c r="C936" s="600"/>
      <c r="E936" s="600"/>
      <c r="H936" s="601"/>
    </row>
    <row r="937" spans="3:8" s="691" customFormat="1">
      <c r="C937" s="600"/>
      <c r="E937" s="600"/>
      <c r="H937" s="601"/>
    </row>
    <row r="938" spans="3:8" s="691" customFormat="1">
      <c r="C938" s="600"/>
      <c r="E938" s="600"/>
      <c r="H938" s="601"/>
    </row>
    <row r="939" spans="3:8" s="691" customFormat="1">
      <c r="C939" s="600"/>
      <c r="E939" s="600"/>
      <c r="H939" s="601"/>
    </row>
    <row r="940" spans="3:8" s="691" customFormat="1">
      <c r="C940" s="600"/>
      <c r="E940" s="600"/>
      <c r="H940" s="601"/>
    </row>
    <row r="941" spans="3:8" s="691" customFormat="1">
      <c r="C941" s="600"/>
      <c r="E941" s="600"/>
      <c r="H941" s="601"/>
    </row>
    <row r="942" spans="3:8" s="691" customFormat="1">
      <c r="C942" s="600"/>
      <c r="E942" s="600"/>
      <c r="H942" s="601"/>
    </row>
    <row r="943" spans="3:8" s="691" customFormat="1">
      <c r="C943" s="600"/>
      <c r="E943" s="600"/>
      <c r="H943" s="601"/>
    </row>
    <row r="944" spans="3:8" s="691" customFormat="1">
      <c r="C944" s="600"/>
      <c r="E944" s="600"/>
      <c r="H944" s="601"/>
    </row>
    <row r="945" spans="3:8" s="691" customFormat="1">
      <c r="C945" s="600"/>
      <c r="E945" s="600"/>
      <c r="H945" s="601"/>
    </row>
    <row r="946" spans="3:8" s="691" customFormat="1">
      <c r="C946" s="600"/>
      <c r="E946" s="600"/>
      <c r="H946" s="601"/>
    </row>
    <row r="947" spans="3:8" s="691" customFormat="1">
      <c r="C947" s="600"/>
      <c r="E947" s="600"/>
      <c r="H947" s="601"/>
    </row>
    <row r="948" spans="3:8" s="691" customFormat="1">
      <c r="C948" s="600"/>
      <c r="E948" s="600"/>
      <c r="H948" s="601"/>
    </row>
    <row r="949" spans="3:8" s="691" customFormat="1">
      <c r="C949" s="600"/>
      <c r="E949" s="600"/>
      <c r="H949" s="601"/>
    </row>
    <row r="950" spans="3:8" s="691" customFormat="1">
      <c r="C950" s="600"/>
      <c r="E950" s="600"/>
      <c r="H950" s="601"/>
    </row>
    <row r="951" spans="3:8" s="691" customFormat="1">
      <c r="C951" s="600"/>
      <c r="E951" s="600"/>
      <c r="H951" s="601"/>
    </row>
    <row r="952" spans="3:8" s="691" customFormat="1">
      <c r="C952" s="600"/>
      <c r="E952" s="600"/>
      <c r="H952" s="601"/>
    </row>
    <row r="953" spans="3:8" s="691" customFormat="1">
      <c r="C953" s="600"/>
      <c r="E953" s="600"/>
      <c r="H953" s="601"/>
    </row>
    <row r="954" spans="3:8" s="691" customFormat="1">
      <c r="C954" s="600"/>
      <c r="E954" s="600"/>
      <c r="H954" s="601"/>
    </row>
    <row r="955" spans="3:8" s="691" customFormat="1">
      <c r="C955" s="600"/>
      <c r="E955" s="600"/>
      <c r="H955" s="601"/>
    </row>
    <row r="956" spans="3:8" s="691" customFormat="1">
      <c r="C956" s="600"/>
      <c r="E956" s="600"/>
      <c r="H956" s="601"/>
    </row>
    <row r="957" spans="3:8" s="691" customFormat="1">
      <c r="C957" s="600"/>
      <c r="E957" s="600"/>
      <c r="H957" s="601"/>
    </row>
    <row r="958" spans="3:8" s="691" customFormat="1">
      <c r="C958" s="600"/>
      <c r="E958" s="600"/>
      <c r="H958" s="601"/>
    </row>
    <row r="959" spans="3:8" s="691" customFormat="1">
      <c r="C959" s="600"/>
      <c r="E959" s="600"/>
      <c r="H959" s="601"/>
    </row>
    <row r="960" spans="3:8" s="691" customFormat="1">
      <c r="C960" s="600"/>
      <c r="E960" s="600"/>
      <c r="H960" s="601"/>
    </row>
    <row r="961" spans="3:8" s="691" customFormat="1">
      <c r="C961" s="600"/>
      <c r="E961" s="600"/>
      <c r="H961" s="601"/>
    </row>
    <row r="962" spans="3:8" s="691" customFormat="1">
      <c r="C962" s="600"/>
      <c r="E962" s="600"/>
      <c r="H962" s="601"/>
    </row>
    <row r="963" spans="3:8" s="691" customFormat="1">
      <c r="C963" s="600"/>
      <c r="E963" s="600"/>
      <c r="H963" s="601"/>
    </row>
    <row r="964" spans="3:8" s="691" customFormat="1">
      <c r="C964" s="600"/>
      <c r="E964" s="600"/>
      <c r="H964" s="601"/>
    </row>
    <row r="965" spans="3:8">
      <c r="C965" s="602"/>
      <c r="D965" s="496"/>
    </row>
    <row r="966" spans="3:8">
      <c r="C966" s="602"/>
      <c r="D966" s="496"/>
    </row>
    <row r="967" spans="3:8">
      <c r="C967" s="602"/>
      <c r="D967" s="496"/>
    </row>
    <row r="968" spans="3:8">
      <c r="C968" s="602"/>
      <c r="D968" s="496"/>
    </row>
    <row r="969" spans="3:8">
      <c r="C969" s="602"/>
      <c r="D969" s="496"/>
    </row>
    <row r="970" spans="3:8">
      <c r="C970" s="602"/>
      <c r="D970" s="496"/>
    </row>
    <row r="971" spans="3:8">
      <c r="C971" s="602"/>
      <c r="D971" s="496"/>
    </row>
    <row r="972" spans="3:8">
      <c r="C972" s="602"/>
      <c r="D972" s="496"/>
    </row>
    <row r="973" spans="3:8">
      <c r="C973" s="602"/>
      <c r="D973" s="496"/>
    </row>
    <row r="974" spans="3:8">
      <c r="C974" s="602"/>
      <c r="D974" s="496"/>
    </row>
    <row r="975" spans="3:8">
      <c r="C975" s="602"/>
      <c r="D975" s="496"/>
    </row>
    <row r="976" spans="3:8">
      <c r="C976" s="602"/>
      <c r="D976" s="496"/>
    </row>
    <row r="977" spans="3:4">
      <c r="C977" s="602"/>
      <c r="D977" s="496"/>
    </row>
    <row r="978" spans="3:4">
      <c r="C978" s="602"/>
      <c r="D978" s="496"/>
    </row>
    <row r="979" spans="3:4">
      <c r="C979" s="602"/>
      <c r="D979" s="496"/>
    </row>
    <row r="980" spans="3:4">
      <c r="C980" s="602"/>
      <c r="D980" s="496"/>
    </row>
    <row r="981" spans="3:4">
      <c r="C981" s="602"/>
      <c r="D981" s="496"/>
    </row>
    <row r="982" spans="3:4">
      <c r="C982" s="602"/>
      <c r="D982" s="496"/>
    </row>
    <row r="983" spans="3:4">
      <c r="C983" s="602"/>
      <c r="D983" s="496"/>
    </row>
    <row r="984" spans="3:4">
      <c r="C984" s="602"/>
      <c r="D984" s="496"/>
    </row>
    <row r="985" spans="3:4">
      <c r="C985" s="602"/>
      <c r="D985" s="496"/>
    </row>
    <row r="986" spans="3:4">
      <c r="C986" s="602"/>
      <c r="D986" s="496"/>
    </row>
    <row r="987" spans="3:4">
      <c r="C987" s="602"/>
      <c r="D987" s="496"/>
    </row>
    <row r="988" spans="3:4">
      <c r="C988" s="602"/>
      <c r="D988" s="496"/>
    </row>
    <row r="989" spans="3:4">
      <c r="C989" s="602"/>
      <c r="D989" s="496"/>
    </row>
    <row r="990" spans="3:4">
      <c r="C990" s="602"/>
      <c r="D990" s="496"/>
    </row>
    <row r="991" spans="3:4">
      <c r="C991" s="602"/>
      <c r="D991" s="496"/>
    </row>
    <row r="992" spans="3:4">
      <c r="C992" s="602"/>
      <c r="D992" s="496"/>
    </row>
    <row r="993" spans="3:4">
      <c r="C993" s="602"/>
      <c r="D993" s="496"/>
    </row>
    <row r="994" spans="3:4">
      <c r="C994" s="602"/>
      <c r="D994" s="496"/>
    </row>
    <row r="995" spans="3:4">
      <c r="C995" s="602"/>
      <c r="D995" s="496"/>
    </row>
    <row r="996" spans="3:4">
      <c r="C996" s="602"/>
      <c r="D996" s="496"/>
    </row>
    <row r="997" spans="3:4">
      <c r="C997" s="602"/>
      <c r="D997" s="496"/>
    </row>
    <row r="998" spans="3:4">
      <c r="C998" s="602"/>
      <c r="D998" s="496"/>
    </row>
    <row r="999" spans="3:4">
      <c r="C999" s="602"/>
      <c r="D999" s="496"/>
    </row>
    <row r="1000" spans="3:4">
      <c r="C1000" s="602"/>
      <c r="D1000" s="496"/>
    </row>
    <row r="1001" spans="3:4">
      <c r="C1001" s="602"/>
      <c r="D1001" s="496"/>
    </row>
    <row r="1002" spans="3:4">
      <c r="C1002" s="602"/>
      <c r="D1002" s="496"/>
    </row>
    <row r="1003" spans="3:4">
      <c r="C1003" s="602"/>
      <c r="D1003" s="496"/>
    </row>
    <row r="1004" spans="3:4">
      <c r="C1004" s="602"/>
      <c r="D1004" s="496"/>
    </row>
    <row r="1005" spans="3:4">
      <c r="C1005" s="602"/>
      <c r="D1005" s="496"/>
    </row>
    <row r="1006" spans="3:4">
      <c r="C1006" s="602"/>
      <c r="D1006" s="496"/>
    </row>
    <row r="1007" spans="3:4">
      <c r="C1007" s="602"/>
      <c r="D1007" s="496"/>
    </row>
    <row r="1008" spans="3:4">
      <c r="C1008" s="602"/>
      <c r="D1008" s="496"/>
    </row>
    <row r="1009" spans="3:4">
      <c r="C1009" s="602"/>
      <c r="D1009" s="496"/>
    </row>
    <row r="1010" spans="3:4">
      <c r="C1010" s="602"/>
      <c r="D1010" s="496"/>
    </row>
    <row r="1011" spans="3:4">
      <c r="C1011" s="602"/>
      <c r="D1011" s="496"/>
    </row>
    <row r="1012" spans="3:4">
      <c r="C1012" s="602"/>
      <c r="D1012" s="496"/>
    </row>
    <row r="1013" spans="3:4">
      <c r="C1013" s="602"/>
      <c r="D1013" s="496"/>
    </row>
    <row r="1014" spans="3:4">
      <c r="C1014" s="602"/>
      <c r="D1014" s="496"/>
    </row>
    <row r="1015" spans="3:4">
      <c r="C1015" s="602"/>
      <c r="D1015" s="496"/>
    </row>
    <row r="1016" spans="3:4">
      <c r="C1016" s="602"/>
      <c r="D1016" s="496"/>
    </row>
    <row r="1017" spans="3:4">
      <c r="C1017" s="602"/>
      <c r="D1017" s="496"/>
    </row>
    <row r="1018" spans="3:4">
      <c r="C1018" s="602"/>
      <c r="D1018" s="496"/>
    </row>
    <row r="1019" spans="3:4">
      <c r="C1019" s="602"/>
      <c r="D1019" s="496"/>
    </row>
    <row r="1020" spans="3:4">
      <c r="C1020" s="602"/>
      <c r="D1020" s="496"/>
    </row>
    <row r="1021" spans="3:4">
      <c r="C1021" s="602"/>
      <c r="D1021" s="496"/>
    </row>
    <row r="1022" spans="3:4">
      <c r="C1022" s="602"/>
      <c r="D1022" s="496"/>
    </row>
    <row r="1023" spans="3:4">
      <c r="C1023" s="602"/>
      <c r="D1023" s="496"/>
    </row>
    <row r="1024" spans="3:4">
      <c r="C1024" s="602"/>
      <c r="D1024" s="496"/>
    </row>
    <row r="1025" spans="3:4">
      <c r="C1025" s="602"/>
      <c r="D1025" s="496"/>
    </row>
    <row r="1026" spans="3:4">
      <c r="C1026" s="602"/>
      <c r="D1026" s="496"/>
    </row>
    <row r="1027" spans="3:4">
      <c r="C1027" s="602"/>
      <c r="D1027" s="496"/>
    </row>
    <row r="1028" spans="3:4">
      <c r="C1028" s="602"/>
      <c r="D1028" s="496"/>
    </row>
    <row r="1029" spans="3:4">
      <c r="C1029" s="602"/>
      <c r="D1029" s="496"/>
    </row>
    <row r="1030" spans="3:4">
      <c r="C1030" s="602"/>
      <c r="D1030" s="496"/>
    </row>
    <row r="1031" spans="3:4">
      <c r="C1031" s="602"/>
      <c r="D1031" s="496"/>
    </row>
    <row r="1032" spans="3:4">
      <c r="C1032" s="602"/>
      <c r="D1032" s="496"/>
    </row>
    <row r="1033" spans="3:4">
      <c r="C1033" s="602"/>
      <c r="D1033" s="496"/>
    </row>
    <row r="1034" spans="3:4">
      <c r="C1034" s="602"/>
      <c r="D1034" s="496"/>
    </row>
    <row r="1035" spans="3:4">
      <c r="C1035" s="602"/>
      <c r="D1035" s="496"/>
    </row>
    <row r="1036" spans="3:4">
      <c r="C1036" s="602"/>
      <c r="D1036" s="496"/>
    </row>
    <row r="1037" spans="3:4">
      <c r="C1037" s="602"/>
      <c r="D1037" s="496"/>
    </row>
    <row r="1038" spans="3:4">
      <c r="C1038" s="602"/>
      <c r="D1038" s="496"/>
    </row>
    <row r="1039" spans="3:4">
      <c r="C1039" s="602"/>
      <c r="D1039" s="496"/>
    </row>
    <row r="1040" spans="3:4">
      <c r="C1040" s="602"/>
      <c r="D1040" s="496"/>
    </row>
    <row r="1041" spans="3:4">
      <c r="C1041" s="602"/>
      <c r="D1041" s="496"/>
    </row>
    <row r="1042" spans="3:4">
      <c r="C1042" s="602"/>
      <c r="D1042" s="496"/>
    </row>
    <row r="1043" spans="3:4">
      <c r="C1043" s="602"/>
      <c r="D1043" s="496"/>
    </row>
    <row r="1044" spans="3:4">
      <c r="C1044" s="602"/>
      <c r="D1044" s="496"/>
    </row>
    <row r="1045" spans="3:4">
      <c r="C1045" s="602"/>
      <c r="D1045" s="496"/>
    </row>
    <row r="1046" spans="3:4">
      <c r="C1046" s="602"/>
      <c r="D1046" s="496"/>
    </row>
    <row r="1047" spans="3:4">
      <c r="C1047" s="602"/>
      <c r="D1047" s="496"/>
    </row>
    <row r="1048" spans="3:4">
      <c r="C1048" s="602"/>
      <c r="D1048" s="496"/>
    </row>
    <row r="1049" spans="3:4">
      <c r="C1049" s="602"/>
      <c r="D1049" s="496"/>
    </row>
    <row r="1050" spans="3:4">
      <c r="C1050" s="602"/>
      <c r="D1050" s="496"/>
    </row>
    <row r="1051" spans="3:4">
      <c r="C1051" s="602"/>
    </row>
    <row r="1052" spans="3:4">
      <c r="C1052" s="602"/>
    </row>
    <row r="1053" spans="3:4">
      <c r="C1053" s="602"/>
    </row>
    <row r="1054" spans="3:4">
      <c r="C1054" s="602"/>
    </row>
    <row r="1055" spans="3:4">
      <c r="C1055" s="602"/>
    </row>
    <row r="1056" spans="3:4">
      <c r="C1056" s="602"/>
    </row>
    <row r="1057" spans="3:3">
      <c r="C1057" s="602"/>
    </row>
    <row r="1058" spans="3:3">
      <c r="C1058" s="602"/>
    </row>
    <row r="1059" spans="3:3">
      <c r="C1059" s="602"/>
    </row>
    <row r="1060" spans="3:3">
      <c r="C1060" s="602"/>
    </row>
    <row r="1061" spans="3:3">
      <c r="C1061" s="602"/>
    </row>
    <row r="1062" spans="3:3">
      <c r="C1062" s="602"/>
    </row>
    <row r="1063" spans="3:3">
      <c r="C1063" s="602"/>
    </row>
    <row r="1064" spans="3:3">
      <c r="C1064" s="602"/>
    </row>
    <row r="1065" spans="3:3">
      <c r="C1065" s="602"/>
    </row>
    <row r="1066" spans="3:3">
      <c r="C1066" s="602"/>
    </row>
    <row r="1067" spans="3:3">
      <c r="C1067" s="602"/>
    </row>
    <row r="1068" spans="3:3">
      <c r="C1068" s="602"/>
    </row>
    <row r="1069" spans="3:3">
      <c r="C1069" s="602"/>
    </row>
    <row r="1070" spans="3:3">
      <c r="C1070" s="602"/>
    </row>
    <row r="1071" spans="3:3">
      <c r="C1071" s="602"/>
    </row>
    <row r="1072" spans="3:3">
      <c r="C1072" s="602"/>
    </row>
    <row r="1073" spans="3:3">
      <c r="C1073" s="602"/>
    </row>
    <row r="1074" spans="3:3">
      <c r="C1074" s="602"/>
    </row>
    <row r="1075" spans="3:3">
      <c r="C1075" s="602"/>
    </row>
    <row r="1076" spans="3:3">
      <c r="C1076" s="602"/>
    </row>
    <row r="1077" spans="3:3">
      <c r="C1077" s="602"/>
    </row>
    <row r="1078" spans="3:3">
      <c r="C1078" s="602"/>
    </row>
    <row r="1079" spans="3:3">
      <c r="C1079" s="602"/>
    </row>
    <row r="1080" spans="3:3">
      <c r="C1080" s="602"/>
    </row>
    <row r="1081" spans="3:3">
      <c r="C1081" s="602"/>
    </row>
    <row r="1082" spans="3:3">
      <c r="C1082" s="602"/>
    </row>
    <row r="1083" spans="3:3">
      <c r="C1083" s="602"/>
    </row>
    <row r="1084" spans="3:3">
      <c r="C1084" s="602"/>
    </row>
    <row r="1085" spans="3:3">
      <c r="C1085" s="602"/>
    </row>
    <row r="1086" spans="3:3">
      <c r="C1086" s="602"/>
    </row>
    <row r="1087" spans="3:3">
      <c r="C1087" s="602"/>
    </row>
    <row r="1088" spans="3:3">
      <c r="C1088" s="602"/>
    </row>
    <row r="1089" spans="3:3">
      <c r="C1089" s="602"/>
    </row>
    <row r="1090" spans="3:3">
      <c r="C1090" s="602"/>
    </row>
    <row r="1091" spans="3:3">
      <c r="C1091" s="602"/>
    </row>
    <row r="1092" spans="3:3">
      <c r="C1092" s="602"/>
    </row>
    <row r="1093" spans="3:3">
      <c r="C1093" s="602"/>
    </row>
    <row r="1094" spans="3:3">
      <c r="C1094" s="602"/>
    </row>
    <row r="1095" spans="3:3">
      <c r="C1095" s="602"/>
    </row>
    <row r="1096" spans="3:3">
      <c r="C1096" s="602"/>
    </row>
    <row r="1097" spans="3:3">
      <c r="C1097" s="602"/>
    </row>
    <row r="1098" spans="3:3">
      <c r="C1098" s="602"/>
    </row>
    <row r="1099" spans="3:3">
      <c r="C1099" s="602"/>
    </row>
    <row r="1100" spans="3:3">
      <c r="C1100" s="602"/>
    </row>
    <row r="1101" spans="3:3">
      <c r="C1101" s="602"/>
    </row>
    <row r="1102" spans="3:3">
      <c r="C1102" s="602"/>
    </row>
    <row r="1103" spans="3:3">
      <c r="C1103" s="602"/>
    </row>
    <row r="1104" spans="3:3">
      <c r="C1104" s="602"/>
    </row>
    <row r="1105" spans="3:3">
      <c r="C1105" s="602"/>
    </row>
  </sheetData>
  <sheetProtection password="CF58" sheet="1" objects="1" scenarios="1"/>
  <mergeCells count="68">
    <mergeCell ref="R1:T1"/>
    <mergeCell ref="A2:D5"/>
    <mergeCell ref="F2:S2"/>
    <mergeCell ref="G4:H4"/>
    <mergeCell ref="J4:L4"/>
    <mergeCell ref="M4:S4"/>
    <mergeCell ref="G5:H5"/>
    <mergeCell ref="J5:L5"/>
    <mergeCell ref="M5:S5"/>
    <mergeCell ref="C15:F15"/>
    <mergeCell ref="Q15:R15"/>
    <mergeCell ref="C9:G9"/>
    <mergeCell ref="K9:R9"/>
    <mergeCell ref="C10:F10"/>
    <mergeCell ref="Q10:R10"/>
    <mergeCell ref="C11:F11"/>
    <mergeCell ref="Q11:R11"/>
    <mergeCell ref="Q12:R12"/>
    <mergeCell ref="C13:G13"/>
    <mergeCell ref="Q13:R13"/>
    <mergeCell ref="C14:F14"/>
    <mergeCell ref="Q14:R14"/>
    <mergeCell ref="C16:F16"/>
    <mergeCell ref="Q16:R16"/>
    <mergeCell ref="C17:F17"/>
    <mergeCell ref="Q17:R17"/>
    <mergeCell ref="C18:F18"/>
    <mergeCell ref="Q18:R18"/>
    <mergeCell ref="C25:F25"/>
    <mergeCell ref="Q25:R25"/>
    <mergeCell ref="C19:F19"/>
    <mergeCell ref="Q19:R19"/>
    <mergeCell ref="C20:F20"/>
    <mergeCell ref="Q20:R20"/>
    <mergeCell ref="C21:F21"/>
    <mergeCell ref="Q21:R21"/>
    <mergeCell ref="C22:F22"/>
    <mergeCell ref="Q22:R22"/>
    <mergeCell ref="Q23:R23"/>
    <mergeCell ref="C24:G24"/>
    <mergeCell ref="Q24:R24"/>
    <mergeCell ref="C26:F26"/>
    <mergeCell ref="Q26:R26"/>
    <mergeCell ref="C27:F27"/>
    <mergeCell ref="Q27:R27"/>
    <mergeCell ref="C28:F28"/>
    <mergeCell ref="Q28:R28"/>
    <mergeCell ref="C32:F32"/>
    <mergeCell ref="Q32:R32"/>
    <mergeCell ref="C33:F33"/>
    <mergeCell ref="Q33:R33"/>
    <mergeCell ref="Y31:AA31"/>
    <mergeCell ref="Y33:AA33"/>
    <mergeCell ref="Q29:R29"/>
    <mergeCell ref="C30:G30"/>
    <mergeCell ref="Q30:R30"/>
    <mergeCell ref="C31:F31"/>
    <mergeCell ref="Q31:R31"/>
    <mergeCell ref="Q34:R34"/>
    <mergeCell ref="Z55:AA55"/>
    <mergeCell ref="Q57:R57"/>
    <mergeCell ref="Z59:AA59"/>
    <mergeCell ref="Q35:R35"/>
    <mergeCell ref="Q36:R36"/>
    <mergeCell ref="V43:Z43"/>
    <mergeCell ref="Z49:AA49"/>
    <mergeCell ref="Z51:AA51"/>
    <mergeCell ref="Z53:AA53"/>
  </mergeCells>
  <dataValidations disablePrompts="1" count="1">
    <dataValidation type="list" allowBlank="1" showInputMessage="1" showErrorMessage="1" sqref="Y35">
      <formula1>"Long term,Short term"</formula1>
    </dataValidation>
  </dataValidations>
  <printOptions horizontalCentered="1"/>
  <pageMargins left="0.35433070866141736" right="0.23622047244094491" top="0.47" bottom="0.47244094488188981" header="0.38" footer="0.51181102362204722"/>
  <pageSetup paperSize="9" scale="79" orientation="portrait" horizontalDpi="300" verticalDpi="300" r:id="rId1"/>
  <headerFooter alignWithMargins="0">
    <oddFooter>&amp;L&amp;F&amp;R&amp;D   &amp;T</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1080"/>
  <sheetViews>
    <sheetView showGridLines="0" topLeftCell="A36" workbookViewId="0">
      <selection activeCell="B2" sqref="B2:D13"/>
    </sheetView>
  </sheetViews>
  <sheetFormatPr defaultRowHeight="12.75"/>
  <cols>
    <col min="1" max="1" width="5.42578125" style="496" customWidth="1"/>
    <col min="2" max="2" width="8.140625" style="620" bestFit="1" customWidth="1"/>
    <col min="3" max="3" width="8" style="602" bestFit="1" customWidth="1"/>
    <col min="4" max="4" width="6.7109375" style="602" customWidth="1"/>
    <col min="5" max="5" width="19.5703125" style="496" customWidth="1"/>
    <col min="6" max="6" width="6.7109375" style="496" hidden="1" customWidth="1"/>
    <col min="7" max="7" width="9.140625" style="603"/>
    <col min="8" max="8" width="17.5703125" style="496" customWidth="1"/>
    <col min="9" max="9" width="16.7109375" style="496" bestFit="1" customWidth="1"/>
    <col min="10" max="16384" width="9.140625" style="496"/>
  </cols>
  <sheetData>
    <row r="1" spans="1:7">
      <c r="A1" s="604"/>
      <c r="B1" s="605"/>
      <c r="C1" s="606"/>
      <c r="D1" s="606"/>
      <c r="E1" s="607"/>
      <c r="F1" s="607"/>
      <c r="G1" s="608"/>
    </row>
    <row r="2" spans="1:7">
      <c r="A2" s="609"/>
      <c r="B2" s="1313" t="s">
        <v>494</v>
      </c>
      <c r="C2" s="1314"/>
      <c r="D2" s="1315"/>
      <c r="E2" s="610">
        <f>MAX('Input measurements'!$A$2:$A$502)</f>
        <v>0</v>
      </c>
      <c r="F2" s="611"/>
      <c r="G2" s="612"/>
    </row>
    <row r="3" spans="1:7">
      <c r="A3" s="609"/>
      <c r="B3" s="1313" t="s">
        <v>495</v>
      </c>
      <c r="C3" s="1314"/>
      <c r="D3" s="1315"/>
      <c r="E3" s="613">
        <f>IF(ROUNDDOWN(SQRT(graph!$E$2),0)&gt;25,25,ROUNDDOWN(SQRT(graph!$E$2),0))+1</f>
        <v>1</v>
      </c>
      <c r="F3" s="611"/>
      <c r="G3" s="612"/>
    </row>
    <row r="4" spans="1:7">
      <c r="A4" s="609"/>
      <c r="B4" s="1313" t="s">
        <v>496</v>
      </c>
      <c r="C4" s="1314"/>
      <c r="D4" s="1315"/>
      <c r="E4" s="614">
        <f>MIN('Input measurements'!$B$2:$B$502)</f>
        <v>0</v>
      </c>
      <c r="F4" s="611"/>
      <c r="G4" s="612"/>
    </row>
    <row r="5" spans="1:7">
      <c r="A5" s="609"/>
      <c r="B5" s="1313" t="s">
        <v>497</v>
      </c>
      <c r="C5" s="1314"/>
      <c r="D5" s="1315"/>
      <c r="E5" s="614">
        <f>MAX('Input measurements'!$B$2:$B$502)</f>
        <v>0</v>
      </c>
      <c r="F5" s="611"/>
      <c r="G5" s="612"/>
    </row>
    <row r="6" spans="1:7">
      <c r="A6" s="609"/>
      <c r="B6" s="1313" t="s">
        <v>498</v>
      </c>
      <c r="C6" s="1314"/>
      <c r="D6" s="1315"/>
      <c r="E6" s="614">
        <f>graph!$E$5-graph!$E$4</f>
        <v>0</v>
      </c>
      <c r="F6" s="611"/>
      <c r="G6" s="612"/>
    </row>
    <row r="7" spans="1:7">
      <c r="A7" s="609"/>
      <c r="B7" s="1313" t="s">
        <v>499</v>
      </c>
      <c r="C7" s="1314"/>
      <c r="D7" s="1315"/>
      <c r="E7" s="614" t="e">
        <f>graph!$E$6/SQRT(graph!$E$2)</f>
        <v>#DIV/0!</v>
      </c>
      <c r="F7" s="611"/>
      <c r="G7" s="612"/>
    </row>
    <row r="8" spans="1:7">
      <c r="A8" s="609"/>
      <c r="B8" s="1310" t="s">
        <v>500</v>
      </c>
      <c r="C8" s="1311"/>
      <c r="D8" s="1312"/>
      <c r="E8" s="615" t="e">
        <f>STDEV('Input measurements'!$B$2:$B$502)</f>
        <v>#DIV/0!</v>
      </c>
      <c r="F8" s="611"/>
      <c r="G8" s="612"/>
    </row>
    <row r="9" spans="1:7">
      <c r="A9" s="609"/>
      <c r="B9" s="616"/>
      <c r="C9" s="617"/>
      <c r="D9" s="617"/>
      <c r="E9" s="618"/>
      <c r="F9" s="611"/>
      <c r="G9" s="612"/>
    </row>
    <row r="10" spans="1:7">
      <c r="A10" s="609"/>
      <c r="B10" s="1310" t="s">
        <v>501</v>
      </c>
      <c r="C10" s="1311"/>
      <c r="D10" s="1312"/>
      <c r="E10" s="615" t="e">
        <f>AVERAGE('Input measurements'!$B$2:$B$502)</f>
        <v>#DIV/0!</v>
      </c>
      <c r="F10" s="611"/>
      <c r="G10" s="612"/>
    </row>
    <row r="11" spans="1:7">
      <c r="A11" s="609"/>
      <c r="B11" s="616"/>
      <c r="C11" s="617"/>
      <c r="D11" s="617"/>
      <c r="E11" s="619"/>
      <c r="F11" s="611"/>
      <c r="G11" s="612"/>
    </row>
    <row r="12" spans="1:7">
      <c r="A12" s="609"/>
      <c r="F12" s="611"/>
      <c r="G12" s="612"/>
    </row>
    <row r="13" spans="1:7">
      <c r="A13" s="609"/>
      <c r="B13" s="621"/>
      <c r="C13" s="617"/>
      <c r="D13" s="617"/>
      <c r="E13" s="611"/>
      <c r="F13" s="611"/>
      <c r="G13" s="612"/>
    </row>
    <row r="14" spans="1:7">
      <c r="A14" s="609"/>
      <c r="F14" s="611"/>
      <c r="G14" s="612"/>
    </row>
    <row r="15" spans="1:7">
      <c r="A15" s="609"/>
      <c r="B15" s="621"/>
      <c r="C15" s="617"/>
      <c r="D15" s="617"/>
      <c r="E15" s="622"/>
      <c r="F15" s="611"/>
      <c r="G15" s="612"/>
    </row>
    <row r="16" spans="1:7">
      <c r="A16" s="609"/>
      <c r="F16" s="611"/>
      <c r="G16" s="612"/>
    </row>
    <row r="17" spans="1:7">
      <c r="A17" s="623"/>
      <c r="B17" s="624"/>
      <c r="C17" s="625"/>
      <c r="D17" s="625"/>
      <c r="E17" s="626"/>
      <c r="F17" s="627"/>
      <c r="G17" s="628"/>
    </row>
    <row r="18" spans="1:7">
      <c r="B18" s="616"/>
      <c r="C18" s="629"/>
      <c r="D18" s="629"/>
      <c r="E18" s="630"/>
    </row>
    <row r="19" spans="1:7">
      <c r="A19" s="604"/>
      <c r="B19" s="605"/>
      <c r="C19" s="606"/>
      <c r="D19" s="606"/>
      <c r="E19" s="607"/>
      <c r="F19" s="607"/>
      <c r="G19" s="608"/>
    </row>
    <row r="20" spans="1:7">
      <c r="A20" s="609"/>
      <c r="B20" s="1310" t="s">
        <v>502</v>
      </c>
      <c r="C20" s="1311"/>
      <c r="D20" s="1312"/>
      <c r="E20" s="615">
        <f>IF('result graph'!$G$10="",0,'result graph'!$G$10-0.0000000000001)</f>
        <v>0</v>
      </c>
      <c r="F20" s="611"/>
      <c r="G20" s="612"/>
    </row>
    <row r="21" spans="1:7">
      <c r="A21" s="609"/>
      <c r="B21" s="621"/>
      <c r="C21" s="617"/>
      <c r="D21" s="617"/>
      <c r="E21" s="611"/>
      <c r="F21" s="611"/>
      <c r="G21" s="612"/>
    </row>
    <row r="22" spans="1:7">
      <c r="A22" s="609"/>
      <c r="B22" s="1310" t="s">
        <v>503</v>
      </c>
      <c r="C22" s="1311"/>
      <c r="D22" s="1312"/>
      <c r="E22" s="615">
        <f>IF('result graph'!$G$11="",0,'result graph'!$G$11-0.0000000000001)</f>
        <v>0</v>
      </c>
      <c r="F22" s="611"/>
      <c r="G22" s="612"/>
    </row>
    <row r="23" spans="1:7">
      <c r="A23" s="623"/>
      <c r="B23" s="624"/>
      <c r="C23" s="625"/>
      <c r="D23" s="625"/>
      <c r="E23" s="627"/>
      <c r="F23" s="627"/>
      <c r="G23" s="628"/>
    </row>
    <row r="24" spans="1:7">
      <c r="A24" s="611"/>
      <c r="B24" s="616"/>
      <c r="C24" s="629"/>
      <c r="D24" s="629"/>
      <c r="E24" s="611"/>
      <c r="F24" s="611"/>
      <c r="G24" s="622"/>
    </row>
    <row r="25" spans="1:7">
      <c r="A25" s="604"/>
      <c r="B25" s="605"/>
      <c r="C25" s="606"/>
      <c r="D25" s="606"/>
      <c r="E25" s="607"/>
      <c r="F25" s="607"/>
      <c r="G25" s="608"/>
    </row>
    <row r="26" spans="1:7">
      <c r="A26" s="609"/>
      <c r="B26" s="1310" t="s">
        <v>504</v>
      </c>
      <c r="C26" s="1311"/>
      <c r="D26" s="1312"/>
      <c r="E26" s="631" t="e">
        <f>E53-(15*graph!$E$7)</f>
        <v>#DIV/0!</v>
      </c>
      <c r="F26" s="611"/>
      <c r="G26" s="612"/>
    </row>
    <row r="27" spans="1:7">
      <c r="A27" s="609"/>
      <c r="B27" s="621"/>
      <c r="C27" s="617"/>
      <c r="D27" s="617"/>
      <c r="E27" s="611"/>
      <c r="F27" s="611"/>
      <c r="G27" s="612"/>
    </row>
    <row r="28" spans="1:7">
      <c r="A28" s="609"/>
      <c r="B28" s="1310" t="s">
        <v>505</v>
      </c>
      <c r="C28" s="1311"/>
      <c r="D28" s="1312"/>
      <c r="E28" s="631" t="e">
        <f>graph!$E$4+(24*graph!$E$7)</f>
        <v>#DIV/0!</v>
      </c>
      <c r="F28" s="611"/>
      <c r="G28" s="612"/>
    </row>
    <row r="29" spans="1:7">
      <c r="A29" s="609"/>
      <c r="B29" s="616"/>
      <c r="C29" s="629"/>
      <c r="D29" s="629"/>
      <c r="E29" s="632"/>
      <c r="F29" s="611"/>
      <c r="G29" s="612"/>
    </row>
    <row r="30" spans="1:7">
      <c r="A30" s="609"/>
      <c r="B30" s="1310" t="s">
        <v>506</v>
      </c>
      <c r="C30" s="1311"/>
      <c r="D30" s="1312"/>
      <c r="E30" s="631" t="e">
        <f>graph!$E$28-graph!$E$26</f>
        <v>#DIV/0!</v>
      </c>
      <c r="F30" s="611"/>
      <c r="G30" s="612"/>
    </row>
    <row r="31" spans="1:7">
      <c r="A31" s="609"/>
      <c r="B31" s="616"/>
      <c r="C31" s="629"/>
      <c r="D31" s="629"/>
      <c r="E31" s="632"/>
      <c r="F31" s="611"/>
      <c r="G31" s="612"/>
    </row>
    <row r="32" spans="1:7">
      <c r="A32" s="609"/>
      <c r="B32" s="1310" t="s">
        <v>507</v>
      </c>
      <c r="C32" s="1311"/>
      <c r="D32" s="1312"/>
      <c r="E32" s="633" t="e">
        <f>graph!$E$30/999</f>
        <v>#DIV/0!</v>
      </c>
      <c r="F32" s="611"/>
      <c r="G32" s="612"/>
    </row>
    <row r="33" spans="1:9">
      <c r="A33" s="623"/>
      <c r="B33" s="624"/>
      <c r="C33" s="625"/>
      <c r="D33" s="625"/>
      <c r="E33" s="634"/>
      <c r="F33" s="627"/>
      <c r="G33" s="628"/>
    </row>
    <row r="34" spans="1:9">
      <c r="B34" s="616"/>
      <c r="C34" s="629"/>
      <c r="D34" s="629"/>
      <c r="E34" s="632"/>
    </row>
    <row r="37" spans="1:9">
      <c r="A37" s="467"/>
      <c r="B37" s="635" t="s">
        <v>508</v>
      </c>
      <c r="C37" s="636" t="s">
        <v>509</v>
      </c>
      <c r="D37" s="636" t="s">
        <v>510</v>
      </c>
      <c r="E37" s="637" t="s">
        <v>511</v>
      </c>
      <c r="F37" s="638"/>
      <c r="G37" s="639" t="s">
        <v>512</v>
      </c>
    </row>
    <row r="38" spans="1:9">
      <c r="A38" s="467"/>
      <c r="B38" s="640">
        <v>-14</v>
      </c>
      <c r="C38" s="641"/>
      <c r="D38" s="641"/>
      <c r="E38" s="642" t="str">
        <f>IF(graph!$E$2=0,"",IF(B38="","",ROUND(E39-graph!$E$7,'Input measurements'!$H$5)))</f>
        <v/>
      </c>
      <c r="F38" s="643"/>
      <c r="G38" s="644"/>
      <c r="H38" s="645" t="e">
        <f>IF(B38="","",NORMDIST(E38,graph!$E$10,graph!$E$8,1)*graph!$E$2)</f>
        <v>#VALUE!</v>
      </c>
      <c r="I38" s="645" t="e">
        <f t="shared" ref="I38:I53" si="0">IF(B38="","",H38)</f>
        <v>#VALUE!</v>
      </c>
    </row>
    <row r="39" spans="1:9">
      <c r="A39" s="467"/>
      <c r="B39" s="646">
        <v>-13</v>
      </c>
      <c r="C39" s="647"/>
      <c r="D39" s="647"/>
      <c r="E39" s="642" t="str">
        <f>IF(graph!$E$2=0,"",IF(B39="","",ROUND(E40-graph!$E$7,'Input measurements'!$H$5)))</f>
        <v/>
      </c>
      <c r="F39" s="648"/>
      <c r="G39" s="649"/>
      <c r="H39" s="645" t="e">
        <f>IF(B39="","",NORMDIST(E39,graph!$E$10,graph!$E$8,1)*graph!$E$2)</f>
        <v>#VALUE!</v>
      </c>
      <c r="I39" s="645" t="e">
        <f t="shared" si="0"/>
        <v>#VALUE!</v>
      </c>
    </row>
    <row r="40" spans="1:9">
      <c r="A40" s="467"/>
      <c r="B40" s="646">
        <v>-12</v>
      </c>
      <c r="C40" s="647"/>
      <c r="D40" s="647"/>
      <c r="E40" s="642" t="str">
        <f>IF(graph!$E$2=0,"",IF(B40="","",ROUND(E41-graph!$E$7,'Input measurements'!$H$5)))</f>
        <v/>
      </c>
      <c r="F40" s="648"/>
      <c r="G40" s="649"/>
      <c r="H40" s="645" t="e">
        <f>IF(B40="","",NORMDIST(E40,graph!$E$10,graph!$E$8,1)*graph!$E$2)</f>
        <v>#VALUE!</v>
      </c>
      <c r="I40" s="645" t="e">
        <f t="shared" si="0"/>
        <v>#VALUE!</v>
      </c>
    </row>
    <row r="41" spans="1:9">
      <c r="A41" s="467"/>
      <c r="B41" s="646">
        <v>-11</v>
      </c>
      <c r="C41" s="647"/>
      <c r="D41" s="647"/>
      <c r="E41" s="642" t="str">
        <f>IF(graph!$E$2=0,"",IF(B41="","",ROUND(E42-graph!$E$7,'Input measurements'!$H$5)))</f>
        <v/>
      </c>
      <c r="F41" s="648"/>
      <c r="G41" s="649"/>
      <c r="H41" s="645" t="e">
        <f>IF(B41="","",NORMDIST(E41,graph!$E$10,graph!$E$8,1)*graph!$E$2)</f>
        <v>#VALUE!</v>
      </c>
      <c r="I41" s="645" t="e">
        <f t="shared" si="0"/>
        <v>#VALUE!</v>
      </c>
    </row>
    <row r="42" spans="1:9">
      <c r="A42" s="467"/>
      <c r="B42" s="646">
        <v>-10</v>
      </c>
      <c r="C42" s="647"/>
      <c r="D42" s="647"/>
      <c r="E42" s="642" t="str">
        <f>IF(graph!$E$2=0,"",IF(B42="","",ROUND(E43-graph!$E$7,'Input measurements'!$H$5)))</f>
        <v/>
      </c>
      <c r="F42" s="648"/>
      <c r="G42" s="649"/>
      <c r="H42" s="645" t="e">
        <f>IF(B42="","",NORMDIST(E42,graph!$E$10,graph!$E$8,1)*graph!$E$2)</f>
        <v>#VALUE!</v>
      </c>
      <c r="I42" s="645" t="e">
        <f t="shared" si="0"/>
        <v>#VALUE!</v>
      </c>
    </row>
    <row r="43" spans="1:9">
      <c r="A43" s="467"/>
      <c r="B43" s="646">
        <v>-9</v>
      </c>
      <c r="C43" s="647"/>
      <c r="D43" s="647"/>
      <c r="E43" s="642" t="str">
        <f>IF(graph!$E$2=0,"",IF(B43="","",ROUND(E44-graph!$E$7,'Input measurements'!$H$5)))</f>
        <v/>
      </c>
      <c r="F43" s="648"/>
      <c r="G43" s="649"/>
      <c r="H43" s="645" t="e">
        <f>IF(B43="","",NORMDIST(E43,graph!$E$10,graph!$E$8,1)*graph!$E$2)</f>
        <v>#VALUE!</v>
      </c>
      <c r="I43" s="645" t="e">
        <f t="shared" si="0"/>
        <v>#VALUE!</v>
      </c>
    </row>
    <row r="44" spans="1:9">
      <c r="A44" s="467"/>
      <c r="B44" s="646">
        <v>-8</v>
      </c>
      <c r="C44" s="647"/>
      <c r="D44" s="647"/>
      <c r="E44" s="642" t="str">
        <f>IF(graph!$E$2=0,"",IF(B44="","",ROUND(E45-graph!$E$7,'Input measurements'!$H$5)))</f>
        <v/>
      </c>
      <c r="F44" s="648"/>
      <c r="G44" s="649"/>
      <c r="H44" s="645" t="e">
        <f>IF(B44="","",NORMDIST(E44,graph!$E$10,graph!$E$8,1)*graph!$E$2)</f>
        <v>#VALUE!</v>
      </c>
      <c r="I44" s="645" t="e">
        <f t="shared" si="0"/>
        <v>#VALUE!</v>
      </c>
    </row>
    <row r="45" spans="1:9">
      <c r="A45" s="467"/>
      <c r="B45" s="646">
        <v>-7</v>
      </c>
      <c r="C45" s="647"/>
      <c r="D45" s="647"/>
      <c r="E45" s="642" t="str">
        <f>IF(graph!$E$2=0,"",IF(B45="","",ROUND(E46-graph!$E$7,'Input measurements'!$H$5)))</f>
        <v/>
      </c>
      <c r="F45" s="648"/>
      <c r="G45" s="650"/>
      <c r="H45" s="645" t="e">
        <f>IF(B45="","",NORMDIST(E45,graph!$E$10,graph!$E$8,1)*graph!$E$2)</f>
        <v>#VALUE!</v>
      </c>
      <c r="I45" s="645" t="e">
        <f t="shared" si="0"/>
        <v>#VALUE!</v>
      </c>
    </row>
    <row r="46" spans="1:9">
      <c r="A46" s="467"/>
      <c r="B46" s="646">
        <v>-6</v>
      </c>
      <c r="C46" s="647"/>
      <c r="D46" s="647"/>
      <c r="E46" s="642" t="str">
        <f>IF(graph!$E$2=0,"",IF(B46="","",ROUND(E47-graph!$E$7,'Input measurements'!$H$5)))</f>
        <v/>
      </c>
      <c r="F46" s="648"/>
      <c r="G46" s="649"/>
      <c r="H46" s="645" t="e">
        <f>IF(B46="","",NORMDIST(E46,graph!$E$10,graph!$E$8,1)*graph!$E$2)</f>
        <v>#VALUE!</v>
      </c>
      <c r="I46" s="645" t="e">
        <f t="shared" si="0"/>
        <v>#VALUE!</v>
      </c>
    </row>
    <row r="47" spans="1:9">
      <c r="A47" s="467"/>
      <c r="B47" s="646">
        <v>-5</v>
      </c>
      <c r="C47" s="647"/>
      <c r="D47" s="647"/>
      <c r="E47" s="642" t="str">
        <f>IF(graph!$E$2=0,"",IF(B47="","",ROUND(E48-graph!$E$7,'Input measurements'!$H$5)))</f>
        <v/>
      </c>
      <c r="F47" s="648"/>
      <c r="G47" s="649"/>
      <c r="H47" s="645" t="e">
        <f>IF(B47="","",NORMDIST(E47,graph!$E$10,graph!$E$8,1)*graph!$E$2)</f>
        <v>#VALUE!</v>
      </c>
      <c r="I47" s="645" t="e">
        <f t="shared" si="0"/>
        <v>#VALUE!</v>
      </c>
    </row>
    <row r="48" spans="1:9">
      <c r="A48" s="467"/>
      <c r="B48" s="646">
        <v>-4</v>
      </c>
      <c r="C48" s="647"/>
      <c r="D48" s="647"/>
      <c r="E48" s="642" t="str">
        <f>IF(graph!$E$2=0,"",IF(B48="","",ROUND(E49-graph!$E$7,'Input measurements'!$H$5)))</f>
        <v/>
      </c>
      <c r="F48" s="648"/>
      <c r="G48" s="649"/>
      <c r="H48" s="645" t="e">
        <f>IF(B48="","",NORMDIST(E48,graph!$E$10,graph!$E$8,1)*graph!$E$2)</f>
        <v>#VALUE!</v>
      </c>
      <c r="I48" s="645" t="e">
        <f t="shared" si="0"/>
        <v>#VALUE!</v>
      </c>
    </row>
    <row r="49" spans="1:9">
      <c r="A49" s="467"/>
      <c r="B49" s="646">
        <v>-3</v>
      </c>
      <c r="C49" s="647"/>
      <c r="D49" s="647"/>
      <c r="E49" s="642" t="str">
        <f>IF(graph!$E$2=0,"",IF(B49="","",ROUND(E50-graph!$E$7,'Input measurements'!$H$5)))</f>
        <v/>
      </c>
      <c r="F49" s="648"/>
      <c r="G49" s="649"/>
      <c r="H49" s="645" t="e">
        <f>IF(B49="","",NORMDIST(E49,graph!$E$10,graph!$E$8,1)*graph!$E$2)</f>
        <v>#VALUE!</v>
      </c>
      <c r="I49" s="645" t="e">
        <f t="shared" si="0"/>
        <v>#VALUE!</v>
      </c>
    </row>
    <row r="50" spans="1:9">
      <c r="A50" s="467"/>
      <c r="B50" s="646">
        <v>-2</v>
      </c>
      <c r="C50" s="647"/>
      <c r="D50" s="647"/>
      <c r="E50" s="642" t="str">
        <f>IF(graph!$E$2=0,"",IF(B50="","",ROUND(E51-graph!$E$7,'Input measurements'!$H$5)))</f>
        <v/>
      </c>
      <c r="F50" s="648"/>
      <c r="G50" s="649"/>
      <c r="H50" s="645" t="e">
        <f>IF(B50="","",NORMDIST(E50,graph!$E$10,graph!$E$8,1)*graph!$E$2)</f>
        <v>#VALUE!</v>
      </c>
      <c r="I50" s="645" t="e">
        <f t="shared" si="0"/>
        <v>#VALUE!</v>
      </c>
    </row>
    <row r="51" spans="1:9">
      <c r="A51" s="467"/>
      <c r="B51" s="646">
        <v>-1</v>
      </c>
      <c r="C51" s="647"/>
      <c r="D51" s="647"/>
      <c r="E51" s="642" t="str">
        <f>IF(graph!$E$2=0,"",IF(B51="","",ROUND(E52-graph!$E$7,'Input measurements'!$H$5)))</f>
        <v/>
      </c>
      <c r="F51" s="648"/>
      <c r="G51" s="649"/>
      <c r="H51" s="645" t="e">
        <f>IF(B51="","",NORMDIST(E51,graph!$E$10,graph!$E$8,1)*graph!$E$2)</f>
        <v>#VALUE!</v>
      </c>
      <c r="I51" s="645" t="e">
        <f t="shared" si="0"/>
        <v>#VALUE!</v>
      </c>
    </row>
    <row r="52" spans="1:9">
      <c r="A52" s="467"/>
      <c r="B52" s="651">
        <v>0</v>
      </c>
      <c r="C52" s="652"/>
      <c r="D52" s="652"/>
      <c r="E52" s="653" t="str">
        <f>IF(graph!$E$2=0,"",IF(B52="","",ROUND(graph!$E$4-graph!$E$7,'Input measurements'!$H$5)))</f>
        <v/>
      </c>
      <c r="F52" s="654"/>
      <c r="G52" s="655"/>
      <c r="H52" s="645" t="e">
        <f>IF(B52="","",NORMDIST(E52,graph!$E$10,graph!$E$8,1)*graph!$E$2)</f>
        <v>#VALUE!</v>
      </c>
      <c r="I52" s="645" t="e">
        <f t="shared" si="0"/>
        <v>#VALUE!</v>
      </c>
    </row>
    <row r="53" spans="1:9">
      <c r="A53" s="656">
        <v>1</v>
      </c>
      <c r="B53" s="657">
        <f>IF(A53&lt;=graph!$E$3,A53,"")</f>
        <v>1</v>
      </c>
      <c r="C53" s="658" t="e">
        <f>IF(B53="","",ROUND(E53-(graph!$E$7/2),'Input measurements'!$H$5+1))</f>
        <v>#DIV/0!</v>
      </c>
      <c r="D53" s="658" t="e">
        <f>IF(C53="","",ROUND(E53+(graph!$E$7/2),'Input measurements'!$H$5+1))</f>
        <v>#DIV/0!</v>
      </c>
      <c r="E53" s="636">
        <f>IF(B53="","",ROUND(graph!$E$4,'Input measurements'!$H$5))</f>
        <v>0</v>
      </c>
      <c r="F53" s="659">
        <f>IF(B53="","",FREQUENCY('Input measurements'!$B$2:$B$502,D53))</f>
        <v>0</v>
      </c>
      <c r="G53" s="660">
        <f>IF(B53="","",F53-F37)</f>
        <v>0</v>
      </c>
      <c r="H53" s="645" t="e">
        <f>IF(B53="","",NORMDIST(E53,graph!$E$10,graph!$E$8,1)*graph!$E$2)</f>
        <v>#DIV/0!</v>
      </c>
      <c r="I53" s="645" t="e">
        <f t="shared" si="0"/>
        <v>#DIV/0!</v>
      </c>
    </row>
    <row r="54" spans="1:9">
      <c r="A54" s="656">
        <v>2</v>
      </c>
      <c r="B54" s="661" t="str">
        <f>IF(A54&lt;=graph!$E$3,A54,"")</f>
        <v/>
      </c>
      <c r="C54" s="662" t="str">
        <f>IF(B54="","",ROUND(E54-(graph!$E$7/2),'Input measurements'!$H$5+1))</f>
        <v/>
      </c>
      <c r="D54" s="662" t="str">
        <f>IF(C54="","",ROUND(E54+(graph!$E$7/2),'Input measurements'!$H$5+1))</f>
        <v/>
      </c>
      <c r="E54" s="663" t="str">
        <f>IF(B54="","",ROUND(E53+graph!$E$7,'Input measurements'!$H$5))</f>
        <v/>
      </c>
      <c r="F54" s="664" t="str">
        <f>IF(B54="","",FREQUENCY('Input measurements'!$B$2:$B$502,D54))</f>
        <v/>
      </c>
      <c r="G54" s="665" t="str">
        <f t="shared" ref="G54:G77" si="1">IF(B54="","",F54-F53)</f>
        <v/>
      </c>
      <c r="H54" s="645" t="str">
        <f>IF(B54="","",NORMDIST(E54,graph!$E$10,graph!$E$8,1)*graph!$E$2)</f>
        <v/>
      </c>
      <c r="I54" s="645" t="str">
        <f t="shared" ref="I54:I77" si="2">IF(B54="","",H54-H53)</f>
        <v/>
      </c>
    </row>
    <row r="55" spans="1:9">
      <c r="A55" s="656">
        <v>3</v>
      </c>
      <c r="B55" s="661" t="str">
        <f>IF(A55&lt;=graph!$E$3,A55,"")</f>
        <v/>
      </c>
      <c r="C55" s="662" t="str">
        <f>IF(B55="","",ROUND(E55-(graph!$E$7/2),'Input measurements'!$H$5+1))</f>
        <v/>
      </c>
      <c r="D55" s="662" t="str">
        <f>IF(C55="","",ROUND(E55+(graph!$E$7/2),'Input measurements'!$H$5+1))</f>
        <v/>
      </c>
      <c r="E55" s="663" t="str">
        <f>IF(B55="","",ROUND(E54+graph!$E$7,'Input measurements'!$H$5))</f>
        <v/>
      </c>
      <c r="F55" s="664" t="str">
        <f>IF(B55="","",FREQUENCY('Input measurements'!$B$2:$B$502,D55))</f>
        <v/>
      </c>
      <c r="G55" s="665" t="str">
        <f t="shared" si="1"/>
        <v/>
      </c>
      <c r="H55" s="645" t="str">
        <f>IF(B55="","",NORMDIST(E55,graph!$E$10,graph!$E$8,1)*graph!$E$2)</f>
        <v/>
      </c>
      <c r="I55" s="645" t="str">
        <f t="shared" si="2"/>
        <v/>
      </c>
    </row>
    <row r="56" spans="1:9">
      <c r="A56" s="656">
        <v>4</v>
      </c>
      <c r="B56" s="661" t="str">
        <f>IF(A56&lt;=graph!$E$3,A56,"")</f>
        <v/>
      </c>
      <c r="C56" s="662" t="str">
        <f>IF(B56="","",ROUND(E56-(graph!$E$7/2),'Input measurements'!$H$5+1))</f>
        <v/>
      </c>
      <c r="D56" s="662" t="str">
        <f>IF(C56="","",ROUND(E56+(graph!$E$7/2),'Input measurements'!$H$5+1))</f>
        <v/>
      </c>
      <c r="E56" s="663" t="str">
        <f>IF(B56="","",ROUND(E55+graph!$E$7,'Input measurements'!$H$5))</f>
        <v/>
      </c>
      <c r="F56" s="664" t="str">
        <f>IF(B56="","",FREQUENCY('Input measurements'!$B$2:$B$502,D56))</f>
        <v/>
      </c>
      <c r="G56" s="665" t="str">
        <f t="shared" si="1"/>
        <v/>
      </c>
      <c r="H56" s="645" t="str">
        <f>IF(B56="","",NORMDIST(E56,graph!$E$10,graph!$E$8,1)*graph!$E$2)</f>
        <v/>
      </c>
      <c r="I56" s="645" t="str">
        <f t="shared" si="2"/>
        <v/>
      </c>
    </row>
    <row r="57" spans="1:9">
      <c r="A57" s="656">
        <v>5</v>
      </c>
      <c r="B57" s="661" t="str">
        <f>IF(A57&lt;=graph!$E$3,A57,"")</f>
        <v/>
      </c>
      <c r="C57" s="662" t="str">
        <f>IF(B57="","",ROUND(E57-(graph!$E$7/2),'Input measurements'!$H$5+1))</f>
        <v/>
      </c>
      <c r="D57" s="662" t="str">
        <f>IF(C57="","",ROUND(E57+(graph!$E$7/2),'Input measurements'!$H$5+1))</f>
        <v/>
      </c>
      <c r="E57" s="663" t="str">
        <f>IF(B57="","",ROUND(E56+graph!$E$7,'Input measurements'!$H$5))</f>
        <v/>
      </c>
      <c r="F57" s="664" t="str">
        <f>IF(B57="","",FREQUENCY('Input measurements'!$B$2:$B$502,D57))</f>
        <v/>
      </c>
      <c r="G57" s="665" t="str">
        <f t="shared" si="1"/>
        <v/>
      </c>
      <c r="H57" s="645" t="str">
        <f>IF(B57="","",NORMDIST(E57,graph!$E$10,graph!$E$8,1)*graph!$E$2)</f>
        <v/>
      </c>
      <c r="I57" s="645" t="str">
        <f t="shared" si="2"/>
        <v/>
      </c>
    </row>
    <row r="58" spans="1:9">
      <c r="A58" s="656">
        <v>6</v>
      </c>
      <c r="B58" s="661" t="str">
        <f>IF(A58&lt;=graph!$E$3,A58,"")</f>
        <v/>
      </c>
      <c r="C58" s="662" t="str">
        <f>IF(B58="","",ROUND(E58-(graph!$E$7/2),'Input measurements'!$H$5+1))</f>
        <v/>
      </c>
      <c r="D58" s="662" t="str">
        <f>IF(C58="","",ROUND(E58+(graph!$E$7/2),'Input measurements'!$H$5+1))</f>
        <v/>
      </c>
      <c r="E58" s="663" t="str">
        <f>IF(B58="","",ROUND(E57+graph!$E$7,'Input measurements'!$H$5))</f>
        <v/>
      </c>
      <c r="F58" s="664" t="str">
        <f>IF(B58="","",FREQUENCY('Input measurements'!$B$2:$B$502,D58))</f>
        <v/>
      </c>
      <c r="G58" s="665" t="str">
        <f t="shared" si="1"/>
        <v/>
      </c>
      <c r="H58" s="496" t="str">
        <f>IF(B58="","",NORMDIST(E58,graph!$E$10,graph!$E$8,1)*graph!$E$2)</f>
        <v/>
      </c>
      <c r="I58" s="496" t="str">
        <f t="shared" si="2"/>
        <v/>
      </c>
    </row>
    <row r="59" spans="1:9">
      <c r="A59" s="656">
        <v>7</v>
      </c>
      <c r="B59" s="661" t="str">
        <f>IF(A59&lt;=graph!$E$3,A59,"")</f>
        <v/>
      </c>
      <c r="C59" s="662" t="str">
        <f>IF(B59="","",ROUND(E59-(graph!$E$7/2),'Input measurements'!$H$5+1))</f>
        <v/>
      </c>
      <c r="D59" s="662" t="str">
        <f>IF(C59="","",ROUND(E59+(graph!$E$7/2),'Input measurements'!$H$5+1))</f>
        <v/>
      </c>
      <c r="E59" s="663" t="str">
        <f>IF(B59="","",ROUND(E58+graph!$E$7,'Input measurements'!$H$5))</f>
        <v/>
      </c>
      <c r="F59" s="664" t="str">
        <f>IF(B59="","",FREQUENCY('Input measurements'!$B$2:$B$502,D59))</f>
        <v/>
      </c>
      <c r="G59" s="665" t="str">
        <f t="shared" si="1"/>
        <v/>
      </c>
      <c r="H59" s="496" t="str">
        <f>IF(B59="","",NORMDIST(E59,graph!$E$10,graph!$E$8,1)*graph!$E$2)</f>
        <v/>
      </c>
      <c r="I59" s="496" t="str">
        <f t="shared" si="2"/>
        <v/>
      </c>
    </row>
    <row r="60" spans="1:9">
      <c r="A60" s="656">
        <v>8</v>
      </c>
      <c r="B60" s="661" t="str">
        <f>IF(A60&lt;=graph!$E$3,A60,"")</f>
        <v/>
      </c>
      <c r="C60" s="662" t="str">
        <f>IF(B60="","",ROUND(E60-(graph!$E$7/2),'Input measurements'!$H$5+1))</f>
        <v/>
      </c>
      <c r="D60" s="662" t="str">
        <f>IF(C60="","",ROUND(E60+(graph!$E$7/2),'Input measurements'!$H$5+1))</f>
        <v/>
      </c>
      <c r="E60" s="663" t="str">
        <f>IF(B60="","",ROUND(E59+graph!$E$7,'Input measurements'!$H$5))</f>
        <v/>
      </c>
      <c r="F60" s="664" t="str">
        <f>IF(B60="","",FREQUENCY('Input measurements'!$B$2:$B$502,D60))</f>
        <v/>
      </c>
      <c r="G60" s="665" t="str">
        <f t="shared" si="1"/>
        <v/>
      </c>
      <c r="H60" s="496" t="str">
        <f>IF(B60="","",NORMDIST(E60,graph!$E$10,graph!$E$8,1)*graph!$E$2)</f>
        <v/>
      </c>
      <c r="I60" s="496" t="str">
        <f t="shared" si="2"/>
        <v/>
      </c>
    </row>
    <row r="61" spans="1:9">
      <c r="A61" s="656">
        <v>9</v>
      </c>
      <c r="B61" s="661" t="str">
        <f>IF(A61&lt;=graph!$E$3,A61,"")</f>
        <v/>
      </c>
      <c r="C61" s="662" t="str">
        <f>IF(B61="","",ROUND(E61-(graph!$E$7/2),'Input measurements'!$H$5+1))</f>
        <v/>
      </c>
      <c r="D61" s="662" t="str">
        <f>IF(C61="","",ROUND(E61+(graph!$E$7/2),'Input measurements'!$H$5+1))</f>
        <v/>
      </c>
      <c r="E61" s="663" t="str">
        <f>IF(B61="","",ROUND(E60+graph!$E$7,'Input measurements'!$H$5))</f>
        <v/>
      </c>
      <c r="F61" s="664" t="str">
        <f>IF(B61="","",FREQUENCY('Input measurements'!$B$2:$B$502,D61))</f>
        <v/>
      </c>
      <c r="G61" s="665" t="str">
        <f t="shared" si="1"/>
        <v/>
      </c>
      <c r="H61" s="496" t="str">
        <f>IF(B61="","",NORMDIST(E61,graph!$E$10,graph!$E$8,1)*graph!$E$2)</f>
        <v/>
      </c>
      <c r="I61" s="496" t="str">
        <f t="shared" si="2"/>
        <v/>
      </c>
    </row>
    <row r="62" spans="1:9">
      <c r="A62" s="656">
        <v>10</v>
      </c>
      <c r="B62" s="661" t="str">
        <f>IF(A62&lt;=graph!$E$3,A62,"")</f>
        <v/>
      </c>
      <c r="C62" s="662" t="str">
        <f>IF(B62="","",ROUND(E62-(graph!$E$7/2),'Input measurements'!$H$5+1))</f>
        <v/>
      </c>
      <c r="D62" s="662" t="str">
        <f>IF(C62="","",ROUND(E62+(graph!$E$7/2),'Input measurements'!$H$5+1))</f>
        <v/>
      </c>
      <c r="E62" s="663" t="str">
        <f>IF(B62="","",ROUND(E61+graph!$E$7,'Input measurements'!$H$5))</f>
        <v/>
      </c>
      <c r="F62" s="664" t="str">
        <f>IF(B62="","",FREQUENCY('Input measurements'!$B$2:$B$502,D62))</f>
        <v/>
      </c>
      <c r="G62" s="665" t="str">
        <f t="shared" si="1"/>
        <v/>
      </c>
      <c r="H62" s="496" t="str">
        <f>IF(B62="","",NORMDIST(E62,graph!$E$10,graph!$E$8,1)*graph!$E$2)</f>
        <v/>
      </c>
      <c r="I62" s="496" t="str">
        <f t="shared" si="2"/>
        <v/>
      </c>
    </row>
    <row r="63" spans="1:9">
      <c r="A63" s="656">
        <v>11</v>
      </c>
      <c r="B63" s="661" t="str">
        <f>IF(A63&lt;=graph!$E$3,A63,"")</f>
        <v/>
      </c>
      <c r="C63" s="662" t="str">
        <f>IF(B63="","",ROUND(E63-(graph!$E$7/2),'Input measurements'!$H$5+1))</f>
        <v/>
      </c>
      <c r="D63" s="662" t="str">
        <f>IF(C63="","",ROUND(E63+(graph!$E$7/2),'Input measurements'!$H$5+1))</f>
        <v/>
      </c>
      <c r="E63" s="663" t="str">
        <f>IF(B63="","",ROUND(E62+graph!$E$7,'Input measurements'!$H$5))</f>
        <v/>
      </c>
      <c r="F63" s="664" t="str">
        <f>IF(B63="","",FREQUENCY('Input measurements'!$B$2:$B$502,D63))</f>
        <v/>
      </c>
      <c r="G63" s="665" t="str">
        <f t="shared" si="1"/>
        <v/>
      </c>
      <c r="H63" s="496" t="str">
        <f>IF(B63="","",NORMDIST(E63,graph!$E$10,graph!$E$8,1)*graph!$E$2)</f>
        <v/>
      </c>
      <c r="I63" s="496" t="str">
        <f t="shared" si="2"/>
        <v/>
      </c>
    </row>
    <row r="64" spans="1:9">
      <c r="A64" s="656">
        <v>12</v>
      </c>
      <c r="B64" s="661" t="str">
        <f>IF(A64&lt;=graph!$E$3,A64,"")</f>
        <v/>
      </c>
      <c r="C64" s="662" t="str">
        <f>IF(B64="","",ROUND(E64-(graph!$E$7/2),'Input measurements'!$H$5+1))</f>
        <v/>
      </c>
      <c r="D64" s="662" t="str">
        <f>IF(C64="","",ROUND(E64+(graph!$E$7/2),'Input measurements'!$H$5+1))</f>
        <v/>
      </c>
      <c r="E64" s="663" t="str">
        <f>IF(B64="","",ROUND(E63+graph!$E$7,'Input measurements'!$H$5))</f>
        <v/>
      </c>
      <c r="F64" s="664" t="str">
        <f>IF(B64="","",FREQUENCY('Input measurements'!$B$2:$B$502,D64))</f>
        <v/>
      </c>
      <c r="G64" s="665" t="str">
        <f t="shared" si="1"/>
        <v/>
      </c>
      <c r="H64" s="496" t="str">
        <f>IF(B64="","",NORMDIST(E64,graph!$E$10,graph!$E$8,1)*graph!$E$2)</f>
        <v/>
      </c>
      <c r="I64" s="496" t="str">
        <f t="shared" si="2"/>
        <v/>
      </c>
    </row>
    <row r="65" spans="1:9">
      <c r="A65" s="656">
        <v>13</v>
      </c>
      <c r="B65" s="661" t="str">
        <f>IF(A65&lt;=graph!$E$3,A65,"")</f>
        <v/>
      </c>
      <c r="C65" s="662" t="str">
        <f>IF(B65="","",ROUND(E65-(graph!$E$7/2),'Input measurements'!$H$5+1))</f>
        <v/>
      </c>
      <c r="D65" s="662" t="str">
        <f>IF(C65="","",ROUND(E65+(graph!$E$7/2),'Input measurements'!$H$5+1))</f>
        <v/>
      </c>
      <c r="E65" s="663" t="str">
        <f>IF(B65="","",ROUND(E64+graph!$E$7,'Input measurements'!$H$5))</f>
        <v/>
      </c>
      <c r="F65" s="664" t="str">
        <f>IF(B65="","",FREQUENCY('Input measurements'!$B$2:$B$502,D65))</f>
        <v/>
      </c>
      <c r="G65" s="665" t="str">
        <f t="shared" si="1"/>
        <v/>
      </c>
      <c r="H65" s="496" t="str">
        <f>IF(B65="","",NORMDIST(E65,graph!$E$10,graph!$E$8,1)*graph!$E$2)</f>
        <v/>
      </c>
      <c r="I65" s="496" t="str">
        <f t="shared" si="2"/>
        <v/>
      </c>
    </row>
    <row r="66" spans="1:9">
      <c r="A66" s="656">
        <v>14</v>
      </c>
      <c r="B66" s="661" t="str">
        <f>IF(A66&lt;=graph!$E$3,A66,"")</f>
        <v/>
      </c>
      <c r="C66" s="662" t="str">
        <f>IF(B66="","",ROUND(E66-(graph!$E$7/2),'Input measurements'!$H$5+1))</f>
        <v/>
      </c>
      <c r="D66" s="662" t="str">
        <f>IF(C66="","",ROUND(E66+(graph!$E$7/2),'Input measurements'!$H$5+1))</f>
        <v/>
      </c>
      <c r="E66" s="663" t="str">
        <f>IF(B66="","",ROUND(E65+graph!$E$7,'Input measurements'!$H$5))</f>
        <v/>
      </c>
      <c r="F66" s="664" t="str">
        <f>IF(B66="","",FREQUENCY('Input measurements'!$B$2:$B$502,D66))</f>
        <v/>
      </c>
      <c r="G66" s="665" t="str">
        <f t="shared" si="1"/>
        <v/>
      </c>
      <c r="H66" s="496" t="str">
        <f>IF(B66="","",NORMDIST(E66,graph!$E$10,graph!$E$8,1)*graph!$E$2)</f>
        <v/>
      </c>
      <c r="I66" s="496" t="str">
        <f t="shared" si="2"/>
        <v/>
      </c>
    </row>
    <row r="67" spans="1:9">
      <c r="A67" s="656">
        <v>15</v>
      </c>
      <c r="B67" s="661" t="str">
        <f>IF(A67&lt;=graph!$E$3,A67,"")</f>
        <v/>
      </c>
      <c r="C67" s="662" t="str">
        <f>IF(B67="","",ROUND(E67-(graph!$E$7/2),'Input measurements'!$H$5+1))</f>
        <v/>
      </c>
      <c r="D67" s="662" t="str">
        <f>IF(C67="","",ROUND(E67+(graph!$E$7/2),'Input measurements'!$H$5+1))</f>
        <v/>
      </c>
      <c r="E67" s="663" t="str">
        <f>IF(B67="","",ROUND(E66+graph!$E$7,'Input measurements'!$H$5))</f>
        <v/>
      </c>
      <c r="F67" s="664" t="str">
        <f>IF(B67="","",FREQUENCY('Input measurements'!$B$2:$B$502,D67))</f>
        <v/>
      </c>
      <c r="G67" s="665" t="str">
        <f t="shared" si="1"/>
        <v/>
      </c>
      <c r="H67" s="496" t="str">
        <f>IF(B67="","",NORMDIST(E67,graph!$E$10,graph!$E$8,1)*graph!$E$2)</f>
        <v/>
      </c>
      <c r="I67" s="496" t="str">
        <f t="shared" si="2"/>
        <v/>
      </c>
    </row>
    <row r="68" spans="1:9">
      <c r="A68" s="656">
        <v>16</v>
      </c>
      <c r="B68" s="661" t="str">
        <f>IF(A68&lt;=graph!$E$3,A68,"")</f>
        <v/>
      </c>
      <c r="C68" s="662" t="str">
        <f>IF(B68="","",ROUND(E68-(graph!$E$7/2),'Input measurements'!$H$5+1))</f>
        <v/>
      </c>
      <c r="D68" s="662" t="str">
        <f>IF(C68="","",ROUND(E68+(graph!$E$7/2),'Input measurements'!$H$5+1))</f>
        <v/>
      </c>
      <c r="E68" s="663" t="str">
        <f>IF(B68="","",ROUND(E67+graph!$E$7,'Input measurements'!$H$5))</f>
        <v/>
      </c>
      <c r="F68" s="664" t="str">
        <f>IF(B68="","",FREQUENCY('Input measurements'!$B$2:$B$502,D68))</f>
        <v/>
      </c>
      <c r="G68" s="665" t="str">
        <f t="shared" si="1"/>
        <v/>
      </c>
      <c r="H68" s="496" t="str">
        <f>IF(B68="","",NORMDIST(E68,graph!$E$10,graph!$E$8,1)*graph!$E$2)</f>
        <v/>
      </c>
      <c r="I68" s="496" t="str">
        <f t="shared" si="2"/>
        <v/>
      </c>
    </row>
    <row r="69" spans="1:9">
      <c r="A69" s="656">
        <v>17</v>
      </c>
      <c r="B69" s="661" t="str">
        <f>IF(A69&lt;=graph!$E$3,A69,"")</f>
        <v/>
      </c>
      <c r="C69" s="662" t="str">
        <f>IF(B69="","",ROUND(E69-(graph!$E$7/2),'Input measurements'!$H$5+1))</f>
        <v/>
      </c>
      <c r="D69" s="662" t="str">
        <f>IF(C69="","",ROUND(E69+(graph!$E$7/2),'Input measurements'!$H$5+1))</f>
        <v/>
      </c>
      <c r="E69" s="663" t="str">
        <f>IF(B69="","",ROUND(E68+graph!$E$7,'Input measurements'!$H$5))</f>
        <v/>
      </c>
      <c r="F69" s="664" t="str">
        <f>IF(B69="","",FREQUENCY('Input measurements'!$B$2:$B$502,D69))</f>
        <v/>
      </c>
      <c r="G69" s="665" t="str">
        <f t="shared" si="1"/>
        <v/>
      </c>
      <c r="H69" s="496" t="str">
        <f>IF(B69="","",NORMDIST(E69,graph!$E$10,graph!$E$8,1)*graph!$E$2)</f>
        <v/>
      </c>
      <c r="I69" s="496" t="str">
        <f t="shared" si="2"/>
        <v/>
      </c>
    </row>
    <row r="70" spans="1:9">
      <c r="A70" s="656">
        <v>18</v>
      </c>
      <c r="B70" s="661" t="str">
        <f>IF(A70&lt;=graph!$E$3,A70,"")</f>
        <v/>
      </c>
      <c r="C70" s="662" t="str">
        <f>IF(B70="","",ROUND(E70-(graph!$E$7/2),'Input measurements'!$H$5+1))</f>
        <v/>
      </c>
      <c r="D70" s="662" t="str">
        <f>IF(C70="","",ROUND(E70+(graph!$E$7/2),'Input measurements'!$H$5+1))</f>
        <v/>
      </c>
      <c r="E70" s="663" t="str">
        <f>IF(B70="","",ROUND(E69+graph!$E$7,'Input measurements'!$H$5))</f>
        <v/>
      </c>
      <c r="F70" s="664" t="str">
        <f>IF(B70="","",FREQUENCY('Input measurements'!$B$2:$B$502,D70))</f>
        <v/>
      </c>
      <c r="G70" s="665" t="str">
        <f t="shared" si="1"/>
        <v/>
      </c>
      <c r="H70" s="496" t="str">
        <f>IF(B70="","",NORMDIST(E70,graph!$E$10,graph!$E$8,1)*graph!$E$2)</f>
        <v/>
      </c>
      <c r="I70" s="496" t="str">
        <f t="shared" si="2"/>
        <v/>
      </c>
    </row>
    <row r="71" spans="1:9">
      <c r="A71" s="656">
        <v>19</v>
      </c>
      <c r="B71" s="661" t="str">
        <f>IF(A71&lt;=graph!$E$3,A71,"")</f>
        <v/>
      </c>
      <c r="C71" s="662" t="str">
        <f>IF(B71="","",ROUND(E71-(graph!$E$7/2),'Input measurements'!$H$5+1))</f>
        <v/>
      </c>
      <c r="D71" s="662" t="str">
        <f>IF(C71="","",ROUND(E71+(graph!$E$7/2),'Input measurements'!$H$5+1))</f>
        <v/>
      </c>
      <c r="E71" s="663" t="str">
        <f>IF(B71="","",ROUND(E70+graph!$E$7,'Input measurements'!$H$5))</f>
        <v/>
      </c>
      <c r="F71" s="664" t="str">
        <f>IF(B71="","",FREQUENCY('Input measurements'!$B$2:$B$502,D71))</f>
        <v/>
      </c>
      <c r="G71" s="665" t="str">
        <f t="shared" si="1"/>
        <v/>
      </c>
      <c r="H71" s="496" t="str">
        <f>IF(B71="","",NORMDIST(E71,graph!$E$10,graph!$E$8,1)*graph!$E$2)</f>
        <v/>
      </c>
      <c r="I71" s="496" t="str">
        <f t="shared" si="2"/>
        <v/>
      </c>
    </row>
    <row r="72" spans="1:9">
      <c r="A72" s="656">
        <v>20</v>
      </c>
      <c r="B72" s="661" t="str">
        <f>IF(A72&lt;=graph!$E$3,A72,"")</f>
        <v/>
      </c>
      <c r="C72" s="662" t="str">
        <f>IF(B72="","",ROUND(E72-(graph!$E$7/2),'Input measurements'!$H$5+1))</f>
        <v/>
      </c>
      <c r="D72" s="662" t="str">
        <f>IF(C72="","",ROUND(E72+(graph!$E$7/2),'Input measurements'!$H$5+1))</f>
        <v/>
      </c>
      <c r="E72" s="663" t="str">
        <f>IF(B72="","",ROUND(E71+graph!$E$7,'Input measurements'!$H$5))</f>
        <v/>
      </c>
      <c r="F72" s="664" t="str">
        <f>IF(B72="","",FREQUENCY('Input measurements'!$B$2:$B$502,D72))</f>
        <v/>
      </c>
      <c r="G72" s="665" t="str">
        <f t="shared" si="1"/>
        <v/>
      </c>
      <c r="H72" s="496" t="str">
        <f>IF(B72="","",NORMDIST(E72,graph!$E$10,graph!$E$8,1)*graph!$E$2)</f>
        <v/>
      </c>
      <c r="I72" s="496" t="str">
        <f t="shared" si="2"/>
        <v/>
      </c>
    </row>
    <row r="73" spans="1:9">
      <c r="A73" s="656">
        <v>21</v>
      </c>
      <c r="B73" s="661" t="str">
        <f>IF(A73&lt;=graph!$E$3,A73,"")</f>
        <v/>
      </c>
      <c r="C73" s="662" t="str">
        <f>IF(B73="","",ROUND(E73-(graph!$E$7/2),'Input measurements'!$H$5+1))</f>
        <v/>
      </c>
      <c r="D73" s="662" t="str">
        <f>IF(C73="","",ROUND(E73+(graph!$E$7/2),'Input measurements'!$H$5+1))</f>
        <v/>
      </c>
      <c r="E73" s="663" t="str">
        <f>IF(B73="","",ROUND(E72+graph!$E$7,'Input measurements'!$H$5))</f>
        <v/>
      </c>
      <c r="F73" s="664" t="str">
        <f>IF(B73="","",FREQUENCY('Input measurements'!$B$2:$B$502,D73))</f>
        <v/>
      </c>
      <c r="G73" s="665" t="str">
        <f t="shared" si="1"/>
        <v/>
      </c>
      <c r="H73" s="496" t="str">
        <f>IF(B73="","",NORMDIST(E73,graph!$E$10,graph!$E$8,1)*graph!$E$2)</f>
        <v/>
      </c>
      <c r="I73" s="496" t="str">
        <f t="shared" si="2"/>
        <v/>
      </c>
    </row>
    <row r="74" spans="1:9">
      <c r="A74" s="656">
        <v>22</v>
      </c>
      <c r="B74" s="661" t="str">
        <f>IF(A74&lt;=graph!$E$3,A74,"")</f>
        <v/>
      </c>
      <c r="C74" s="662" t="str">
        <f>IF(B74="","",ROUND(E74-(graph!$E$7/2),'Input measurements'!$H$5+1))</f>
        <v/>
      </c>
      <c r="D74" s="662" t="str">
        <f>IF(C74="","",ROUND(E74+(graph!$E$7/2),'Input measurements'!$H$5+1))</f>
        <v/>
      </c>
      <c r="E74" s="663" t="str">
        <f>IF(B74="","",ROUND(E73+graph!$E$7,'Input measurements'!$H$5))</f>
        <v/>
      </c>
      <c r="F74" s="664" t="str">
        <f>IF(B74="","",FREQUENCY('Input measurements'!$B$2:$B$502,D74))</f>
        <v/>
      </c>
      <c r="G74" s="665" t="str">
        <f t="shared" si="1"/>
        <v/>
      </c>
      <c r="H74" s="496" t="str">
        <f>IF(B74="","",NORMDIST(E74,graph!$E$10,graph!$E$8,1)*graph!$E$2)</f>
        <v/>
      </c>
      <c r="I74" s="496" t="str">
        <f t="shared" si="2"/>
        <v/>
      </c>
    </row>
    <row r="75" spans="1:9">
      <c r="A75" s="656">
        <v>23</v>
      </c>
      <c r="B75" s="661" t="str">
        <f>IF(A75&lt;=graph!$E$3,A75,"")</f>
        <v/>
      </c>
      <c r="C75" s="662" t="str">
        <f>IF(B75="","",ROUND(E75-(graph!$E$7/2),'Input measurements'!$H$5+1))</f>
        <v/>
      </c>
      <c r="D75" s="662" t="str">
        <f>IF(C75="","",ROUND(E75+(graph!$E$7/2),'Input measurements'!$H$5+1))</f>
        <v/>
      </c>
      <c r="E75" s="663" t="str">
        <f>IF(B75="","",ROUND(E74+graph!$E$7,'Input measurements'!$H$5))</f>
        <v/>
      </c>
      <c r="F75" s="664" t="str">
        <f>IF(B75="","",FREQUENCY('Input measurements'!$B$2:$B$502,D75))</f>
        <v/>
      </c>
      <c r="G75" s="665" t="str">
        <f t="shared" si="1"/>
        <v/>
      </c>
      <c r="H75" s="496" t="str">
        <f>IF(B75="","",NORMDIST(E75,graph!$E$10,graph!$E$8,1)*graph!$E$2)</f>
        <v/>
      </c>
      <c r="I75" s="496" t="str">
        <f t="shared" si="2"/>
        <v/>
      </c>
    </row>
    <row r="76" spans="1:9">
      <c r="A76" s="656">
        <v>24</v>
      </c>
      <c r="B76" s="661" t="str">
        <f>IF(A76&lt;=graph!$E$3,A76,"")</f>
        <v/>
      </c>
      <c r="C76" s="662" t="str">
        <f>IF(B76="","",ROUND(E76-(graph!$E$7/2),'Input measurements'!$H$5+1))</f>
        <v/>
      </c>
      <c r="D76" s="662" t="str">
        <f>IF(C76="","",ROUND(E76+(graph!$E$7/2),'Input measurements'!$H$5+1))</f>
        <v/>
      </c>
      <c r="E76" s="663" t="str">
        <f>IF(B76="","",ROUND(E75+graph!$E$7,'Input measurements'!$H$5))</f>
        <v/>
      </c>
      <c r="F76" s="664" t="str">
        <f>IF(B76="","",FREQUENCY('Input measurements'!$B$2:$B$502,D76))</f>
        <v/>
      </c>
      <c r="G76" s="665" t="str">
        <f t="shared" si="1"/>
        <v/>
      </c>
      <c r="H76" s="496" t="str">
        <f>IF(B76="","",NORMDIST(E76,graph!$E$10,graph!$E$8,1)*graph!$E$2)</f>
        <v/>
      </c>
      <c r="I76" s="496" t="str">
        <f t="shared" si="2"/>
        <v/>
      </c>
    </row>
    <row r="77" spans="1:9">
      <c r="A77" s="666">
        <v>25</v>
      </c>
      <c r="B77" s="667" t="str">
        <f>IF(A77&lt;=graph!$E$3,A77,"")</f>
        <v/>
      </c>
      <c r="C77" s="668" t="str">
        <f>IF(B77="","",ROUND(E77-(graph!$E$7/2),'Input measurements'!$H$5+1))</f>
        <v/>
      </c>
      <c r="D77" s="668" t="str">
        <f>IF(C77="","",ROUND(E77+(graph!$E$7/2),'Input measurements'!$H$5+1))</f>
        <v/>
      </c>
      <c r="E77" s="669" t="str">
        <f>IF(B77="","",ROUND(E76+graph!$E$7,'Input measurements'!$H$5))</f>
        <v/>
      </c>
      <c r="F77" s="670" t="str">
        <f>IF(B77="","",FREQUENCY('Input measurements'!$B$2:$B$502,D77))</f>
        <v/>
      </c>
      <c r="G77" s="671" t="str">
        <f t="shared" si="1"/>
        <v/>
      </c>
      <c r="H77" s="496" t="str">
        <f>IF(B77="","",NORMDIST(E77,graph!$E$10,graph!$E$8,1)*graph!$E$2)</f>
        <v/>
      </c>
      <c r="I77" s="496" t="str">
        <f t="shared" si="2"/>
        <v/>
      </c>
    </row>
    <row r="79" spans="1:9">
      <c r="E79" s="632"/>
    </row>
    <row r="80" spans="1:9">
      <c r="E80" s="467"/>
      <c r="G80" s="672"/>
    </row>
    <row r="81" spans="2:12">
      <c r="B81" s="620" t="str">
        <f>IF(graph!$E$2=0,"",graph!$E$26)</f>
        <v/>
      </c>
      <c r="C81" s="673">
        <f>IF(graph!$E$2=0,20,IF(SUM(K81+L81=0),NA(),0.25))</f>
        <v>20</v>
      </c>
      <c r="D81" s="496">
        <f>IF(graph!$E$2=0,20,IF(AND(B81&lt;graph!$E$10+graph!$E$32,B81&gt;graph!$E$10-graph!$E$32),0.25,NA()))</f>
        <v>20</v>
      </c>
      <c r="K81" s="674">
        <f>IF(graph!$E$20=0,0,IF(graph!$E$2=0,20,IF(AND(B81&lt;graph!$E$20+graph!$E$32,B81&gt;graph!$E$20-graph!$E$32),0.25,0)))</f>
        <v>0</v>
      </c>
      <c r="L81" s="674">
        <f>IF(graph!$E$22=0,0,IF(graph!$E$2=0,20,IF(AND(B81&gt;graph!$E$22-graph!$E$32,B81&lt;graph!$E$22+graph!$E$32),0.25,0)))</f>
        <v>0</v>
      </c>
    </row>
    <row r="82" spans="2:12">
      <c r="B82" s="620" t="str">
        <f>IF(graph!$E$2=0,"",B81+graph!$E$32)</f>
        <v/>
      </c>
      <c r="C82" s="673">
        <f>IF(graph!$E$2=0,20,IF(SUM(K82+L82=0),NA(),0.25))</f>
        <v>20</v>
      </c>
      <c r="D82" s="496">
        <f>IF(graph!$E$2=0,20,IF(AND(B82&lt;graph!$E$10+graph!$E$32,B82&gt;graph!$E$10-graph!$E$32),0.25,NA()))</f>
        <v>20</v>
      </c>
      <c r="K82" s="674">
        <f>IF(graph!$E$20=0,0,IF(graph!$E$2=0,20,IF(AND(B82&lt;graph!$E$20+graph!$E$32,B82&gt;graph!$E$20-graph!$E$32),0.25,0)))</f>
        <v>0</v>
      </c>
      <c r="L82" s="674">
        <f>IF(graph!$E$22=0,0,IF(graph!$E$2=0,20,IF(AND(B82&gt;graph!$E$22-graph!$E$32,B82&lt;graph!$E$22+graph!$E$32),0.25,0)))</f>
        <v>0</v>
      </c>
    </row>
    <row r="83" spans="2:12">
      <c r="B83" s="620" t="str">
        <f>IF(graph!$E$2=0,"",B82+graph!$E$32)</f>
        <v/>
      </c>
      <c r="C83" s="673">
        <f>IF(graph!$E$2=0,20,IF(SUM(K83+L83=0),NA(),0.25))</f>
        <v>20</v>
      </c>
      <c r="D83" s="496">
        <f>IF(graph!$E$2=0,20,IF(AND(B83&lt;graph!$E$10+graph!$E$32,B83&gt;graph!$E$10-graph!$E$32),0.25,NA()))</f>
        <v>20</v>
      </c>
      <c r="K83" s="674">
        <f>IF(graph!$E$20=0,0,IF(graph!$E$2=0,20,IF(AND(B83&lt;graph!$E$20+graph!$E$32,B83&gt;graph!$E$20-graph!$E$32),0.25,0)))</f>
        <v>0</v>
      </c>
      <c r="L83" s="674">
        <f>IF(graph!$E$22=0,0,IF(graph!$E$2=0,20,IF(AND(B83&gt;graph!$E$22-graph!$E$32,B83&lt;graph!$E$22+graph!$E$32),0.25,0)))</f>
        <v>0</v>
      </c>
    </row>
    <row r="84" spans="2:12">
      <c r="B84" s="620" t="str">
        <f>IF(graph!$E$2=0,"",B83+graph!$E$32)</f>
        <v/>
      </c>
      <c r="C84" s="673">
        <f>IF(graph!$E$2=0,20,IF(SUM(K84+L84=0),NA(),0.25))</f>
        <v>20</v>
      </c>
      <c r="D84" s="496">
        <f>IF(graph!$E$2=0,20,IF(AND(B84&lt;graph!$E$10+graph!$E$32,B84&gt;graph!$E$10-graph!$E$32),0.25,NA()))</f>
        <v>20</v>
      </c>
      <c r="K84" s="674">
        <f>IF(graph!$E$20=0,0,IF(graph!$E$2=0,20,IF(AND(B84&lt;graph!$E$20+graph!$E$32,B84&gt;graph!$E$20-graph!$E$32),0.25,0)))</f>
        <v>0</v>
      </c>
      <c r="L84" s="674">
        <f>IF(graph!$E$22=0,0,IF(graph!$E$2=0,20,IF(AND(B84&gt;graph!$E$22-graph!$E$32,B84&lt;graph!$E$22+graph!$E$32),0.25,0)))</f>
        <v>0</v>
      </c>
    </row>
    <row r="85" spans="2:12">
      <c r="B85" s="620" t="str">
        <f>IF(graph!$E$2=0,"",B84+graph!$E$32)</f>
        <v/>
      </c>
      <c r="C85" s="673">
        <f>IF(graph!$E$2=0,20,IF(SUM(K85+L85=0),NA(),0.25))</f>
        <v>20</v>
      </c>
      <c r="D85" s="496">
        <f>IF(graph!$E$2=0,20,IF(AND(B85&lt;graph!$E$10+graph!$E$32,B85&gt;graph!$E$10-graph!$E$32),0.25,NA()))</f>
        <v>20</v>
      </c>
      <c r="K85" s="674">
        <f>IF(graph!$E$20=0,0,IF(graph!$E$2=0,20,IF(AND(B85&lt;graph!$E$20+graph!$E$32,B85&gt;graph!$E$20-graph!$E$32),0.25,0)))</f>
        <v>0</v>
      </c>
      <c r="L85" s="674">
        <f>IF(graph!$E$22=0,0,IF(graph!$E$2=0,20,IF(AND(B85&gt;graph!$E$22-graph!$E$32,B85&lt;graph!$E$22+graph!$E$32),0.25,0)))</f>
        <v>0</v>
      </c>
    </row>
    <row r="86" spans="2:12">
      <c r="B86" s="620" t="str">
        <f>IF(graph!$E$2=0,"",B85+graph!$E$32)</f>
        <v/>
      </c>
      <c r="C86" s="673">
        <f>IF(graph!$E$2=0,20,IF(SUM(K86+L86=0),NA(),0.25))</f>
        <v>20</v>
      </c>
      <c r="D86" s="496">
        <f>IF(graph!$E$2=0,20,IF(AND(B86&lt;graph!$E$10+graph!$E$32,B86&gt;graph!$E$10-graph!$E$32),0.25,NA()))</f>
        <v>20</v>
      </c>
      <c r="K86" s="674">
        <f>IF(graph!$E$20=0,0,IF(graph!$E$2=0,20,IF(AND(B86&lt;graph!$E$20+graph!$E$32,B86&gt;graph!$E$20-graph!$E$32),0.25,0)))</f>
        <v>0</v>
      </c>
      <c r="L86" s="674">
        <f>IF(graph!$E$22=0,0,IF(graph!$E$2=0,20,IF(AND(B86&gt;graph!$E$22-graph!$E$32,B86&lt;graph!$E$22+graph!$E$32),0.25,0)))</f>
        <v>0</v>
      </c>
    </row>
    <row r="87" spans="2:12">
      <c r="B87" s="620" t="str">
        <f>IF(graph!$E$2=0,"",B86+graph!$E$32)</f>
        <v/>
      </c>
      <c r="C87" s="673">
        <f>IF(graph!$E$2=0,20,IF(SUM(K87+L87=0),NA(),0.25))</f>
        <v>20</v>
      </c>
      <c r="D87" s="496">
        <f>IF(graph!$E$2=0,20,IF(AND(B87&lt;graph!$E$10+graph!$E$32,B87&gt;graph!$E$10-graph!$E$32),0.25,NA()))</f>
        <v>20</v>
      </c>
      <c r="K87" s="674">
        <f>IF(graph!$E$20=0,0,IF(graph!$E$2=0,20,IF(AND(B87&lt;graph!$E$20+graph!$E$32,B87&gt;graph!$E$20-graph!$E$32),0.25,0)))</f>
        <v>0</v>
      </c>
      <c r="L87" s="674">
        <f>IF(graph!$E$22=0,0,IF(graph!$E$2=0,20,IF(AND(B87&gt;graph!$E$22-graph!$E$32,B87&lt;graph!$E$22+graph!$E$32),0.25,0)))</f>
        <v>0</v>
      </c>
    </row>
    <row r="88" spans="2:12">
      <c r="B88" s="620" t="str">
        <f>IF(graph!$E$2=0,"",B87+graph!$E$32)</f>
        <v/>
      </c>
      <c r="C88" s="673">
        <f>IF(graph!$E$2=0,20,IF(SUM(K88+L88=0),NA(),0.25))</f>
        <v>20</v>
      </c>
      <c r="D88" s="496">
        <f>IF(graph!$E$2=0,20,IF(AND(B88&lt;graph!$E$10+graph!$E$32,B88&gt;graph!$E$10-graph!$E$32),0.25,NA()))</f>
        <v>20</v>
      </c>
      <c r="K88" s="674">
        <f>IF(graph!$E$20=0,0,IF(graph!$E$2=0,20,IF(AND(B88&lt;graph!$E$20+graph!$E$32,B88&gt;graph!$E$20-graph!$E$32),0.25,0)))</f>
        <v>0</v>
      </c>
      <c r="L88" s="674">
        <f>IF(graph!$E$22=0,0,IF(graph!$E$2=0,20,IF(AND(B88&gt;graph!$E$22-graph!$E$32,B88&lt;graph!$E$22+graph!$E$32),0.25,0)))</f>
        <v>0</v>
      </c>
    </row>
    <row r="89" spans="2:12">
      <c r="B89" s="620" t="str">
        <f>IF(graph!$E$2=0,"",B88+graph!$E$32)</f>
        <v/>
      </c>
      <c r="C89" s="673">
        <f>IF(graph!$E$2=0,20,IF(SUM(K89+L89=0),NA(),0.25))</f>
        <v>20</v>
      </c>
      <c r="D89" s="496">
        <f>IF(graph!$E$2=0,20,IF(AND(B89&lt;graph!$E$10+graph!$E$32,B89&gt;graph!$E$10-graph!$E$32),0.25,NA()))</f>
        <v>20</v>
      </c>
      <c r="K89" s="674">
        <f>IF(graph!$E$20=0,0,IF(graph!$E$2=0,20,IF(AND(B89&lt;graph!$E$20+graph!$E$32,B89&gt;graph!$E$20-graph!$E$32),0.25,0)))</f>
        <v>0</v>
      </c>
      <c r="L89" s="674">
        <f>IF(graph!$E$22=0,0,IF(graph!$E$2=0,20,IF(AND(B89&gt;graph!$E$22-graph!$E$32,B89&lt;graph!$E$22+graph!$E$32),0.25,0)))</f>
        <v>0</v>
      </c>
    </row>
    <row r="90" spans="2:12">
      <c r="B90" s="620" t="str">
        <f>IF(graph!$E$2=0,"",B89+graph!$E$32)</f>
        <v/>
      </c>
      <c r="C90" s="673">
        <f>IF(graph!$E$2=0,20,IF(SUM(K90+L90=0),NA(),0.25))</f>
        <v>20</v>
      </c>
      <c r="D90" s="496">
        <f>IF(graph!$E$2=0,20,IF(AND(B90&lt;graph!$E$10+graph!$E$32,B90&gt;graph!$E$10-graph!$E$32),0.25,NA()))</f>
        <v>20</v>
      </c>
      <c r="K90" s="674">
        <f>IF(graph!$E$20=0,0,IF(graph!$E$2=0,20,IF(AND(B90&lt;graph!$E$20+graph!$E$32,B90&gt;graph!$E$20-graph!$E$32),0.25,0)))</f>
        <v>0</v>
      </c>
      <c r="L90" s="674">
        <f>IF(graph!$E$22=0,0,IF(graph!$E$2=0,20,IF(AND(B90&gt;graph!$E$22-graph!$E$32,B90&lt;graph!$E$22+graph!$E$32),0.25,0)))</f>
        <v>0</v>
      </c>
    </row>
    <row r="91" spans="2:12">
      <c r="B91" s="620" t="str">
        <f>IF(graph!$E$2=0,"",B90+graph!$E$32)</f>
        <v/>
      </c>
      <c r="C91" s="673">
        <f>IF(graph!$E$2=0,20,IF(SUM(K91+L91=0),NA(),0.25))</f>
        <v>20</v>
      </c>
      <c r="D91" s="496">
        <f>IF(graph!$E$2=0,20,IF(AND(B91&lt;graph!$E$10+graph!$E$32,B91&gt;graph!$E$10-graph!$E$32),0.25,NA()))</f>
        <v>20</v>
      </c>
      <c r="K91" s="674">
        <f>IF(graph!$E$20=0,0,IF(graph!$E$2=0,20,IF(AND(B91&lt;graph!$E$20+graph!$E$32,B91&gt;graph!$E$20-graph!$E$32),0.25,0)))</f>
        <v>0</v>
      </c>
      <c r="L91" s="674">
        <f>IF(graph!$E$22=0,0,IF(graph!$E$2=0,20,IF(AND(B91&gt;graph!$E$22-graph!$E$32,B91&lt;graph!$E$22+graph!$E$32),0.25,0)))</f>
        <v>0</v>
      </c>
    </row>
    <row r="92" spans="2:12">
      <c r="B92" s="620" t="str">
        <f>IF(graph!$E$2=0,"",B91+graph!$E$32)</f>
        <v/>
      </c>
      <c r="C92" s="673">
        <f>IF(graph!$E$2=0,20,IF(SUM(K92+L92=0),NA(),0.25))</f>
        <v>20</v>
      </c>
      <c r="D92" s="496">
        <f>IF(graph!$E$2=0,20,IF(AND(B92&lt;graph!$E$10+graph!$E$32,B92&gt;graph!$E$10-graph!$E$32),0.25,NA()))</f>
        <v>20</v>
      </c>
      <c r="K92" s="674">
        <f>IF(graph!$E$20=0,0,IF(graph!$E$2=0,20,IF(AND(B92&lt;graph!$E$20+graph!$E$32,B92&gt;graph!$E$20-graph!$E$32),0.25,0)))</f>
        <v>0</v>
      </c>
      <c r="L92" s="674">
        <f>IF(graph!$E$22=0,0,IF(graph!$E$2=0,20,IF(AND(B92&gt;graph!$E$22-graph!$E$32,B92&lt;graph!$E$22+graph!$E$32),0.25,0)))</f>
        <v>0</v>
      </c>
    </row>
    <row r="93" spans="2:12">
      <c r="B93" s="620" t="str">
        <f>IF(graph!$E$2=0,"",B92+graph!$E$32)</f>
        <v/>
      </c>
      <c r="C93" s="673">
        <f>IF(graph!$E$2=0,20,IF(SUM(K93+L93=0),NA(),0.25))</f>
        <v>20</v>
      </c>
      <c r="D93" s="496">
        <f>IF(graph!$E$2=0,20,IF(AND(B93&lt;graph!$E$10+graph!$E$32,B93&gt;graph!$E$10-graph!$E$32),0.25,NA()))</f>
        <v>20</v>
      </c>
      <c r="K93" s="674">
        <f>IF(graph!$E$20=0,0,IF(graph!$E$2=0,20,IF(AND(B93&lt;graph!$E$20+graph!$E$32,B93&gt;graph!$E$20-graph!$E$32),0.25,0)))</f>
        <v>0</v>
      </c>
      <c r="L93" s="674">
        <f>IF(graph!$E$22=0,0,IF(graph!$E$2=0,20,IF(AND(B93&gt;graph!$E$22-graph!$E$32,B93&lt;graph!$E$22+graph!$E$32),0.25,0)))</f>
        <v>0</v>
      </c>
    </row>
    <row r="94" spans="2:12">
      <c r="B94" s="620" t="str">
        <f>IF(graph!$E$2=0,"",B93+graph!$E$32)</f>
        <v/>
      </c>
      <c r="C94" s="673">
        <f>IF(graph!$E$2=0,20,IF(SUM(K94+L94=0),NA(),0.25))</f>
        <v>20</v>
      </c>
      <c r="D94" s="496">
        <f>IF(graph!$E$2=0,20,IF(AND(B94&lt;graph!$E$10+graph!$E$32,B94&gt;graph!$E$10-graph!$E$32),0.25,NA()))</f>
        <v>20</v>
      </c>
      <c r="K94" s="674">
        <f>IF(graph!$E$20=0,0,IF(graph!$E$2=0,20,IF(AND(B94&lt;graph!$E$20+graph!$E$32,B94&gt;graph!$E$20-graph!$E$32),0.25,0)))</f>
        <v>0</v>
      </c>
      <c r="L94" s="674">
        <f>IF(graph!$E$22=0,0,IF(graph!$E$2=0,20,IF(AND(B94&gt;graph!$E$22-graph!$E$32,B94&lt;graph!$E$22+graph!$E$32),0.25,0)))</f>
        <v>0</v>
      </c>
    </row>
    <row r="95" spans="2:12">
      <c r="B95" s="620" t="str">
        <f>IF(graph!$E$2=0,"",B94+graph!$E$32)</f>
        <v/>
      </c>
      <c r="C95" s="673">
        <f>IF(graph!$E$2=0,20,IF(SUM(K95+L95=0),NA(),0.25))</f>
        <v>20</v>
      </c>
      <c r="D95" s="496">
        <f>IF(graph!$E$2=0,20,IF(AND(B95&lt;graph!$E$10+graph!$E$32,B95&gt;graph!$E$10-graph!$E$32),0.25,NA()))</f>
        <v>20</v>
      </c>
      <c r="K95" s="674">
        <f>IF(graph!$E$20=0,0,IF(graph!$E$2=0,20,IF(AND(B95&lt;graph!$E$20+graph!$E$32,B95&gt;graph!$E$20-graph!$E$32),0.25,0)))</f>
        <v>0</v>
      </c>
      <c r="L95" s="674">
        <f>IF(graph!$E$22=0,0,IF(graph!$E$2=0,20,IF(AND(B95&gt;graph!$E$22-graph!$E$32,B95&lt;graph!$E$22+graph!$E$32),0.25,0)))</f>
        <v>0</v>
      </c>
    </row>
    <row r="96" spans="2:12">
      <c r="B96" s="620" t="str">
        <f>IF(graph!$E$2=0,"",B95+graph!$E$32)</f>
        <v/>
      </c>
      <c r="C96" s="673">
        <f>IF(graph!$E$2=0,20,IF(SUM(K96+L96=0),NA(),0.25))</f>
        <v>20</v>
      </c>
      <c r="D96" s="496">
        <f>IF(graph!$E$2=0,20,IF(AND(B96&lt;graph!$E$10+graph!$E$32,B96&gt;graph!$E$10-graph!$E$32),0.25,NA()))</f>
        <v>20</v>
      </c>
      <c r="K96" s="674">
        <f>IF(graph!$E$20=0,0,IF(graph!$E$2=0,20,IF(AND(B96&lt;graph!$E$20+graph!$E$32,B96&gt;graph!$E$20-graph!$E$32),0.25,0)))</f>
        <v>0</v>
      </c>
      <c r="L96" s="674">
        <f>IF(graph!$E$22=0,0,IF(graph!$E$2=0,20,IF(AND(B96&gt;graph!$E$22-graph!$E$32,B96&lt;graph!$E$22+graph!$E$32),0.25,0)))</f>
        <v>0</v>
      </c>
    </row>
    <row r="97" spans="2:12">
      <c r="B97" s="620" t="str">
        <f>IF(graph!$E$2=0,"",B96+graph!$E$32)</f>
        <v/>
      </c>
      <c r="C97" s="673">
        <f>IF(graph!$E$2=0,20,IF(SUM(K97+L97=0),NA(),0.25))</f>
        <v>20</v>
      </c>
      <c r="D97" s="496">
        <f>IF(graph!$E$2=0,20,IF(AND(B97&lt;graph!$E$10+graph!$E$32,B97&gt;graph!$E$10-graph!$E$32),0.25,NA()))</f>
        <v>20</v>
      </c>
      <c r="K97" s="674">
        <f>IF(graph!$E$20=0,0,IF(graph!$E$2=0,20,IF(AND(B97&lt;graph!$E$20+graph!$E$32,B97&gt;graph!$E$20-graph!$E$32),0.25,0)))</f>
        <v>0</v>
      </c>
      <c r="L97" s="674">
        <f>IF(graph!$E$22=0,0,IF(graph!$E$2=0,20,IF(AND(B97&gt;graph!$E$22-graph!$E$32,B97&lt;graph!$E$22+graph!$E$32),0.25,0)))</f>
        <v>0</v>
      </c>
    </row>
    <row r="98" spans="2:12">
      <c r="B98" s="620" t="str">
        <f>IF(graph!$E$2=0,"",B97+graph!$E$32)</f>
        <v/>
      </c>
      <c r="C98" s="673">
        <f>IF(graph!$E$2=0,20,IF(SUM(K98+L98=0),NA(),0.25))</f>
        <v>20</v>
      </c>
      <c r="D98" s="496">
        <f>IF(graph!$E$2=0,20,IF(AND(B98&lt;graph!$E$10+graph!$E$32,B98&gt;graph!$E$10-graph!$E$32),0.25,NA()))</f>
        <v>20</v>
      </c>
      <c r="K98" s="674">
        <f>IF(graph!$E$20=0,0,IF(graph!$E$2=0,20,IF(AND(B98&lt;graph!$E$20+graph!$E$32,B98&gt;graph!$E$20-graph!$E$32),0.25,0)))</f>
        <v>0</v>
      </c>
      <c r="L98" s="674">
        <f>IF(graph!$E$22=0,0,IF(graph!$E$2=0,20,IF(AND(B98&gt;graph!$E$22-graph!$E$32,B98&lt;graph!$E$22+graph!$E$32),0.25,0)))</f>
        <v>0</v>
      </c>
    </row>
    <row r="99" spans="2:12">
      <c r="B99" s="620" t="str">
        <f>IF(graph!$E$2=0,"",B98+graph!$E$32)</f>
        <v/>
      </c>
      <c r="C99" s="673">
        <f>IF(graph!$E$2=0,20,IF(SUM(K99+L99=0),NA(),0.25))</f>
        <v>20</v>
      </c>
      <c r="D99" s="496">
        <f>IF(graph!$E$2=0,20,IF(AND(B99&lt;graph!$E$10+graph!$E$32,B99&gt;graph!$E$10-graph!$E$32),0.25,NA()))</f>
        <v>20</v>
      </c>
      <c r="K99" s="674">
        <f>IF(graph!$E$20=0,0,IF(graph!$E$2=0,20,IF(AND(B99&lt;graph!$E$20+graph!$E$32,B99&gt;graph!$E$20-graph!$E$32),0.25,0)))</f>
        <v>0</v>
      </c>
      <c r="L99" s="674">
        <f>IF(graph!$E$22=0,0,IF(graph!$E$2=0,20,IF(AND(B99&gt;graph!$E$22-graph!$E$32,B99&lt;graph!$E$22+graph!$E$32),0.25,0)))</f>
        <v>0</v>
      </c>
    </row>
    <row r="100" spans="2:12">
      <c r="B100" s="620" t="str">
        <f>IF(graph!$E$2=0,"",B99+graph!$E$32)</f>
        <v/>
      </c>
      <c r="C100" s="673">
        <f>IF(graph!$E$2=0,20,IF(SUM(K100+L100=0),NA(),0.25))</f>
        <v>20</v>
      </c>
      <c r="D100" s="496">
        <f>IF(graph!$E$2=0,20,IF(AND(B100&lt;graph!$E$10+graph!$E$32,B100&gt;graph!$E$10-graph!$E$32),0.25,NA()))</f>
        <v>20</v>
      </c>
      <c r="K100" s="674">
        <f>IF(graph!$E$20=0,0,IF(graph!$E$2=0,20,IF(AND(B100&lt;graph!$E$20+graph!$E$32,B100&gt;graph!$E$20-graph!$E$32),0.25,0)))</f>
        <v>0</v>
      </c>
      <c r="L100" s="674">
        <f>IF(graph!$E$22=0,0,IF(graph!$E$2=0,20,IF(AND(B100&gt;graph!$E$22-graph!$E$32,B100&lt;graph!$E$22+graph!$E$32),0.25,0)))</f>
        <v>0</v>
      </c>
    </row>
    <row r="101" spans="2:12">
      <c r="B101" s="620" t="str">
        <f>IF(graph!$E$2=0,"",B100+graph!$E$32)</f>
        <v/>
      </c>
      <c r="C101" s="673">
        <f>IF(graph!$E$2=0,20,IF(SUM(K101+L101=0),NA(),0.25))</f>
        <v>20</v>
      </c>
      <c r="D101" s="496">
        <f>IF(graph!$E$2=0,20,IF(AND(B101&lt;graph!$E$10+graph!$E$32,B101&gt;graph!$E$10-graph!$E$32),0.25,NA()))</f>
        <v>20</v>
      </c>
      <c r="K101" s="674">
        <f>IF(graph!$E$20=0,0,IF(graph!$E$2=0,20,IF(AND(B101&lt;graph!$E$20+graph!$E$32,B101&gt;graph!$E$20-graph!$E$32),0.25,0)))</f>
        <v>0</v>
      </c>
      <c r="L101" s="674">
        <f>IF(graph!$E$22=0,0,IF(graph!$E$2=0,20,IF(AND(B101&gt;graph!$E$22-graph!$E$32,B101&lt;graph!$E$22+graph!$E$32),0.25,0)))</f>
        <v>0</v>
      </c>
    </row>
    <row r="102" spans="2:12">
      <c r="B102" s="620" t="str">
        <f>IF(graph!$E$2=0,"",B101+graph!$E$32)</f>
        <v/>
      </c>
      <c r="C102" s="673">
        <f>IF(graph!$E$2=0,20,IF(SUM(K102+L102=0),NA(),0.25))</f>
        <v>20</v>
      </c>
      <c r="D102" s="496">
        <f>IF(graph!$E$2=0,20,IF(AND(B102&lt;graph!$E$10+graph!$E$32,B102&gt;graph!$E$10-graph!$E$32),0.25,NA()))</f>
        <v>20</v>
      </c>
      <c r="K102" s="674">
        <f>IF(graph!$E$20=0,0,IF(graph!$E$2=0,20,IF(AND(B102&lt;graph!$E$20+graph!$E$32,B102&gt;graph!$E$20-graph!$E$32),0.25,0)))</f>
        <v>0</v>
      </c>
      <c r="L102" s="674">
        <f>IF(graph!$E$22=0,0,IF(graph!$E$2=0,20,IF(AND(B102&gt;graph!$E$22-graph!$E$32,B102&lt;graph!$E$22+graph!$E$32),0.25,0)))</f>
        <v>0</v>
      </c>
    </row>
    <row r="103" spans="2:12">
      <c r="B103" s="620" t="str">
        <f>IF(graph!$E$2=0,"",B102+graph!$E$32)</f>
        <v/>
      </c>
      <c r="C103" s="673">
        <f>IF(graph!$E$2=0,20,IF(SUM(K103+L103=0),NA(),0.25))</f>
        <v>20</v>
      </c>
      <c r="D103" s="496">
        <f>IF(graph!$E$2=0,20,IF(AND(B103&lt;graph!$E$10+graph!$E$32,B103&gt;graph!$E$10-graph!$E$32),0.25,NA()))</f>
        <v>20</v>
      </c>
      <c r="K103" s="674">
        <f>IF(graph!$E$20=0,0,IF(graph!$E$2=0,20,IF(AND(B103&lt;graph!$E$20+graph!$E$32,B103&gt;graph!$E$20-graph!$E$32),0.25,0)))</f>
        <v>0</v>
      </c>
      <c r="L103" s="674">
        <f>IF(graph!$E$22=0,0,IF(graph!$E$2=0,20,IF(AND(B103&gt;graph!$E$22-graph!$E$32,B103&lt;graph!$E$22+graph!$E$32),0.25,0)))</f>
        <v>0</v>
      </c>
    </row>
    <row r="104" spans="2:12">
      <c r="B104" s="620" t="str">
        <f>IF(graph!$E$2=0,"",B103+graph!$E$32)</f>
        <v/>
      </c>
      <c r="C104" s="673">
        <f>IF(graph!$E$2=0,20,IF(SUM(K104+L104=0),NA(),0.25))</f>
        <v>20</v>
      </c>
      <c r="D104" s="496">
        <f>IF(graph!$E$2=0,20,IF(AND(B104&lt;graph!$E$10+graph!$E$32,B104&gt;graph!$E$10-graph!$E$32),0.25,NA()))</f>
        <v>20</v>
      </c>
      <c r="K104" s="674">
        <f>IF(graph!$E$20=0,0,IF(graph!$E$2=0,20,IF(AND(B104&lt;graph!$E$20+graph!$E$32,B104&gt;graph!$E$20-graph!$E$32),0.25,0)))</f>
        <v>0</v>
      </c>
      <c r="L104" s="674">
        <f>IF(graph!$E$22=0,0,IF(graph!$E$2=0,20,IF(AND(B104&gt;graph!$E$22-graph!$E$32,B104&lt;graph!$E$22+graph!$E$32),0.25,0)))</f>
        <v>0</v>
      </c>
    </row>
    <row r="105" spans="2:12">
      <c r="B105" s="620" t="str">
        <f>IF(graph!$E$2=0,"",B104+graph!$E$32)</f>
        <v/>
      </c>
      <c r="C105" s="673">
        <f>IF(graph!$E$2=0,20,IF(SUM(K105+L105=0),NA(),0.25))</f>
        <v>20</v>
      </c>
      <c r="D105" s="496">
        <f>IF(graph!$E$2=0,20,IF(AND(B105&lt;graph!$E$10+graph!$E$32,B105&gt;graph!$E$10-graph!$E$32),0.25,NA()))</f>
        <v>20</v>
      </c>
      <c r="K105" s="674">
        <f>IF(graph!$E$20=0,0,IF(graph!$E$2=0,20,IF(AND(B105&lt;graph!$E$20+graph!$E$32,B105&gt;graph!$E$20-graph!$E$32),0.25,0)))</f>
        <v>0</v>
      </c>
      <c r="L105" s="674">
        <f>IF(graph!$E$22=0,0,IF(graph!$E$2=0,20,IF(AND(B105&gt;graph!$E$22-graph!$E$32,B105&lt;graph!$E$22+graph!$E$32),0.25,0)))</f>
        <v>0</v>
      </c>
    </row>
    <row r="106" spans="2:12">
      <c r="B106" s="620" t="str">
        <f>IF(graph!$E$2=0,"",B105+graph!$E$32)</f>
        <v/>
      </c>
      <c r="C106" s="673">
        <f>IF(graph!$E$2=0,20,IF(SUM(K106+L106=0),NA(),0.25))</f>
        <v>20</v>
      </c>
      <c r="D106" s="496">
        <f>IF(graph!$E$2=0,20,IF(AND(B106&lt;graph!$E$10+graph!$E$32,B106&gt;graph!$E$10-graph!$E$32),0.25,NA()))</f>
        <v>20</v>
      </c>
      <c r="K106" s="674">
        <f>IF(graph!$E$20=0,0,IF(graph!$E$2=0,20,IF(AND(B106&lt;graph!$E$20+graph!$E$32,B106&gt;graph!$E$20-graph!$E$32),0.25,0)))</f>
        <v>0</v>
      </c>
      <c r="L106" s="674">
        <f>IF(graph!$E$22=0,0,IF(graph!$E$2=0,20,IF(AND(B106&gt;graph!$E$22-graph!$E$32,B106&lt;graph!$E$22+graph!$E$32),0.25,0)))</f>
        <v>0</v>
      </c>
    </row>
    <row r="107" spans="2:12">
      <c r="B107" s="620" t="str">
        <f>IF(graph!$E$2=0,"",B106+graph!$E$32)</f>
        <v/>
      </c>
      <c r="C107" s="673">
        <f>IF(graph!$E$2=0,20,IF(SUM(K107+L107=0),NA(),0.25))</f>
        <v>20</v>
      </c>
      <c r="D107" s="496">
        <f>IF(graph!$E$2=0,20,IF(AND(B107&lt;graph!$E$10+graph!$E$32,B107&gt;graph!$E$10-graph!$E$32),0.25,NA()))</f>
        <v>20</v>
      </c>
      <c r="K107" s="674">
        <f>IF(graph!$E$20=0,0,IF(graph!$E$2=0,20,IF(AND(B107&lt;graph!$E$20+graph!$E$32,B107&gt;graph!$E$20-graph!$E$32),0.25,0)))</f>
        <v>0</v>
      </c>
      <c r="L107" s="674">
        <f>IF(graph!$E$22=0,0,IF(graph!$E$2=0,20,IF(AND(B107&gt;graph!$E$22-graph!$E$32,B107&lt;graph!$E$22+graph!$E$32),0.25,0)))</f>
        <v>0</v>
      </c>
    </row>
    <row r="108" spans="2:12">
      <c r="B108" s="620" t="str">
        <f>IF(graph!$E$2=0,"",B107+graph!$E$32)</f>
        <v/>
      </c>
      <c r="C108" s="673">
        <f>IF(graph!$E$2=0,20,IF(SUM(K108+L108=0),NA(),0.25))</f>
        <v>20</v>
      </c>
      <c r="D108" s="496">
        <f>IF(graph!$E$2=0,20,IF(AND(B108&lt;graph!$E$10+graph!$E$32,B108&gt;graph!$E$10-graph!$E$32),0.25,NA()))</f>
        <v>20</v>
      </c>
      <c r="K108" s="674">
        <f>IF(graph!$E$20=0,0,IF(graph!$E$2=0,20,IF(AND(B108&lt;graph!$E$20+graph!$E$32,B108&gt;graph!$E$20-graph!$E$32),0.25,0)))</f>
        <v>0</v>
      </c>
      <c r="L108" s="674">
        <f>IF(graph!$E$22=0,0,IF(graph!$E$2=0,20,IF(AND(B108&gt;graph!$E$22-graph!$E$32,B108&lt;graph!$E$22+graph!$E$32),0.25,0)))</f>
        <v>0</v>
      </c>
    </row>
    <row r="109" spans="2:12">
      <c r="B109" s="620" t="str">
        <f>IF(graph!$E$2=0,"",B108+graph!$E$32)</f>
        <v/>
      </c>
      <c r="C109" s="673">
        <f>IF(graph!$E$2=0,20,IF(SUM(K109+L109=0),NA(),0.25))</f>
        <v>20</v>
      </c>
      <c r="D109" s="496">
        <f>IF(graph!$E$2=0,20,IF(AND(B109&lt;graph!$E$10+graph!$E$32,B109&gt;graph!$E$10-graph!$E$32),0.25,NA()))</f>
        <v>20</v>
      </c>
      <c r="K109" s="674">
        <f>IF(graph!$E$20=0,0,IF(graph!$E$2=0,20,IF(AND(B109&lt;graph!$E$20+graph!$E$32,B109&gt;graph!$E$20-graph!$E$32),0.25,0)))</f>
        <v>0</v>
      </c>
      <c r="L109" s="674">
        <f>IF(graph!$E$22=0,0,IF(graph!$E$2=0,20,IF(AND(B109&gt;graph!$E$22-graph!$E$32,B109&lt;graph!$E$22+graph!$E$32),0.25,0)))</f>
        <v>0</v>
      </c>
    </row>
    <row r="110" spans="2:12">
      <c r="B110" s="620" t="str">
        <f>IF(graph!$E$2=0,"",B109+graph!$E$32)</f>
        <v/>
      </c>
      <c r="C110" s="673">
        <f>IF(graph!$E$2=0,20,IF(SUM(K110+L110=0),NA(),0.25))</f>
        <v>20</v>
      </c>
      <c r="D110" s="496">
        <f>IF(graph!$E$2=0,20,IF(AND(B110&lt;graph!$E$10+graph!$E$32,B110&gt;graph!$E$10-graph!$E$32),0.25,NA()))</f>
        <v>20</v>
      </c>
      <c r="K110" s="674">
        <f>IF(graph!$E$20=0,0,IF(graph!$E$2=0,20,IF(AND(B110&lt;graph!$E$20+graph!$E$32,B110&gt;graph!$E$20-graph!$E$32),0.25,0)))</f>
        <v>0</v>
      </c>
      <c r="L110" s="674">
        <f>IF(graph!$E$22=0,0,IF(graph!$E$2=0,20,IF(AND(B110&gt;graph!$E$22-graph!$E$32,B110&lt;graph!$E$22+graph!$E$32),0.25,0)))</f>
        <v>0</v>
      </c>
    </row>
    <row r="111" spans="2:12">
      <c r="B111" s="620" t="str">
        <f>IF(graph!$E$2=0,"",B110+graph!$E$32)</f>
        <v/>
      </c>
      <c r="C111" s="673">
        <f>IF(graph!$E$2=0,20,IF(SUM(K111+L111=0),NA(),0.25))</f>
        <v>20</v>
      </c>
      <c r="D111" s="496">
        <f>IF(graph!$E$2=0,20,IF(AND(B111&lt;graph!$E$10+graph!$E$32,B111&gt;graph!$E$10-graph!$E$32),0.25,NA()))</f>
        <v>20</v>
      </c>
      <c r="K111" s="674">
        <f>IF(graph!$E$20=0,0,IF(graph!$E$2=0,20,IF(AND(B111&lt;graph!$E$20+graph!$E$32,B111&gt;graph!$E$20-graph!$E$32),0.25,0)))</f>
        <v>0</v>
      </c>
      <c r="L111" s="674">
        <f>IF(graph!$E$22=0,0,IF(graph!$E$2=0,20,IF(AND(B111&gt;graph!$E$22-graph!$E$32,B111&lt;graph!$E$22+graph!$E$32),0.25,0)))</f>
        <v>0</v>
      </c>
    </row>
    <row r="112" spans="2:12">
      <c r="B112" s="620" t="str">
        <f>IF(graph!$E$2=0,"",B111+graph!$E$32)</f>
        <v/>
      </c>
      <c r="C112" s="673">
        <f>IF(graph!$E$2=0,20,IF(SUM(K112+L112=0),NA(),0.25))</f>
        <v>20</v>
      </c>
      <c r="D112" s="496">
        <f>IF(graph!$E$2=0,20,IF(AND(B112&lt;graph!$E$10+graph!$E$32,B112&gt;graph!$E$10-graph!$E$32),0.25,NA()))</f>
        <v>20</v>
      </c>
      <c r="K112" s="674">
        <f>IF(graph!$E$20=0,0,IF(graph!$E$2=0,20,IF(AND(B112&lt;graph!$E$20+graph!$E$32,B112&gt;graph!$E$20-graph!$E$32),0.25,0)))</f>
        <v>0</v>
      </c>
      <c r="L112" s="674">
        <f>IF(graph!$E$22=0,0,IF(graph!$E$2=0,20,IF(AND(B112&gt;graph!$E$22-graph!$E$32,B112&lt;graph!$E$22+graph!$E$32),0.25,0)))</f>
        <v>0</v>
      </c>
    </row>
    <row r="113" spans="2:12">
      <c r="B113" s="620" t="str">
        <f>IF(graph!$E$2=0,"",B112+graph!$E$32)</f>
        <v/>
      </c>
      <c r="C113" s="673">
        <f>IF(graph!$E$2=0,20,IF(SUM(K113+L113=0),NA(),0.25))</f>
        <v>20</v>
      </c>
      <c r="D113" s="496">
        <f>IF(graph!$E$2=0,20,IF(AND(B113&lt;graph!$E$10+graph!$E$32,B113&gt;graph!$E$10-graph!$E$32),0.25,NA()))</f>
        <v>20</v>
      </c>
      <c r="K113" s="674">
        <f>IF(graph!$E$20=0,0,IF(graph!$E$2=0,20,IF(AND(B113&lt;graph!$E$20+graph!$E$32,B113&gt;graph!$E$20-graph!$E$32),0.25,0)))</f>
        <v>0</v>
      </c>
      <c r="L113" s="674">
        <f>IF(graph!$E$22=0,0,IF(graph!$E$2=0,20,IF(AND(B113&gt;graph!$E$22-graph!$E$32,B113&lt;graph!$E$22+graph!$E$32),0.25,0)))</f>
        <v>0</v>
      </c>
    </row>
    <row r="114" spans="2:12">
      <c r="B114" s="620" t="str">
        <f>IF(graph!$E$2=0,"",B113+graph!$E$32)</f>
        <v/>
      </c>
      <c r="C114" s="673">
        <f>IF(graph!$E$2=0,20,IF(SUM(K114+L114=0),NA(),0.25))</f>
        <v>20</v>
      </c>
      <c r="D114" s="496">
        <f>IF(graph!$E$2=0,20,IF(AND(B114&lt;graph!$E$10+graph!$E$32,B114&gt;graph!$E$10-graph!$E$32),0.25,NA()))</f>
        <v>20</v>
      </c>
      <c r="K114" s="674">
        <f>IF(graph!$E$20=0,0,IF(graph!$E$2=0,20,IF(AND(B114&lt;graph!$E$20+graph!$E$32,B114&gt;graph!$E$20-graph!$E$32),0.25,0)))</f>
        <v>0</v>
      </c>
      <c r="L114" s="674">
        <f>IF(graph!$E$22=0,0,IF(graph!$E$2=0,20,IF(AND(B114&gt;graph!$E$22-graph!$E$32,B114&lt;graph!$E$22+graph!$E$32),0.25,0)))</f>
        <v>0</v>
      </c>
    </row>
    <row r="115" spans="2:12">
      <c r="B115" s="620" t="str">
        <f>IF(graph!$E$2=0,"",B114+graph!$E$32)</f>
        <v/>
      </c>
      <c r="C115" s="673">
        <f>IF(graph!$E$2=0,20,IF(SUM(K115+L115=0),NA(),0.25))</f>
        <v>20</v>
      </c>
      <c r="D115" s="496">
        <f>IF(graph!$E$2=0,20,IF(AND(B115&lt;graph!$E$10+graph!$E$32,B115&gt;graph!$E$10-graph!$E$32),0.25,NA()))</f>
        <v>20</v>
      </c>
      <c r="K115" s="674">
        <f>IF(graph!$E$20=0,0,IF(graph!$E$2=0,20,IF(AND(B115&lt;graph!$E$20+graph!$E$32,B115&gt;graph!$E$20-graph!$E$32),0.25,0)))</f>
        <v>0</v>
      </c>
      <c r="L115" s="674">
        <f>IF(graph!$E$22=0,0,IF(graph!$E$2=0,20,IF(AND(B115&gt;graph!$E$22-graph!$E$32,B115&lt;graph!$E$22+graph!$E$32),0.25,0)))</f>
        <v>0</v>
      </c>
    </row>
    <row r="116" spans="2:12">
      <c r="B116" s="620" t="str">
        <f>IF(graph!$E$2=0,"",B115+graph!$E$32)</f>
        <v/>
      </c>
      <c r="C116" s="673">
        <f>IF(graph!$E$2=0,20,IF(SUM(K116+L116=0),NA(),0.25))</f>
        <v>20</v>
      </c>
      <c r="D116" s="496">
        <f>IF(graph!$E$2=0,20,IF(AND(B116&lt;graph!$E$10+graph!$E$32,B116&gt;graph!$E$10-graph!$E$32),0.25,NA()))</f>
        <v>20</v>
      </c>
      <c r="K116" s="674">
        <f>IF(graph!$E$20=0,0,IF(graph!$E$2=0,20,IF(AND(B116&lt;graph!$E$20+graph!$E$32,B116&gt;graph!$E$20-graph!$E$32),0.25,0)))</f>
        <v>0</v>
      </c>
      <c r="L116" s="674">
        <f>IF(graph!$E$22=0,0,IF(graph!$E$2=0,20,IF(AND(B116&gt;graph!$E$22-graph!$E$32,B116&lt;graph!$E$22+graph!$E$32),0.25,0)))</f>
        <v>0</v>
      </c>
    </row>
    <row r="117" spans="2:12">
      <c r="B117" s="620" t="str">
        <f>IF(graph!$E$2=0,"",B116+graph!$E$32)</f>
        <v/>
      </c>
      <c r="C117" s="673">
        <f>IF(graph!$E$2=0,20,IF(SUM(K117+L117=0),NA(),0.25))</f>
        <v>20</v>
      </c>
      <c r="D117" s="496">
        <f>IF(graph!$E$2=0,20,IF(AND(B117&lt;graph!$E$10+graph!$E$32,B117&gt;graph!$E$10-graph!$E$32),0.25,NA()))</f>
        <v>20</v>
      </c>
      <c r="K117" s="674">
        <f>IF(graph!$E$20=0,0,IF(graph!$E$2=0,20,IF(AND(B117&lt;graph!$E$20+graph!$E$32,B117&gt;graph!$E$20-graph!$E$32),0.25,0)))</f>
        <v>0</v>
      </c>
      <c r="L117" s="674">
        <f>IF(graph!$E$22=0,0,IF(graph!$E$2=0,20,IF(AND(B117&gt;graph!$E$22-graph!$E$32,B117&lt;graph!$E$22+graph!$E$32),0.25,0)))</f>
        <v>0</v>
      </c>
    </row>
    <row r="118" spans="2:12">
      <c r="B118" s="620" t="str">
        <f>IF(graph!$E$2=0,"",B117+graph!$E$32)</f>
        <v/>
      </c>
      <c r="C118" s="673">
        <f>IF(graph!$E$2=0,20,IF(SUM(K118+L118=0),NA(),0.25))</f>
        <v>20</v>
      </c>
      <c r="D118" s="496">
        <f>IF(graph!$E$2=0,20,IF(AND(B118&lt;graph!$E$10+graph!$E$32,B118&gt;graph!$E$10-graph!$E$32),0.25,NA()))</f>
        <v>20</v>
      </c>
      <c r="K118" s="674">
        <f>IF(graph!$E$20=0,0,IF(graph!$E$2=0,20,IF(AND(B118&lt;graph!$E$20+graph!$E$32,B118&gt;graph!$E$20-graph!$E$32),0.25,0)))</f>
        <v>0</v>
      </c>
      <c r="L118" s="674">
        <f>IF(graph!$E$22=0,0,IF(graph!$E$2=0,20,IF(AND(B118&gt;graph!$E$22-graph!$E$32,B118&lt;graph!$E$22+graph!$E$32),0.25,0)))</f>
        <v>0</v>
      </c>
    </row>
    <row r="119" spans="2:12">
      <c r="B119" s="620" t="str">
        <f>IF(graph!$E$2=0,"",B118+graph!$E$32)</f>
        <v/>
      </c>
      <c r="C119" s="673">
        <f>IF(graph!$E$2=0,20,IF(SUM(K119+L119=0),NA(),0.25))</f>
        <v>20</v>
      </c>
      <c r="D119" s="496">
        <f>IF(graph!$E$2=0,20,IF(AND(B119&lt;graph!$E$10+graph!$E$32,B119&gt;graph!$E$10-graph!$E$32),0.25,NA()))</f>
        <v>20</v>
      </c>
      <c r="K119" s="674">
        <f>IF(graph!$E$20=0,0,IF(graph!$E$2=0,20,IF(AND(B119&lt;graph!$E$20+graph!$E$32,B119&gt;graph!$E$20-graph!$E$32),0.25,0)))</f>
        <v>0</v>
      </c>
      <c r="L119" s="674">
        <f>IF(graph!$E$22=0,0,IF(graph!$E$2=0,20,IF(AND(B119&gt;graph!$E$22-graph!$E$32,B119&lt;graph!$E$22+graph!$E$32),0.25,0)))</f>
        <v>0</v>
      </c>
    </row>
    <row r="120" spans="2:12">
      <c r="B120" s="620" t="str">
        <f>IF(graph!$E$2=0,"",B119+graph!$E$32)</f>
        <v/>
      </c>
      <c r="C120" s="673">
        <f>IF(graph!$E$2=0,20,IF(SUM(K120+L120=0),NA(),0.25))</f>
        <v>20</v>
      </c>
      <c r="D120" s="496">
        <f>IF(graph!$E$2=0,20,IF(AND(B120&lt;graph!$E$10+graph!$E$32,B120&gt;graph!$E$10-graph!$E$32),0.25,NA()))</f>
        <v>20</v>
      </c>
      <c r="K120" s="674">
        <f>IF(graph!$E$20=0,0,IF(graph!$E$2=0,20,IF(AND(B120&lt;graph!$E$20+graph!$E$32,B120&gt;graph!$E$20-graph!$E$32),0.25,0)))</f>
        <v>0</v>
      </c>
      <c r="L120" s="674">
        <f>IF(graph!$E$22=0,0,IF(graph!$E$2=0,20,IF(AND(B120&gt;graph!$E$22-graph!$E$32,B120&lt;graph!$E$22+graph!$E$32),0.25,0)))</f>
        <v>0</v>
      </c>
    </row>
    <row r="121" spans="2:12">
      <c r="B121" s="620" t="str">
        <f>IF(graph!$E$2=0,"",B120+graph!$E$32)</f>
        <v/>
      </c>
      <c r="C121" s="673">
        <f>IF(graph!$E$2=0,20,IF(SUM(K121+L121=0),NA(),0.25))</f>
        <v>20</v>
      </c>
      <c r="D121" s="496">
        <f>IF(graph!$E$2=0,20,IF(AND(B121&lt;graph!$E$10+graph!$E$32,B121&gt;graph!$E$10-graph!$E$32),0.25,NA()))</f>
        <v>20</v>
      </c>
      <c r="K121" s="674">
        <f>IF(graph!$E$20=0,0,IF(graph!$E$2=0,20,IF(AND(B121&lt;graph!$E$20+graph!$E$32,B121&gt;graph!$E$20-graph!$E$32),0.25,0)))</f>
        <v>0</v>
      </c>
      <c r="L121" s="674">
        <f>IF(graph!$E$22=0,0,IF(graph!$E$2=0,20,IF(AND(B121&gt;graph!$E$22-graph!$E$32,B121&lt;graph!$E$22+graph!$E$32),0.25,0)))</f>
        <v>0</v>
      </c>
    </row>
    <row r="122" spans="2:12">
      <c r="B122" s="620" t="str">
        <f>IF(graph!$E$2=0,"",B121+graph!$E$32)</f>
        <v/>
      </c>
      <c r="C122" s="673">
        <f>IF(graph!$E$2=0,20,IF(SUM(K122+L122=0),NA(),0.25))</f>
        <v>20</v>
      </c>
      <c r="D122" s="496">
        <f>IF(graph!$E$2=0,20,IF(AND(B122&lt;graph!$E$10+graph!$E$32,B122&gt;graph!$E$10-graph!$E$32),0.25,NA()))</f>
        <v>20</v>
      </c>
      <c r="K122" s="674">
        <f>IF(graph!$E$20=0,0,IF(graph!$E$2=0,20,IF(AND(B122&lt;graph!$E$20+graph!$E$32,B122&gt;graph!$E$20-graph!$E$32),0.25,0)))</f>
        <v>0</v>
      </c>
      <c r="L122" s="674">
        <f>IF(graph!$E$22=0,0,IF(graph!$E$2=0,20,IF(AND(B122&gt;graph!$E$22-graph!$E$32,B122&lt;graph!$E$22+graph!$E$32),0.25,0)))</f>
        <v>0</v>
      </c>
    </row>
    <row r="123" spans="2:12">
      <c r="B123" s="620" t="str">
        <f>IF(graph!$E$2=0,"",B122+graph!$E$32)</f>
        <v/>
      </c>
      <c r="C123" s="673">
        <f>IF(graph!$E$2=0,20,IF(SUM(K123+L123=0),NA(),0.25))</f>
        <v>20</v>
      </c>
      <c r="D123" s="496">
        <f>IF(graph!$E$2=0,20,IF(AND(B123&lt;graph!$E$10+graph!$E$32,B123&gt;graph!$E$10-graph!$E$32),0.25,NA()))</f>
        <v>20</v>
      </c>
      <c r="K123" s="674">
        <f>IF(graph!$E$20=0,0,IF(graph!$E$2=0,20,IF(AND(B123&lt;graph!$E$20+graph!$E$32,B123&gt;graph!$E$20-graph!$E$32),0.25,0)))</f>
        <v>0</v>
      </c>
      <c r="L123" s="674">
        <f>IF(graph!$E$22=0,0,IF(graph!$E$2=0,20,IF(AND(B123&gt;graph!$E$22-graph!$E$32,B123&lt;graph!$E$22+graph!$E$32),0.25,0)))</f>
        <v>0</v>
      </c>
    </row>
    <row r="124" spans="2:12">
      <c r="B124" s="620" t="str">
        <f>IF(graph!$E$2=0,"",B123+graph!$E$32)</f>
        <v/>
      </c>
      <c r="C124" s="673">
        <f>IF(graph!$E$2=0,20,IF(SUM(K124+L124=0),NA(),0.25))</f>
        <v>20</v>
      </c>
      <c r="D124" s="496">
        <f>IF(graph!$E$2=0,20,IF(AND(B124&lt;graph!$E$10+graph!$E$32,B124&gt;graph!$E$10-graph!$E$32),0.25,NA()))</f>
        <v>20</v>
      </c>
      <c r="K124" s="674">
        <f>IF(graph!$E$20=0,0,IF(graph!$E$2=0,20,IF(AND(B124&lt;graph!$E$20+graph!$E$32,B124&gt;graph!$E$20-graph!$E$32),0.25,0)))</f>
        <v>0</v>
      </c>
      <c r="L124" s="674">
        <f>IF(graph!$E$22=0,0,IF(graph!$E$2=0,20,IF(AND(B124&gt;graph!$E$22-graph!$E$32,B124&lt;graph!$E$22+graph!$E$32),0.25,0)))</f>
        <v>0</v>
      </c>
    </row>
    <row r="125" spans="2:12">
      <c r="B125" s="620" t="str">
        <f>IF(graph!$E$2=0,"",B124+graph!$E$32)</f>
        <v/>
      </c>
      <c r="C125" s="673">
        <f>IF(graph!$E$2=0,20,IF(SUM(K125+L125=0),NA(),0.25))</f>
        <v>20</v>
      </c>
      <c r="D125" s="496">
        <f>IF(graph!$E$2=0,20,IF(AND(B125&lt;graph!$E$10+graph!$E$32,B125&gt;graph!$E$10-graph!$E$32),0.25,NA()))</f>
        <v>20</v>
      </c>
      <c r="K125" s="674">
        <f>IF(graph!$E$20=0,0,IF(graph!$E$2=0,20,IF(AND(B125&lt;graph!$E$20+graph!$E$32,B125&gt;graph!$E$20-graph!$E$32),0.25,0)))</f>
        <v>0</v>
      </c>
      <c r="L125" s="674">
        <f>IF(graph!$E$22=0,0,IF(graph!$E$2=0,20,IF(AND(B125&gt;graph!$E$22-graph!$E$32,B125&lt;graph!$E$22+graph!$E$32),0.25,0)))</f>
        <v>0</v>
      </c>
    </row>
    <row r="126" spans="2:12">
      <c r="B126" s="620" t="str">
        <f>IF(graph!$E$2=0,"",B125+graph!$E$32)</f>
        <v/>
      </c>
      <c r="C126" s="673">
        <f>IF(graph!$E$2=0,20,IF(SUM(K126+L126=0),NA(),0.25))</f>
        <v>20</v>
      </c>
      <c r="D126" s="496">
        <f>IF(graph!$E$2=0,20,IF(AND(B126&lt;graph!$E$10+graph!$E$32,B126&gt;graph!$E$10-graph!$E$32),0.25,NA()))</f>
        <v>20</v>
      </c>
      <c r="K126" s="674">
        <f>IF(graph!$E$20=0,0,IF(graph!$E$2=0,20,IF(AND(B126&lt;graph!$E$20+graph!$E$32,B126&gt;graph!$E$20-graph!$E$32),0.25,0)))</f>
        <v>0</v>
      </c>
      <c r="L126" s="674">
        <f>IF(graph!$E$22=0,0,IF(graph!$E$2=0,20,IF(AND(B126&gt;graph!$E$22-graph!$E$32,B126&lt;graph!$E$22+graph!$E$32),0.25,0)))</f>
        <v>0</v>
      </c>
    </row>
    <row r="127" spans="2:12">
      <c r="B127" s="620" t="str">
        <f>IF(graph!$E$2=0,"",B126+graph!$E$32)</f>
        <v/>
      </c>
      <c r="C127" s="673">
        <f>IF(graph!$E$2=0,20,IF(SUM(K127+L127=0),NA(),0.25))</f>
        <v>20</v>
      </c>
      <c r="D127" s="496">
        <f>IF(graph!$E$2=0,20,IF(AND(B127&lt;graph!$E$10+graph!$E$32,B127&gt;graph!$E$10-graph!$E$32),0.25,NA()))</f>
        <v>20</v>
      </c>
      <c r="K127" s="674">
        <f>IF(graph!$E$20=0,0,IF(graph!$E$2=0,20,IF(AND(B127&lt;graph!$E$20+graph!$E$32,B127&gt;graph!$E$20-graph!$E$32),0.25,0)))</f>
        <v>0</v>
      </c>
      <c r="L127" s="674">
        <f>IF(graph!$E$22=0,0,IF(graph!$E$2=0,20,IF(AND(B127&gt;graph!$E$22-graph!$E$32,B127&lt;graph!$E$22+graph!$E$32),0.25,0)))</f>
        <v>0</v>
      </c>
    </row>
    <row r="128" spans="2:12">
      <c r="B128" s="620" t="str">
        <f>IF(graph!$E$2=0,"",B127+graph!$E$32)</f>
        <v/>
      </c>
      <c r="C128" s="673">
        <f>IF(graph!$E$2=0,20,IF(SUM(K128+L128=0),NA(),0.25))</f>
        <v>20</v>
      </c>
      <c r="D128" s="496">
        <f>IF(graph!$E$2=0,20,IF(AND(B128&lt;graph!$E$10+graph!$E$32,B128&gt;graph!$E$10-graph!$E$32),0.25,NA()))</f>
        <v>20</v>
      </c>
      <c r="K128" s="674">
        <f>IF(graph!$E$20=0,0,IF(graph!$E$2=0,20,IF(AND(B128&lt;graph!$E$20+graph!$E$32,B128&gt;graph!$E$20-graph!$E$32),0.25,0)))</f>
        <v>0</v>
      </c>
      <c r="L128" s="674">
        <f>IF(graph!$E$22=0,0,IF(graph!$E$2=0,20,IF(AND(B128&gt;graph!$E$22-graph!$E$32,B128&lt;graph!$E$22+graph!$E$32),0.25,0)))</f>
        <v>0</v>
      </c>
    </row>
    <row r="129" spans="2:12">
      <c r="B129" s="620" t="str">
        <f>IF(graph!$E$2=0,"",B128+graph!$E$32)</f>
        <v/>
      </c>
      <c r="C129" s="673">
        <f>IF(graph!$E$2=0,20,IF(SUM(K129+L129=0),NA(),0.25))</f>
        <v>20</v>
      </c>
      <c r="D129" s="496">
        <f>IF(graph!$E$2=0,20,IF(AND(B129&lt;graph!$E$10+graph!$E$32,B129&gt;graph!$E$10-graph!$E$32),0.25,NA()))</f>
        <v>20</v>
      </c>
      <c r="K129" s="674">
        <f>IF(graph!$E$20=0,0,IF(graph!$E$2=0,20,IF(AND(B129&lt;graph!$E$20+graph!$E$32,B129&gt;graph!$E$20-graph!$E$32),0.25,0)))</f>
        <v>0</v>
      </c>
      <c r="L129" s="674">
        <f>IF(graph!$E$22=0,0,IF(graph!$E$2=0,20,IF(AND(B129&gt;graph!$E$22-graph!$E$32,B129&lt;graph!$E$22+graph!$E$32),0.25,0)))</f>
        <v>0</v>
      </c>
    </row>
    <row r="130" spans="2:12">
      <c r="B130" s="620" t="str">
        <f>IF(graph!$E$2=0,"",B129+graph!$E$32)</f>
        <v/>
      </c>
      <c r="C130" s="673">
        <f>IF(graph!$E$2=0,20,IF(SUM(K130+L130=0),NA(),0.25))</f>
        <v>20</v>
      </c>
      <c r="D130" s="496">
        <f>IF(graph!$E$2=0,20,IF(AND(B130&lt;graph!$E$10+graph!$E$32,B130&gt;graph!$E$10-graph!$E$32),0.25,NA()))</f>
        <v>20</v>
      </c>
      <c r="K130" s="674">
        <f>IF(graph!$E$20=0,0,IF(graph!$E$2=0,20,IF(AND(B130&lt;graph!$E$20+graph!$E$32,B130&gt;graph!$E$20-graph!$E$32),0.25,0)))</f>
        <v>0</v>
      </c>
      <c r="L130" s="674">
        <f>IF(graph!$E$22=0,0,IF(graph!$E$2=0,20,IF(AND(B130&gt;graph!$E$22-graph!$E$32,B130&lt;graph!$E$22+graph!$E$32),0.25,0)))</f>
        <v>0</v>
      </c>
    </row>
    <row r="131" spans="2:12">
      <c r="B131" s="620" t="str">
        <f>IF(graph!$E$2=0,"",B130+graph!$E$32)</f>
        <v/>
      </c>
      <c r="C131" s="673">
        <f>IF(graph!$E$2=0,20,IF(SUM(K131+L131=0),NA(),0.25))</f>
        <v>20</v>
      </c>
      <c r="D131" s="496">
        <f>IF(graph!$E$2=0,20,IF(AND(B131&lt;graph!$E$10+graph!$E$32,B131&gt;graph!$E$10-graph!$E$32),0.25,NA()))</f>
        <v>20</v>
      </c>
      <c r="K131" s="674">
        <f>IF(graph!$E$20=0,0,IF(graph!$E$2=0,20,IF(AND(B131&lt;graph!$E$20+graph!$E$32,B131&gt;graph!$E$20-graph!$E$32),0.25,0)))</f>
        <v>0</v>
      </c>
      <c r="L131" s="674">
        <f>IF(graph!$E$22=0,0,IF(graph!$E$2=0,20,IF(AND(B131&gt;graph!$E$22-graph!$E$32,B131&lt;graph!$E$22+graph!$E$32),0.25,0)))</f>
        <v>0</v>
      </c>
    </row>
    <row r="132" spans="2:12">
      <c r="B132" s="620" t="str">
        <f>IF(graph!$E$2=0,"",B131+graph!$E$32)</f>
        <v/>
      </c>
      <c r="C132" s="673">
        <f>IF(graph!$E$2=0,20,IF(SUM(K132+L132=0),NA(),0.25))</f>
        <v>20</v>
      </c>
      <c r="D132" s="496">
        <f>IF(graph!$E$2=0,20,IF(AND(B132&lt;graph!$E$10+graph!$E$32,B132&gt;graph!$E$10-graph!$E$32),0.25,NA()))</f>
        <v>20</v>
      </c>
      <c r="K132" s="674">
        <f>IF(graph!$E$20=0,0,IF(graph!$E$2=0,20,IF(AND(B132&lt;graph!$E$20+graph!$E$32,B132&gt;graph!$E$20-graph!$E$32),0.25,0)))</f>
        <v>0</v>
      </c>
      <c r="L132" s="674">
        <f>IF(graph!$E$22=0,0,IF(graph!$E$2=0,20,IF(AND(B132&gt;graph!$E$22-graph!$E$32,B132&lt;graph!$E$22+graph!$E$32),0.25,0)))</f>
        <v>0</v>
      </c>
    </row>
    <row r="133" spans="2:12">
      <c r="B133" s="620" t="str">
        <f>IF(graph!$E$2=0,"",B132+graph!$E$32)</f>
        <v/>
      </c>
      <c r="C133" s="673">
        <f>IF(graph!$E$2=0,20,IF(SUM(K133+L133=0),NA(),0.25))</f>
        <v>20</v>
      </c>
      <c r="D133" s="496">
        <f>IF(graph!$E$2=0,20,IF(AND(B133&lt;graph!$E$10+graph!$E$32,B133&gt;graph!$E$10-graph!$E$32),0.25,NA()))</f>
        <v>20</v>
      </c>
      <c r="K133" s="674">
        <f>IF(graph!$E$20=0,0,IF(graph!$E$2=0,20,IF(AND(B133&lt;graph!$E$20+graph!$E$32,B133&gt;graph!$E$20-graph!$E$32),0.25,0)))</f>
        <v>0</v>
      </c>
      <c r="L133" s="674">
        <f>IF(graph!$E$22=0,0,IF(graph!$E$2=0,20,IF(AND(B133&gt;graph!$E$22-graph!$E$32,B133&lt;graph!$E$22+graph!$E$32),0.25,0)))</f>
        <v>0</v>
      </c>
    </row>
    <row r="134" spans="2:12">
      <c r="B134" s="620" t="str">
        <f>IF(graph!$E$2=0,"",B133+graph!$E$32)</f>
        <v/>
      </c>
      <c r="C134" s="673">
        <f>IF(graph!$E$2=0,20,IF(SUM(K134+L134=0),NA(),0.25))</f>
        <v>20</v>
      </c>
      <c r="D134" s="496">
        <f>IF(graph!$E$2=0,20,IF(AND(B134&lt;graph!$E$10+graph!$E$32,B134&gt;graph!$E$10-graph!$E$32),0.25,NA()))</f>
        <v>20</v>
      </c>
      <c r="K134" s="674">
        <f>IF(graph!$E$20=0,0,IF(graph!$E$2=0,20,IF(AND(B134&lt;graph!$E$20+graph!$E$32,B134&gt;graph!$E$20-graph!$E$32),0.25,0)))</f>
        <v>0</v>
      </c>
      <c r="L134" s="674">
        <f>IF(graph!$E$22=0,0,IF(graph!$E$2=0,20,IF(AND(B134&gt;graph!$E$22-graph!$E$32,B134&lt;graph!$E$22+graph!$E$32),0.25,0)))</f>
        <v>0</v>
      </c>
    </row>
    <row r="135" spans="2:12">
      <c r="B135" s="620" t="str">
        <f>IF(graph!$E$2=0,"",B134+graph!$E$32)</f>
        <v/>
      </c>
      <c r="C135" s="673">
        <f>IF(graph!$E$2=0,20,IF(SUM(K135+L135=0),NA(),0.25))</f>
        <v>20</v>
      </c>
      <c r="D135" s="496">
        <f>IF(graph!$E$2=0,20,IF(AND(B135&lt;graph!$E$10+graph!$E$32,B135&gt;graph!$E$10-graph!$E$32),0.25,NA()))</f>
        <v>20</v>
      </c>
      <c r="K135" s="674">
        <f>IF(graph!$E$20=0,0,IF(graph!$E$2=0,20,IF(AND(B135&lt;graph!$E$20+graph!$E$32,B135&gt;graph!$E$20-graph!$E$32),0.25,0)))</f>
        <v>0</v>
      </c>
      <c r="L135" s="674">
        <f>IF(graph!$E$22=0,0,IF(graph!$E$2=0,20,IF(AND(B135&gt;graph!$E$22-graph!$E$32,B135&lt;graph!$E$22+graph!$E$32),0.25,0)))</f>
        <v>0</v>
      </c>
    </row>
    <row r="136" spans="2:12">
      <c r="B136" s="620" t="str">
        <f>IF(graph!$E$2=0,"",B135+graph!$E$32)</f>
        <v/>
      </c>
      <c r="C136" s="673">
        <f>IF(graph!$E$2=0,20,IF(SUM(K136+L136=0),NA(),0.25))</f>
        <v>20</v>
      </c>
      <c r="D136" s="496">
        <f>IF(graph!$E$2=0,20,IF(AND(B136&lt;graph!$E$10+graph!$E$32,B136&gt;graph!$E$10-graph!$E$32),0.25,NA()))</f>
        <v>20</v>
      </c>
      <c r="K136" s="674">
        <f>IF(graph!$E$20=0,0,IF(graph!$E$2=0,20,IF(AND(B136&lt;graph!$E$20+graph!$E$32,B136&gt;graph!$E$20-graph!$E$32),0.25,0)))</f>
        <v>0</v>
      </c>
      <c r="L136" s="674">
        <f>IF(graph!$E$22=0,0,IF(graph!$E$2=0,20,IF(AND(B136&gt;graph!$E$22-graph!$E$32,B136&lt;graph!$E$22+graph!$E$32),0.25,0)))</f>
        <v>0</v>
      </c>
    </row>
    <row r="137" spans="2:12">
      <c r="B137" s="620" t="str">
        <f>IF(graph!$E$2=0,"",B136+graph!$E$32)</f>
        <v/>
      </c>
      <c r="C137" s="673">
        <f>IF(graph!$E$2=0,20,IF(SUM(K137+L137=0),NA(),0.25))</f>
        <v>20</v>
      </c>
      <c r="D137" s="496">
        <f>IF(graph!$E$2=0,20,IF(AND(B137&lt;graph!$E$10+graph!$E$32,B137&gt;graph!$E$10-graph!$E$32),0.25,NA()))</f>
        <v>20</v>
      </c>
      <c r="K137" s="674">
        <f>IF(graph!$E$20=0,0,IF(graph!$E$2=0,20,IF(AND(B137&lt;graph!$E$20+graph!$E$32,B137&gt;graph!$E$20-graph!$E$32),0.25,0)))</f>
        <v>0</v>
      </c>
      <c r="L137" s="674">
        <f>IF(graph!$E$22=0,0,IF(graph!$E$2=0,20,IF(AND(B137&gt;graph!$E$22-graph!$E$32,B137&lt;graph!$E$22+graph!$E$32),0.25,0)))</f>
        <v>0</v>
      </c>
    </row>
    <row r="138" spans="2:12">
      <c r="B138" s="620" t="str">
        <f>IF(graph!$E$2=0,"",B137+graph!$E$32)</f>
        <v/>
      </c>
      <c r="C138" s="673">
        <f>IF(graph!$E$2=0,20,IF(SUM(K138+L138=0),NA(),0.25))</f>
        <v>20</v>
      </c>
      <c r="D138" s="496">
        <f>IF(graph!$E$2=0,20,IF(AND(B138&lt;graph!$E$10+graph!$E$32,B138&gt;graph!$E$10-graph!$E$32),0.25,NA()))</f>
        <v>20</v>
      </c>
      <c r="K138" s="674">
        <f>IF(graph!$E$20=0,0,IF(graph!$E$2=0,20,IF(AND(B138&lt;graph!$E$20+graph!$E$32,B138&gt;graph!$E$20-graph!$E$32),0.25,0)))</f>
        <v>0</v>
      </c>
      <c r="L138" s="674">
        <f>IF(graph!$E$22=0,0,IF(graph!$E$2=0,20,IF(AND(B138&gt;graph!$E$22-graph!$E$32,B138&lt;graph!$E$22+graph!$E$32),0.25,0)))</f>
        <v>0</v>
      </c>
    </row>
    <row r="139" spans="2:12">
      <c r="B139" s="620" t="str">
        <f>IF(graph!$E$2=0,"",B138+graph!$E$32)</f>
        <v/>
      </c>
      <c r="C139" s="673">
        <f>IF(graph!$E$2=0,20,IF(SUM(K139+L139=0),NA(),0.25))</f>
        <v>20</v>
      </c>
      <c r="D139" s="496">
        <f>IF(graph!$E$2=0,20,IF(AND(B139&lt;graph!$E$10+graph!$E$32,B139&gt;graph!$E$10-graph!$E$32),0.25,NA()))</f>
        <v>20</v>
      </c>
      <c r="K139" s="674">
        <f>IF(graph!$E$20=0,0,IF(graph!$E$2=0,20,IF(AND(B139&lt;graph!$E$20+graph!$E$32,B139&gt;graph!$E$20-graph!$E$32),0.25,0)))</f>
        <v>0</v>
      </c>
      <c r="L139" s="674">
        <f>IF(graph!$E$22=0,0,IF(graph!$E$2=0,20,IF(AND(B139&gt;graph!$E$22-graph!$E$32,B139&lt;graph!$E$22+graph!$E$32),0.25,0)))</f>
        <v>0</v>
      </c>
    </row>
    <row r="140" spans="2:12">
      <c r="B140" s="620" t="str">
        <f>IF(graph!$E$2=0,"",B139+graph!$E$32)</f>
        <v/>
      </c>
      <c r="C140" s="673">
        <f>IF(graph!$E$2=0,20,IF(SUM(K140+L140=0),NA(),0.25))</f>
        <v>20</v>
      </c>
      <c r="D140" s="496">
        <f>IF(graph!$E$2=0,20,IF(AND(B140&lt;graph!$E$10+graph!$E$32,B140&gt;graph!$E$10-graph!$E$32),0.25,NA()))</f>
        <v>20</v>
      </c>
      <c r="K140" s="674">
        <f>IF(graph!$E$20=0,0,IF(graph!$E$2=0,20,IF(AND(B140&lt;graph!$E$20+graph!$E$32,B140&gt;graph!$E$20-graph!$E$32),0.25,0)))</f>
        <v>0</v>
      </c>
      <c r="L140" s="674">
        <f>IF(graph!$E$22=0,0,IF(graph!$E$2=0,20,IF(AND(B140&gt;graph!$E$22-graph!$E$32,B140&lt;graph!$E$22+graph!$E$32),0.25,0)))</f>
        <v>0</v>
      </c>
    </row>
    <row r="141" spans="2:12">
      <c r="B141" s="620" t="str">
        <f>IF(graph!$E$2=0,"",B140+graph!$E$32)</f>
        <v/>
      </c>
      <c r="C141" s="673">
        <f>IF(graph!$E$2=0,20,IF(SUM(K141+L141=0),NA(),0.25))</f>
        <v>20</v>
      </c>
      <c r="D141" s="496">
        <f>IF(graph!$E$2=0,20,IF(AND(B141&lt;graph!$E$10+graph!$E$32,B141&gt;graph!$E$10-graph!$E$32),0.25,NA()))</f>
        <v>20</v>
      </c>
      <c r="K141" s="674">
        <f>IF(graph!$E$20=0,0,IF(graph!$E$2=0,20,IF(AND(B141&lt;graph!$E$20+graph!$E$32,B141&gt;graph!$E$20-graph!$E$32),0.25,0)))</f>
        <v>0</v>
      </c>
      <c r="L141" s="674">
        <f>IF(graph!$E$22=0,0,IF(graph!$E$2=0,20,IF(AND(B141&gt;graph!$E$22-graph!$E$32,B141&lt;graph!$E$22+graph!$E$32),0.25,0)))</f>
        <v>0</v>
      </c>
    </row>
    <row r="142" spans="2:12">
      <c r="B142" s="620" t="str">
        <f>IF(graph!$E$2=0,"",B141+graph!$E$32)</f>
        <v/>
      </c>
      <c r="C142" s="673">
        <f>IF(graph!$E$2=0,20,IF(SUM(K142+L142=0),NA(),0.25))</f>
        <v>20</v>
      </c>
      <c r="D142" s="496">
        <f>IF(graph!$E$2=0,20,IF(AND(B142&lt;graph!$E$10+graph!$E$32,B142&gt;graph!$E$10-graph!$E$32),0.25,NA()))</f>
        <v>20</v>
      </c>
      <c r="K142" s="674">
        <f>IF(graph!$E$20=0,0,IF(graph!$E$2=0,20,IF(AND(B142&lt;graph!$E$20+graph!$E$32,B142&gt;graph!$E$20-graph!$E$32),0.25,0)))</f>
        <v>0</v>
      </c>
      <c r="L142" s="674">
        <f>IF(graph!$E$22=0,0,IF(graph!$E$2=0,20,IF(AND(B142&gt;graph!$E$22-graph!$E$32,B142&lt;graph!$E$22+graph!$E$32),0.25,0)))</f>
        <v>0</v>
      </c>
    </row>
    <row r="143" spans="2:12">
      <c r="B143" s="620" t="str">
        <f>IF(graph!$E$2=0,"",B142+graph!$E$32)</f>
        <v/>
      </c>
      <c r="C143" s="673">
        <f>IF(graph!$E$2=0,20,IF(SUM(K143+L143=0),NA(),0.25))</f>
        <v>20</v>
      </c>
      <c r="D143" s="496">
        <f>IF(graph!$E$2=0,20,IF(AND(B143&lt;graph!$E$10+graph!$E$32,B143&gt;graph!$E$10-graph!$E$32),0.25,NA()))</f>
        <v>20</v>
      </c>
      <c r="K143" s="674">
        <f>IF(graph!$E$20=0,0,IF(graph!$E$2=0,20,IF(AND(B143&lt;graph!$E$20+graph!$E$32,B143&gt;graph!$E$20-graph!$E$32),0.25,0)))</f>
        <v>0</v>
      </c>
      <c r="L143" s="674">
        <f>IF(graph!$E$22=0,0,IF(graph!$E$2=0,20,IF(AND(B143&gt;graph!$E$22-graph!$E$32,B143&lt;graph!$E$22+graph!$E$32),0.25,0)))</f>
        <v>0</v>
      </c>
    </row>
    <row r="144" spans="2:12">
      <c r="B144" s="620" t="str">
        <f>IF(graph!$E$2=0,"",B143+graph!$E$32)</f>
        <v/>
      </c>
      <c r="C144" s="673">
        <f>IF(graph!$E$2=0,20,IF(SUM(K144+L144=0),NA(),0.25))</f>
        <v>20</v>
      </c>
      <c r="D144" s="496">
        <f>IF(graph!$E$2=0,20,IF(AND(B144&lt;graph!$E$10+graph!$E$32,B144&gt;graph!$E$10-graph!$E$32),0.25,NA()))</f>
        <v>20</v>
      </c>
      <c r="K144" s="674">
        <f>IF(graph!$E$20=0,0,IF(graph!$E$2=0,20,IF(AND(B144&lt;graph!$E$20+graph!$E$32,B144&gt;graph!$E$20-graph!$E$32),0.25,0)))</f>
        <v>0</v>
      </c>
      <c r="L144" s="674">
        <f>IF(graph!$E$22=0,0,IF(graph!$E$2=0,20,IF(AND(B144&gt;graph!$E$22-graph!$E$32,B144&lt;graph!$E$22+graph!$E$32),0.25,0)))</f>
        <v>0</v>
      </c>
    </row>
    <row r="145" spans="2:12">
      <c r="B145" s="620" t="str">
        <f>IF(graph!$E$2=0,"",B144+graph!$E$32)</f>
        <v/>
      </c>
      <c r="C145" s="673">
        <f>IF(graph!$E$2=0,20,IF(SUM(K145+L145=0),NA(),0.25))</f>
        <v>20</v>
      </c>
      <c r="D145" s="496">
        <f>IF(graph!$E$2=0,20,IF(AND(B145&lt;graph!$E$10+graph!$E$32,B145&gt;graph!$E$10-graph!$E$32),0.25,NA()))</f>
        <v>20</v>
      </c>
      <c r="K145" s="674">
        <f>IF(graph!$E$20=0,0,IF(graph!$E$2=0,20,IF(AND(B145&lt;graph!$E$20+graph!$E$32,B145&gt;graph!$E$20-graph!$E$32),0.25,0)))</f>
        <v>0</v>
      </c>
      <c r="L145" s="674">
        <f>IF(graph!$E$22=0,0,IF(graph!$E$2=0,20,IF(AND(B145&gt;graph!$E$22-graph!$E$32,B145&lt;graph!$E$22+graph!$E$32),0.25,0)))</f>
        <v>0</v>
      </c>
    </row>
    <row r="146" spans="2:12">
      <c r="B146" s="620" t="str">
        <f>IF(graph!$E$2=0,"",B145+graph!$E$32)</f>
        <v/>
      </c>
      <c r="C146" s="673">
        <f>IF(graph!$E$2=0,20,IF(SUM(K146+L146=0),NA(),0.25))</f>
        <v>20</v>
      </c>
      <c r="D146" s="496">
        <f>IF(graph!$E$2=0,20,IF(AND(B146&lt;graph!$E$10+graph!$E$32,B146&gt;graph!$E$10-graph!$E$32),0.25,NA()))</f>
        <v>20</v>
      </c>
      <c r="K146" s="674">
        <f>IF(graph!$E$20=0,0,IF(graph!$E$2=0,20,IF(AND(B146&lt;graph!$E$20+graph!$E$32,B146&gt;graph!$E$20-graph!$E$32),0.25,0)))</f>
        <v>0</v>
      </c>
      <c r="L146" s="674">
        <f>IF(graph!$E$22=0,0,IF(graph!$E$2=0,20,IF(AND(B146&gt;graph!$E$22-graph!$E$32,B146&lt;graph!$E$22+graph!$E$32),0.25,0)))</f>
        <v>0</v>
      </c>
    </row>
    <row r="147" spans="2:12">
      <c r="B147" s="620" t="str">
        <f>IF(graph!$E$2=0,"",B146+graph!$E$32)</f>
        <v/>
      </c>
      <c r="C147" s="673">
        <f>IF(graph!$E$2=0,20,IF(SUM(K147+L147=0),NA(),0.25))</f>
        <v>20</v>
      </c>
      <c r="D147" s="496">
        <f>IF(graph!$E$2=0,20,IF(AND(B147&lt;graph!$E$10+graph!$E$32,B147&gt;graph!$E$10-graph!$E$32),0.25,NA()))</f>
        <v>20</v>
      </c>
      <c r="K147" s="674">
        <f>IF(graph!$E$20=0,0,IF(graph!$E$2=0,20,IF(AND(B147&lt;graph!$E$20+graph!$E$32,B147&gt;graph!$E$20-graph!$E$32),0.25,0)))</f>
        <v>0</v>
      </c>
      <c r="L147" s="674">
        <f>IF(graph!$E$22=0,0,IF(graph!$E$2=0,20,IF(AND(B147&gt;graph!$E$22-graph!$E$32,B147&lt;graph!$E$22+graph!$E$32),0.25,0)))</f>
        <v>0</v>
      </c>
    </row>
    <row r="148" spans="2:12">
      <c r="B148" s="620" t="str">
        <f>IF(graph!$E$2=0,"",B147+graph!$E$32)</f>
        <v/>
      </c>
      <c r="C148" s="673">
        <f>IF(graph!$E$2=0,20,IF(SUM(K148+L148=0),NA(),0.25))</f>
        <v>20</v>
      </c>
      <c r="D148" s="496">
        <f>IF(graph!$E$2=0,20,IF(AND(B148&lt;graph!$E$10+graph!$E$32,B148&gt;graph!$E$10-graph!$E$32),0.25,NA()))</f>
        <v>20</v>
      </c>
      <c r="K148" s="674">
        <f>IF(graph!$E$20=0,0,IF(graph!$E$2=0,20,IF(AND(B148&lt;graph!$E$20+graph!$E$32,B148&gt;graph!$E$20-graph!$E$32),0.25,0)))</f>
        <v>0</v>
      </c>
      <c r="L148" s="674">
        <f>IF(graph!$E$22=0,0,IF(graph!$E$2=0,20,IF(AND(B148&gt;graph!$E$22-graph!$E$32,B148&lt;graph!$E$22+graph!$E$32),0.25,0)))</f>
        <v>0</v>
      </c>
    </row>
    <row r="149" spans="2:12">
      <c r="B149" s="620" t="str">
        <f>IF(graph!$E$2=0,"",B148+graph!$E$32)</f>
        <v/>
      </c>
      <c r="C149" s="673">
        <f>IF(graph!$E$2=0,20,IF(SUM(K149+L149=0),NA(),0.25))</f>
        <v>20</v>
      </c>
      <c r="D149" s="496">
        <f>IF(graph!$E$2=0,20,IF(AND(B149&lt;graph!$E$10+graph!$E$32,B149&gt;graph!$E$10-graph!$E$32),0.25,NA()))</f>
        <v>20</v>
      </c>
      <c r="K149" s="674">
        <f>IF(graph!$E$20=0,0,IF(graph!$E$2=0,20,IF(AND(B149&lt;graph!$E$20+graph!$E$32,B149&gt;graph!$E$20-graph!$E$32),0.25,0)))</f>
        <v>0</v>
      </c>
      <c r="L149" s="674">
        <f>IF(graph!$E$22=0,0,IF(graph!$E$2=0,20,IF(AND(B149&gt;graph!$E$22-graph!$E$32,B149&lt;graph!$E$22+graph!$E$32),0.25,0)))</f>
        <v>0</v>
      </c>
    </row>
    <row r="150" spans="2:12">
      <c r="B150" s="620" t="str">
        <f>IF(graph!$E$2=0,"",B149+graph!$E$32)</f>
        <v/>
      </c>
      <c r="C150" s="673">
        <f>IF(graph!$E$2=0,20,IF(SUM(K150+L150=0),NA(),0.25))</f>
        <v>20</v>
      </c>
      <c r="D150" s="496">
        <f>IF(graph!$E$2=0,20,IF(AND(B150&lt;graph!$E$10+graph!$E$32,B150&gt;graph!$E$10-graph!$E$32),0.25,NA()))</f>
        <v>20</v>
      </c>
      <c r="K150" s="674">
        <f>IF(graph!$E$20=0,0,IF(graph!$E$2=0,20,IF(AND(B150&lt;graph!$E$20+graph!$E$32,B150&gt;graph!$E$20-graph!$E$32),0.25,0)))</f>
        <v>0</v>
      </c>
      <c r="L150" s="674">
        <f>IF(graph!$E$22=0,0,IF(graph!$E$2=0,20,IF(AND(B150&gt;graph!$E$22-graph!$E$32,B150&lt;graph!$E$22+graph!$E$32),0.25,0)))</f>
        <v>0</v>
      </c>
    </row>
    <row r="151" spans="2:12">
      <c r="B151" s="620" t="str">
        <f>IF(graph!$E$2=0,"",B150+graph!$E$32)</f>
        <v/>
      </c>
      <c r="C151" s="673">
        <f>IF(graph!$E$2=0,20,IF(SUM(K151+L151=0),NA(),0.25))</f>
        <v>20</v>
      </c>
      <c r="D151" s="496">
        <f>IF(graph!$E$2=0,20,IF(AND(B151&lt;graph!$E$10+graph!$E$32,B151&gt;graph!$E$10-graph!$E$32),0.25,NA()))</f>
        <v>20</v>
      </c>
      <c r="K151" s="674">
        <f>IF(graph!$E$20=0,0,IF(graph!$E$2=0,20,IF(AND(B151&lt;graph!$E$20+graph!$E$32,B151&gt;graph!$E$20-graph!$E$32),0.25,0)))</f>
        <v>0</v>
      </c>
      <c r="L151" s="674">
        <f>IF(graph!$E$22=0,0,IF(graph!$E$2=0,20,IF(AND(B151&gt;graph!$E$22-graph!$E$32,B151&lt;graph!$E$22+graph!$E$32),0.25,0)))</f>
        <v>0</v>
      </c>
    </row>
    <row r="152" spans="2:12">
      <c r="B152" s="620" t="str">
        <f>IF(graph!$E$2=0,"",B151+graph!$E$32)</f>
        <v/>
      </c>
      <c r="C152" s="673">
        <f>IF(graph!$E$2=0,20,IF(SUM(K152+L152=0),NA(),0.25))</f>
        <v>20</v>
      </c>
      <c r="D152" s="496">
        <f>IF(graph!$E$2=0,20,IF(AND(B152&lt;graph!$E$10+graph!$E$32,B152&gt;graph!$E$10-graph!$E$32),0.25,NA()))</f>
        <v>20</v>
      </c>
      <c r="K152" s="674">
        <f>IF(graph!$E$20=0,0,IF(graph!$E$2=0,20,IF(AND(B152&lt;graph!$E$20+graph!$E$32,B152&gt;graph!$E$20-graph!$E$32),0.25,0)))</f>
        <v>0</v>
      </c>
      <c r="L152" s="674">
        <f>IF(graph!$E$22=0,0,IF(graph!$E$2=0,20,IF(AND(B152&gt;graph!$E$22-graph!$E$32,B152&lt;graph!$E$22+graph!$E$32),0.25,0)))</f>
        <v>0</v>
      </c>
    </row>
    <row r="153" spans="2:12">
      <c r="B153" s="620" t="str">
        <f>IF(graph!$E$2=0,"",B152+graph!$E$32)</f>
        <v/>
      </c>
      <c r="C153" s="673">
        <f>IF(graph!$E$2=0,20,IF(SUM(K153+L153=0),NA(),0.25))</f>
        <v>20</v>
      </c>
      <c r="D153" s="496">
        <f>IF(graph!$E$2=0,20,IF(AND(B153&lt;graph!$E$10+graph!$E$32,B153&gt;graph!$E$10-graph!$E$32),0.25,NA()))</f>
        <v>20</v>
      </c>
      <c r="K153" s="674">
        <f>IF(graph!$E$20=0,0,IF(graph!$E$2=0,20,IF(AND(B153&lt;graph!$E$20+graph!$E$32,B153&gt;graph!$E$20-graph!$E$32),0.25,0)))</f>
        <v>0</v>
      </c>
      <c r="L153" s="674">
        <f>IF(graph!$E$22=0,0,IF(graph!$E$2=0,20,IF(AND(B153&gt;graph!$E$22-graph!$E$32,B153&lt;graph!$E$22+graph!$E$32),0.25,0)))</f>
        <v>0</v>
      </c>
    </row>
    <row r="154" spans="2:12">
      <c r="B154" s="620" t="str">
        <f>IF(graph!$E$2=0,"",B153+graph!$E$32)</f>
        <v/>
      </c>
      <c r="C154" s="673">
        <f>IF(graph!$E$2=0,20,IF(SUM(K154+L154=0),NA(),0.25))</f>
        <v>20</v>
      </c>
      <c r="D154" s="496">
        <f>IF(graph!$E$2=0,20,IF(AND(B154&lt;graph!$E$10+graph!$E$32,B154&gt;graph!$E$10-graph!$E$32),0.25,NA()))</f>
        <v>20</v>
      </c>
      <c r="K154" s="674">
        <f>IF(graph!$E$20=0,0,IF(graph!$E$2=0,20,IF(AND(B154&lt;graph!$E$20+graph!$E$32,B154&gt;graph!$E$20-graph!$E$32),0.25,0)))</f>
        <v>0</v>
      </c>
      <c r="L154" s="674">
        <f>IF(graph!$E$22=0,0,IF(graph!$E$2=0,20,IF(AND(B154&gt;graph!$E$22-graph!$E$32,B154&lt;graph!$E$22+graph!$E$32),0.25,0)))</f>
        <v>0</v>
      </c>
    </row>
    <row r="155" spans="2:12">
      <c r="B155" s="620" t="str">
        <f>IF(graph!$E$2=0,"",B154+graph!$E$32)</f>
        <v/>
      </c>
      <c r="C155" s="673">
        <f>IF(graph!$E$2=0,20,IF(SUM(K155+L155=0),NA(),0.25))</f>
        <v>20</v>
      </c>
      <c r="D155" s="496">
        <f>IF(graph!$E$2=0,20,IF(AND(B155&lt;graph!$E$10+graph!$E$32,B155&gt;graph!$E$10-graph!$E$32),0.25,NA()))</f>
        <v>20</v>
      </c>
      <c r="K155" s="674">
        <f>IF(graph!$E$20=0,0,IF(graph!$E$2=0,20,IF(AND(B155&lt;graph!$E$20+graph!$E$32,B155&gt;graph!$E$20-graph!$E$32),0.25,0)))</f>
        <v>0</v>
      </c>
      <c r="L155" s="674">
        <f>IF(graph!$E$22=0,0,IF(graph!$E$2=0,20,IF(AND(B155&gt;graph!$E$22-graph!$E$32,B155&lt;graph!$E$22+graph!$E$32),0.25,0)))</f>
        <v>0</v>
      </c>
    </row>
    <row r="156" spans="2:12">
      <c r="B156" s="620" t="str">
        <f>IF(graph!$E$2=0,"",B155+graph!$E$32)</f>
        <v/>
      </c>
      <c r="C156" s="673">
        <f>IF(graph!$E$2=0,20,IF(SUM(K156+L156=0),NA(),0.25))</f>
        <v>20</v>
      </c>
      <c r="D156" s="496">
        <f>IF(graph!$E$2=0,20,IF(AND(B156&lt;graph!$E$10+graph!$E$32,B156&gt;graph!$E$10-graph!$E$32),0.25,NA()))</f>
        <v>20</v>
      </c>
      <c r="K156" s="674">
        <f>IF(graph!$E$20=0,0,IF(graph!$E$2=0,20,IF(AND(B156&lt;graph!$E$20+graph!$E$32,B156&gt;graph!$E$20-graph!$E$32),0.25,0)))</f>
        <v>0</v>
      </c>
      <c r="L156" s="674">
        <f>IF(graph!$E$22=0,0,IF(graph!$E$2=0,20,IF(AND(B156&gt;graph!$E$22-graph!$E$32,B156&lt;graph!$E$22+graph!$E$32),0.25,0)))</f>
        <v>0</v>
      </c>
    </row>
    <row r="157" spans="2:12">
      <c r="B157" s="620" t="str">
        <f>IF(graph!$E$2=0,"",B156+graph!$E$32)</f>
        <v/>
      </c>
      <c r="C157" s="673">
        <f>IF(graph!$E$2=0,20,IF(SUM(K157+L157=0),NA(),0.25))</f>
        <v>20</v>
      </c>
      <c r="D157" s="496">
        <f>IF(graph!$E$2=0,20,IF(AND(B157&lt;graph!$E$10+graph!$E$32,B157&gt;graph!$E$10-graph!$E$32),0.25,NA()))</f>
        <v>20</v>
      </c>
      <c r="K157" s="674">
        <f>IF(graph!$E$20=0,0,IF(graph!$E$2=0,20,IF(AND(B157&lt;graph!$E$20+graph!$E$32,B157&gt;graph!$E$20-graph!$E$32),0.25,0)))</f>
        <v>0</v>
      </c>
      <c r="L157" s="674">
        <f>IF(graph!$E$22=0,0,IF(graph!$E$2=0,20,IF(AND(B157&gt;graph!$E$22-graph!$E$32,B157&lt;graph!$E$22+graph!$E$32),0.25,0)))</f>
        <v>0</v>
      </c>
    </row>
    <row r="158" spans="2:12">
      <c r="B158" s="620" t="str">
        <f>IF(graph!$E$2=0,"",B157+graph!$E$32)</f>
        <v/>
      </c>
      <c r="C158" s="673">
        <f>IF(graph!$E$2=0,20,IF(SUM(K158+L158=0),NA(),0.25))</f>
        <v>20</v>
      </c>
      <c r="D158" s="496">
        <f>IF(graph!$E$2=0,20,IF(AND(B158&lt;graph!$E$10+graph!$E$32,B158&gt;graph!$E$10-graph!$E$32),0.25,NA()))</f>
        <v>20</v>
      </c>
      <c r="K158" s="674">
        <f>IF(graph!$E$20=0,0,IF(graph!$E$2=0,20,IF(AND(B158&lt;graph!$E$20+graph!$E$32,B158&gt;graph!$E$20-graph!$E$32),0.25,0)))</f>
        <v>0</v>
      </c>
      <c r="L158" s="674">
        <f>IF(graph!$E$22=0,0,IF(graph!$E$2=0,20,IF(AND(B158&gt;graph!$E$22-graph!$E$32,B158&lt;graph!$E$22+graph!$E$32),0.25,0)))</f>
        <v>0</v>
      </c>
    </row>
    <row r="159" spans="2:12">
      <c r="B159" s="620" t="str">
        <f>IF(graph!$E$2=0,"",B158+graph!$E$32)</f>
        <v/>
      </c>
      <c r="C159" s="673">
        <f>IF(graph!$E$2=0,20,IF(SUM(K159+L159=0),NA(),0.25))</f>
        <v>20</v>
      </c>
      <c r="D159" s="496">
        <f>IF(graph!$E$2=0,20,IF(AND(B159&lt;graph!$E$10+graph!$E$32,B159&gt;graph!$E$10-graph!$E$32),0.25,NA()))</f>
        <v>20</v>
      </c>
      <c r="K159" s="674">
        <f>IF(graph!$E$20=0,0,IF(graph!$E$2=0,20,IF(AND(B159&lt;graph!$E$20+graph!$E$32,B159&gt;graph!$E$20-graph!$E$32),0.25,0)))</f>
        <v>0</v>
      </c>
      <c r="L159" s="674">
        <f>IF(graph!$E$22=0,0,IF(graph!$E$2=0,20,IF(AND(B159&gt;graph!$E$22-graph!$E$32,B159&lt;graph!$E$22+graph!$E$32),0.25,0)))</f>
        <v>0</v>
      </c>
    </row>
    <row r="160" spans="2:12">
      <c r="B160" s="620" t="str">
        <f>IF(graph!$E$2=0,"",B159+graph!$E$32)</f>
        <v/>
      </c>
      <c r="C160" s="673">
        <f>IF(graph!$E$2=0,20,IF(SUM(K160+L160=0),NA(),0.25))</f>
        <v>20</v>
      </c>
      <c r="D160" s="496">
        <f>IF(graph!$E$2=0,20,IF(AND(B160&lt;graph!$E$10+graph!$E$32,B160&gt;graph!$E$10-graph!$E$32),0.25,NA()))</f>
        <v>20</v>
      </c>
      <c r="K160" s="674">
        <f>IF(graph!$E$20=0,0,IF(graph!$E$2=0,20,IF(AND(B160&lt;graph!$E$20+graph!$E$32,B160&gt;graph!$E$20-graph!$E$32),0.25,0)))</f>
        <v>0</v>
      </c>
      <c r="L160" s="674">
        <f>IF(graph!$E$22=0,0,IF(graph!$E$2=0,20,IF(AND(B160&gt;graph!$E$22-graph!$E$32,B160&lt;graph!$E$22+graph!$E$32),0.25,0)))</f>
        <v>0</v>
      </c>
    </row>
    <row r="161" spans="2:12">
      <c r="B161" s="620" t="str">
        <f>IF(graph!$E$2=0,"",B160+graph!$E$32)</f>
        <v/>
      </c>
      <c r="C161" s="673">
        <f>IF(graph!$E$2=0,20,IF(SUM(K161+L161=0),NA(),0.25))</f>
        <v>20</v>
      </c>
      <c r="D161" s="496">
        <f>IF(graph!$E$2=0,20,IF(AND(B161&lt;graph!$E$10+graph!$E$32,B161&gt;graph!$E$10-graph!$E$32),0.25,NA()))</f>
        <v>20</v>
      </c>
      <c r="K161" s="674">
        <f>IF(graph!$E$20=0,0,IF(graph!$E$2=0,20,IF(AND(B161&lt;graph!$E$20+graph!$E$32,B161&gt;graph!$E$20-graph!$E$32),0.25,0)))</f>
        <v>0</v>
      </c>
      <c r="L161" s="674">
        <f>IF(graph!$E$22=0,0,IF(graph!$E$2=0,20,IF(AND(B161&gt;graph!$E$22-graph!$E$32,B161&lt;graph!$E$22+graph!$E$32),0.25,0)))</f>
        <v>0</v>
      </c>
    </row>
    <row r="162" spans="2:12">
      <c r="B162" s="620" t="str">
        <f>IF(graph!$E$2=0,"",B161+graph!$E$32)</f>
        <v/>
      </c>
      <c r="C162" s="673">
        <f>IF(graph!$E$2=0,20,IF(SUM(K162+L162=0),NA(),0.25))</f>
        <v>20</v>
      </c>
      <c r="D162" s="496">
        <f>IF(graph!$E$2=0,20,IF(AND(B162&lt;graph!$E$10+graph!$E$32,B162&gt;graph!$E$10-graph!$E$32),0.25,NA()))</f>
        <v>20</v>
      </c>
      <c r="K162" s="674">
        <f>IF(graph!$E$20=0,0,IF(graph!$E$2=0,20,IF(AND(B162&lt;graph!$E$20+graph!$E$32,B162&gt;graph!$E$20-graph!$E$32),0.25,0)))</f>
        <v>0</v>
      </c>
      <c r="L162" s="674">
        <f>IF(graph!$E$22=0,0,IF(graph!$E$2=0,20,IF(AND(B162&gt;graph!$E$22-graph!$E$32,B162&lt;graph!$E$22+graph!$E$32),0.25,0)))</f>
        <v>0</v>
      </c>
    </row>
    <row r="163" spans="2:12">
      <c r="B163" s="620" t="str">
        <f>IF(graph!$E$2=0,"",B162+graph!$E$32)</f>
        <v/>
      </c>
      <c r="C163" s="673">
        <f>IF(graph!$E$2=0,20,IF(SUM(K163+L163=0),NA(),0.25))</f>
        <v>20</v>
      </c>
      <c r="D163" s="496">
        <f>IF(graph!$E$2=0,20,IF(AND(B163&lt;graph!$E$10+graph!$E$32,B163&gt;graph!$E$10-graph!$E$32),0.25,NA()))</f>
        <v>20</v>
      </c>
      <c r="K163" s="674">
        <f>IF(graph!$E$20=0,0,IF(graph!$E$2=0,20,IF(AND(B163&lt;graph!$E$20+graph!$E$32,B163&gt;graph!$E$20-graph!$E$32),0.25,0)))</f>
        <v>0</v>
      </c>
      <c r="L163" s="674">
        <f>IF(graph!$E$22=0,0,IF(graph!$E$2=0,20,IF(AND(B163&gt;graph!$E$22-graph!$E$32,B163&lt;graph!$E$22+graph!$E$32),0.25,0)))</f>
        <v>0</v>
      </c>
    </row>
    <row r="164" spans="2:12">
      <c r="B164" s="620" t="str">
        <f>IF(graph!$E$2=0,"",B163+graph!$E$32)</f>
        <v/>
      </c>
      <c r="C164" s="673">
        <f>IF(graph!$E$2=0,20,IF(SUM(K164+L164=0),NA(),0.25))</f>
        <v>20</v>
      </c>
      <c r="D164" s="496">
        <f>IF(graph!$E$2=0,20,IF(AND(B164&lt;graph!$E$10+graph!$E$32,B164&gt;graph!$E$10-graph!$E$32),0.25,NA()))</f>
        <v>20</v>
      </c>
      <c r="K164" s="674">
        <f>IF(graph!$E$20=0,0,IF(graph!$E$2=0,20,IF(AND(B164&lt;graph!$E$20+graph!$E$32,B164&gt;graph!$E$20-graph!$E$32),0.25,0)))</f>
        <v>0</v>
      </c>
      <c r="L164" s="674">
        <f>IF(graph!$E$22=0,0,IF(graph!$E$2=0,20,IF(AND(B164&gt;graph!$E$22-graph!$E$32,B164&lt;graph!$E$22+graph!$E$32),0.25,0)))</f>
        <v>0</v>
      </c>
    </row>
    <row r="165" spans="2:12">
      <c r="B165" s="620" t="str">
        <f>IF(graph!$E$2=0,"",B164+graph!$E$32)</f>
        <v/>
      </c>
      <c r="C165" s="673">
        <f>IF(graph!$E$2=0,20,IF(SUM(K165+L165=0),NA(),0.25))</f>
        <v>20</v>
      </c>
      <c r="D165" s="496">
        <f>IF(graph!$E$2=0,20,IF(AND(B165&lt;graph!$E$10+graph!$E$32,B165&gt;graph!$E$10-graph!$E$32),0.25,NA()))</f>
        <v>20</v>
      </c>
      <c r="K165" s="674">
        <f>IF(graph!$E$20=0,0,IF(graph!$E$2=0,20,IF(AND(B165&lt;graph!$E$20+graph!$E$32,B165&gt;graph!$E$20-graph!$E$32),0.25,0)))</f>
        <v>0</v>
      </c>
      <c r="L165" s="674">
        <f>IF(graph!$E$22=0,0,IF(graph!$E$2=0,20,IF(AND(B165&gt;graph!$E$22-graph!$E$32,B165&lt;graph!$E$22+graph!$E$32),0.25,0)))</f>
        <v>0</v>
      </c>
    </row>
    <row r="166" spans="2:12">
      <c r="B166" s="620" t="str">
        <f>IF(graph!$E$2=0,"",B165+graph!$E$32)</f>
        <v/>
      </c>
      <c r="C166" s="673">
        <f>IF(graph!$E$2=0,20,IF(SUM(K166+L166=0),NA(),0.25))</f>
        <v>20</v>
      </c>
      <c r="D166" s="496">
        <f>IF(graph!$E$2=0,20,IF(AND(B166&lt;graph!$E$10+graph!$E$32,B166&gt;graph!$E$10-graph!$E$32),0.25,NA()))</f>
        <v>20</v>
      </c>
      <c r="K166" s="674">
        <f>IF(graph!$E$20=0,0,IF(graph!$E$2=0,20,IF(AND(B166&lt;graph!$E$20+graph!$E$32,B166&gt;graph!$E$20-graph!$E$32),0.25,0)))</f>
        <v>0</v>
      </c>
      <c r="L166" s="674">
        <f>IF(graph!$E$22=0,0,IF(graph!$E$2=0,20,IF(AND(B166&gt;graph!$E$22-graph!$E$32,B166&lt;graph!$E$22+graph!$E$32),0.25,0)))</f>
        <v>0</v>
      </c>
    </row>
    <row r="167" spans="2:12">
      <c r="B167" s="620" t="str">
        <f>IF(graph!$E$2=0,"",B166+graph!$E$32)</f>
        <v/>
      </c>
      <c r="C167" s="673">
        <f>IF(graph!$E$2=0,20,IF(SUM(K167+L167=0),NA(),0.25))</f>
        <v>20</v>
      </c>
      <c r="D167" s="496">
        <f>IF(graph!$E$2=0,20,IF(AND(B167&lt;graph!$E$10+graph!$E$32,B167&gt;graph!$E$10-graph!$E$32),0.25,NA()))</f>
        <v>20</v>
      </c>
      <c r="K167" s="674">
        <f>IF(graph!$E$20=0,0,IF(graph!$E$2=0,20,IF(AND(B167&lt;graph!$E$20+graph!$E$32,B167&gt;graph!$E$20-graph!$E$32),0.25,0)))</f>
        <v>0</v>
      </c>
      <c r="L167" s="674">
        <f>IF(graph!$E$22=0,0,IF(graph!$E$2=0,20,IF(AND(B167&gt;graph!$E$22-graph!$E$32,B167&lt;graph!$E$22+graph!$E$32),0.25,0)))</f>
        <v>0</v>
      </c>
    </row>
    <row r="168" spans="2:12">
      <c r="B168" s="620" t="str">
        <f>IF(graph!$E$2=0,"",B167+graph!$E$32)</f>
        <v/>
      </c>
      <c r="C168" s="673">
        <f>IF(graph!$E$2=0,20,IF(SUM(K168+L168=0),NA(),0.25))</f>
        <v>20</v>
      </c>
      <c r="D168" s="496">
        <f>IF(graph!$E$2=0,20,IF(AND(B168&lt;graph!$E$10+graph!$E$32,B168&gt;graph!$E$10-graph!$E$32),0.25,NA()))</f>
        <v>20</v>
      </c>
      <c r="K168" s="674">
        <f>IF(graph!$E$20=0,0,IF(graph!$E$2=0,20,IF(AND(B168&lt;graph!$E$20+graph!$E$32,B168&gt;graph!$E$20-graph!$E$32),0.25,0)))</f>
        <v>0</v>
      </c>
      <c r="L168" s="674">
        <f>IF(graph!$E$22=0,0,IF(graph!$E$2=0,20,IF(AND(B168&gt;graph!$E$22-graph!$E$32,B168&lt;graph!$E$22+graph!$E$32),0.25,0)))</f>
        <v>0</v>
      </c>
    </row>
    <row r="169" spans="2:12">
      <c r="B169" s="620" t="str">
        <f>IF(graph!$E$2=0,"",B168+graph!$E$32)</f>
        <v/>
      </c>
      <c r="C169" s="673">
        <f>IF(graph!$E$2=0,20,IF(SUM(K169+L169=0),NA(),0.25))</f>
        <v>20</v>
      </c>
      <c r="D169" s="496">
        <f>IF(graph!$E$2=0,20,IF(AND(B169&lt;graph!$E$10+graph!$E$32,B169&gt;graph!$E$10-graph!$E$32),0.25,NA()))</f>
        <v>20</v>
      </c>
      <c r="K169" s="674">
        <f>IF(graph!$E$20=0,0,IF(graph!$E$2=0,20,IF(AND(B169&lt;graph!$E$20+graph!$E$32,B169&gt;graph!$E$20-graph!$E$32),0.25,0)))</f>
        <v>0</v>
      </c>
      <c r="L169" s="674">
        <f>IF(graph!$E$22=0,0,IF(graph!$E$2=0,20,IF(AND(B169&gt;graph!$E$22-graph!$E$32,B169&lt;graph!$E$22+graph!$E$32),0.25,0)))</f>
        <v>0</v>
      </c>
    </row>
    <row r="170" spans="2:12">
      <c r="B170" s="620" t="str">
        <f>IF(graph!$E$2=0,"",B169+graph!$E$32)</f>
        <v/>
      </c>
      <c r="C170" s="673">
        <f>IF(graph!$E$2=0,20,IF(SUM(K170+L170=0),NA(),0.25))</f>
        <v>20</v>
      </c>
      <c r="D170" s="496">
        <f>IF(graph!$E$2=0,20,IF(AND(B170&lt;graph!$E$10+graph!$E$32,B170&gt;graph!$E$10-graph!$E$32),0.25,NA()))</f>
        <v>20</v>
      </c>
      <c r="K170" s="674">
        <f>IF(graph!$E$20=0,0,IF(graph!$E$2=0,20,IF(AND(B170&lt;graph!$E$20+graph!$E$32,B170&gt;graph!$E$20-graph!$E$32),0.25,0)))</f>
        <v>0</v>
      </c>
      <c r="L170" s="674">
        <f>IF(graph!$E$22=0,0,IF(graph!$E$2=0,20,IF(AND(B170&gt;graph!$E$22-graph!$E$32,B170&lt;graph!$E$22+graph!$E$32),0.25,0)))</f>
        <v>0</v>
      </c>
    </row>
    <row r="171" spans="2:12">
      <c r="B171" s="620" t="str">
        <f>IF(graph!$E$2=0,"",B170+graph!$E$32)</f>
        <v/>
      </c>
      <c r="C171" s="673">
        <f>IF(graph!$E$2=0,20,IF(SUM(K171+L171=0),NA(),0.25))</f>
        <v>20</v>
      </c>
      <c r="D171" s="496">
        <f>IF(graph!$E$2=0,20,IF(AND(B171&lt;graph!$E$10+graph!$E$32,B171&gt;graph!$E$10-graph!$E$32),0.25,NA()))</f>
        <v>20</v>
      </c>
      <c r="K171" s="674">
        <f>IF(graph!$E$20=0,0,IF(graph!$E$2=0,20,IF(AND(B171&lt;graph!$E$20+graph!$E$32,B171&gt;graph!$E$20-graph!$E$32),0.25,0)))</f>
        <v>0</v>
      </c>
      <c r="L171" s="674">
        <f>IF(graph!$E$22=0,0,IF(graph!$E$2=0,20,IF(AND(B171&gt;graph!$E$22-graph!$E$32,B171&lt;graph!$E$22+graph!$E$32),0.25,0)))</f>
        <v>0</v>
      </c>
    </row>
    <row r="172" spans="2:12">
      <c r="B172" s="620" t="str">
        <f>IF(graph!$E$2=0,"",B171+graph!$E$32)</f>
        <v/>
      </c>
      <c r="C172" s="673">
        <f>IF(graph!$E$2=0,20,IF(SUM(K172+L172=0),NA(),0.25))</f>
        <v>20</v>
      </c>
      <c r="D172" s="496">
        <f>IF(graph!$E$2=0,20,IF(AND(B172&lt;graph!$E$10+graph!$E$32,B172&gt;graph!$E$10-graph!$E$32),0.25,NA()))</f>
        <v>20</v>
      </c>
      <c r="K172" s="674">
        <f>IF(graph!$E$20=0,0,IF(graph!$E$2=0,20,IF(AND(B172&lt;graph!$E$20+graph!$E$32,B172&gt;graph!$E$20-graph!$E$32),0.25,0)))</f>
        <v>0</v>
      </c>
      <c r="L172" s="674">
        <f>IF(graph!$E$22=0,0,IF(graph!$E$2=0,20,IF(AND(B172&gt;graph!$E$22-graph!$E$32,B172&lt;graph!$E$22+graph!$E$32),0.25,0)))</f>
        <v>0</v>
      </c>
    </row>
    <row r="173" spans="2:12">
      <c r="B173" s="620" t="str">
        <f>IF(graph!$E$2=0,"",B172+graph!$E$32)</f>
        <v/>
      </c>
      <c r="C173" s="673">
        <f>IF(graph!$E$2=0,20,IF(SUM(K173+L173=0),NA(),0.25))</f>
        <v>20</v>
      </c>
      <c r="D173" s="496">
        <f>IF(graph!$E$2=0,20,IF(AND(B173&lt;graph!$E$10+graph!$E$32,B173&gt;graph!$E$10-graph!$E$32),0.25,NA()))</f>
        <v>20</v>
      </c>
      <c r="K173" s="674">
        <f>IF(graph!$E$20=0,0,IF(graph!$E$2=0,20,IF(AND(B173&lt;graph!$E$20+graph!$E$32,B173&gt;graph!$E$20-graph!$E$32),0.25,0)))</f>
        <v>0</v>
      </c>
      <c r="L173" s="674">
        <f>IF(graph!$E$22=0,0,IF(graph!$E$2=0,20,IF(AND(B173&gt;graph!$E$22-graph!$E$32,B173&lt;graph!$E$22+graph!$E$32),0.25,0)))</f>
        <v>0</v>
      </c>
    </row>
    <row r="174" spans="2:12">
      <c r="B174" s="620" t="str">
        <f>IF(graph!$E$2=0,"",B173+graph!$E$32)</f>
        <v/>
      </c>
      <c r="C174" s="673">
        <f>IF(graph!$E$2=0,20,IF(SUM(K174+L174=0),NA(),0.25))</f>
        <v>20</v>
      </c>
      <c r="D174" s="496">
        <f>IF(graph!$E$2=0,20,IF(AND(B174&lt;graph!$E$10+graph!$E$32,B174&gt;graph!$E$10-graph!$E$32),0.25,NA()))</f>
        <v>20</v>
      </c>
      <c r="K174" s="674">
        <f>IF(graph!$E$20=0,0,IF(graph!$E$2=0,20,IF(AND(B174&lt;graph!$E$20+graph!$E$32,B174&gt;graph!$E$20-graph!$E$32),0.25,0)))</f>
        <v>0</v>
      </c>
      <c r="L174" s="674">
        <f>IF(graph!$E$22=0,0,IF(graph!$E$2=0,20,IF(AND(B174&gt;graph!$E$22-graph!$E$32,B174&lt;graph!$E$22+graph!$E$32),0.25,0)))</f>
        <v>0</v>
      </c>
    </row>
    <row r="175" spans="2:12">
      <c r="B175" s="620" t="str">
        <f>IF(graph!$E$2=0,"",B174+graph!$E$32)</f>
        <v/>
      </c>
      <c r="C175" s="673">
        <f>IF(graph!$E$2=0,20,IF(SUM(K175+L175=0),NA(),0.25))</f>
        <v>20</v>
      </c>
      <c r="D175" s="496">
        <f>IF(graph!$E$2=0,20,IF(AND(B175&lt;graph!$E$10+graph!$E$32,B175&gt;graph!$E$10-graph!$E$32),0.25,NA()))</f>
        <v>20</v>
      </c>
      <c r="K175" s="674">
        <f>IF(graph!$E$20=0,0,IF(graph!$E$2=0,20,IF(AND(B175&lt;graph!$E$20+graph!$E$32,B175&gt;graph!$E$20-graph!$E$32),0.25,0)))</f>
        <v>0</v>
      </c>
      <c r="L175" s="674">
        <f>IF(graph!$E$22=0,0,IF(graph!$E$2=0,20,IF(AND(B175&gt;graph!$E$22-graph!$E$32,B175&lt;graph!$E$22+graph!$E$32),0.25,0)))</f>
        <v>0</v>
      </c>
    </row>
    <row r="176" spans="2:12">
      <c r="B176" s="620" t="str">
        <f>IF(graph!$E$2=0,"",B175+graph!$E$32)</f>
        <v/>
      </c>
      <c r="C176" s="673">
        <f>IF(graph!$E$2=0,20,IF(SUM(K176+L176=0),NA(),0.25))</f>
        <v>20</v>
      </c>
      <c r="D176" s="496">
        <f>IF(graph!$E$2=0,20,IF(AND(B176&lt;graph!$E$10+graph!$E$32,B176&gt;graph!$E$10-graph!$E$32),0.25,NA()))</f>
        <v>20</v>
      </c>
      <c r="K176" s="674">
        <f>IF(graph!$E$20=0,0,IF(graph!$E$2=0,20,IF(AND(B176&lt;graph!$E$20+graph!$E$32,B176&gt;graph!$E$20-graph!$E$32),0.25,0)))</f>
        <v>0</v>
      </c>
      <c r="L176" s="674">
        <f>IF(graph!$E$22=0,0,IF(graph!$E$2=0,20,IF(AND(B176&gt;graph!$E$22-graph!$E$32,B176&lt;graph!$E$22+graph!$E$32),0.25,0)))</f>
        <v>0</v>
      </c>
    </row>
    <row r="177" spans="2:12">
      <c r="B177" s="620" t="str">
        <f>IF(graph!$E$2=0,"",B176+graph!$E$32)</f>
        <v/>
      </c>
      <c r="C177" s="673">
        <f>IF(graph!$E$2=0,20,IF(SUM(K177+L177=0),NA(),0.25))</f>
        <v>20</v>
      </c>
      <c r="D177" s="496">
        <f>IF(graph!$E$2=0,20,IF(AND(B177&lt;graph!$E$10+graph!$E$32,B177&gt;graph!$E$10-graph!$E$32),0.25,NA()))</f>
        <v>20</v>
      </c>
      <c r="K177" s="674">
        <f>IF(graph!$E$20=0,0,IF(graph!$E$2=0,20,IF(AND(B177&lt;graph!$E$20+graph!$E$32,B177&gt;graph!$E$20-graph!$E$32),0.25,0)))</f>
        <v>0</v>
      </c>
      <c r="L177" s="674">
        <f>IF(graph!$E$22=0,0,IF(graph!$E$2=0,20,IF(AND(B177&gt;graph!$E$22-graph!$E$32,B177&lt;graph!$E$22+graph!$E$32),0.25,0)))</f>
        <v>0</v>
      </c>
    </row>
    <row r="178" spans="2:12">
      <c r="B178" s="620" t="str">
        <f>IF(graph!$E$2=0,"",B177+graph!$E$32)</f>
        <v/>
      </c>
      <c r="C178" s="673">
        <f>IF(graph!$E$2=0,20,IF(SUM(K178+L178=0),NA(),0.25))</f>
        <v>20</v>
      </c>
      <c r="D178" s="496">
        <f>IF(graph!$E$2=0,20,IF(AND(B178&lt;graph!$E$10+graph!$E$32,B178&gt;graph!$E$10-graph!$E$32),0.25,NA()))</f>
        <v>20</v>
      </c>
      <c r="K178" s="674">
        <f>IF(graph!$E$20=0,0,IF(graph!$E$2=0,20,IF(AND(B178&lt;graph!$E$20+graph!$E$32,B178&gt;graph!$E$20-graph!$E$32),0.25,0)))</f>
        <v>0</v>
      </c>
      <c r="L178" s="674">
        <f>IF(graph!$E$22=0,0,IF(graph!$E$2=0,20,IF(AND(B178&gt;graph!$E$22-graph!$E$32,B178&lt;graph!$E$22+graph!$E$32),0.25,0)))</f>
        <v>0</v>
      </c>
    </row>
    <row r="179" spans="2:12">
      <c r="B179" s="620" t="str">
        <f>IF(graph!$E$2=0,"",B178+graph!$E$32)</f>
        <v/>
      </c>
      <c r="C179" s="673">
        <f>IF(graph!$E$2=0,20,IF(SUM(K179+L179=0),NA(),0.25))</f>
        <v>20</v>
      </c>
      <c r="D179" s="496">
        <f>IF(graph!$E$2=0,20,IF(AND(B179&lt;graph!$E$10+graph!$E$32,B179&gt;graph!$E$10-graph!$E$32),0.25,NA()))</f>
        <v>20</v>
      </c>
      <c r="K179" s="674">
        <f>IF(graph!$E$20=0,0,IF(graph!$E$2=0,20,IF(AND(B179&lt;graph!$E$20+graph!$E$32,B179&gt;graph!$E$20-graph!$E$32),0.25,0)))</f>
        <v>0</v>
      </c>
      <c r="L179" s="674">
        <f>IF(graph!$E$22=0,0,IF(graph!$E$2=0,20,IF(AND(B179&gt;graph!$E$22-graph!$E$32,B179&lt;graph!$E$22+graph!$E$32),0.25,0)))</f>
        <v>0</v>
      </c>
    </row>
    <row r="180" spans="2:12">
      <c r="B180" s="620" t="str">
        <f>IF(graph!$E$2=0,"",B179+graph!$E$32)</f>
        <v/>
      </c>
      <c r="C180" s="673">
        <f>IF(graph!$E$2=0,20,IF(SUM(K180+L180=0),NA(),0.25))</f>
        <v>20</v>
      </c>
      <c r="D180" s="496">
        <f>IF(graph!$E$2=0,20,IF(AND(B180&lt;graph!$E$10+graph!$E$32,B180&gt;graph!$E$10-graph!$E$32),0.25,NA()))</f>
        <v>20</v>
      </c>
      <c r="K180" s="674">
        <f>IF(graph!$E$20=0,0,IF(graph!$E$2=0,20,IF(AND(B180&lt;graph!$E$20+graph!$E$32,B180&gt;graph!$E$20-graph!$E$32),0.25,0)))</f>
        <v>0</v>
      </c>
      <c r="L180" s="674">
        <f>IF(graph!$E$22=0,0,IF(graph!$E$2=0,20,IF(AND(B180&gt;graph!$E$22-graph!$E$32,B180&lt;graph!$E$22+graph!$E$32),0.25,0)))</f>
        <v>0</v>
      </c>
    </row>
    <row r="181" spans="2:12">
      <c r="B181" s="620" t="str">
        <f>IF(graph!$E$2=0,"",B180+graph!$E$32)</f>
        <v/>
      </c>
      <c r="C181" s="673">
        <f>IF(graph!$E$2=0,20,IF(SUM(K181+L181=0),NA(),0.25))</f>
        <v>20</v>
      </c>
      <c r="D181" s="496">
        <f>IF(graph!$E$2=0,20,IF(AND(B181&lt;graph!$E$10+graph!$E$32,B181&gt;graph!$E$10-graph!$E$32),0.25,NA()))</f>
        <v>20</v>
      </c>
      <c r="K181" s="674">
        <f>IF(graph!$E$20=0,0,IF(graph!$E$2=0,20,IF(AND(B181&lt;graph!$E$20+graph!$E$32,B181&gt;graph!$E$20-graph!$E$32),0.25,0)))</f>
        <v>0</v>
      </c>
      <c r="L181" s="674">
        <f>IF(graph!$E$22=0,0,IF(graph!$E$2=0,20,IF(AND(B181&gt;graph!$E$22-graph!$E$32,B181&lt;graph!$E$22+graph!$E$32),0.25,0)))</f>
        <v>0</v>
      </c>
    </row>
    <row r="182" spans="2:12">
      <c r="B182" s="620" t="str">
        <f>IF(graph!$E$2=0,"",B181+graph!$E$32)</f>
        <v/>
      </c>
      <c r="C182" s="673">
        <f>IF(graph!$E$2=0,20,IF(SUM(K182+L182=0),NA(),0.25))</f>
        <v>20</v>
      </c>
      <c r="D182" s="496">
        <f>IF(graph!$E$2=0,20,IF(AND(B182&lt;graph!$E$10+graph!$E$32,B182&gt;graph!$E$10-graph!$E$32),0.25,NA()))</f>
        <v>20</v>
      </c>
      <c r="K182" s="674">
        <f>IF(graph!$E$20=0,0,IF(graph!$E$2=0,20,IF(AND(B182&lt;graph!$E$20+graph!$E$32,B182&gt;graph!$E$20-graph!$E$32),0.25,0)))</f>
        <v>0</v>
      </c>
      <c r="L182" s="674">
        <f>IF(graph!$E$22=0,0,IF(graph!$E$2=0,20,IF(AND(B182&gt;graph!$E$22-graph!$E$32,B182&lt;graph!$E$22+graph!$E$32),0.25,0)))</f>
        <v>0</v>
      </c>
    </row>
    <row r="183" spans="2:12">
      <c r="B183" s="620" t="str">
        <f>IF(graph!$E$2=0,"",B182+graph!$E$32)</f>
        <v/>
      </c>
      <c r="C183" s="673">
        <f>IF(graph!$E$2=0,20,IF(SUM(K183+L183=0),NA(),0.25))</f>
        <v>20</v>
      </c>
      <c r="D183" s="496">
        <f>IF(graph!$E$2=0,20,IF(AND(B183&lt;graph!$E$10+graph!$E$32,B183&gt;graph!$E$10-graph!$E$32),0.25,NA()))</f>
        <v>20</v>
      </c>
      <c r="K183" s="674">
        <f>IF(graph!$E$20=0,0,IF(graph!$E$2=0,20,IF(AND(B183&lt;graph!$E$20+graph!$E$32,B183&gt;graph!$E$20-graph!$E$32),0.25,0)))</f>
        <v>0</v>
      </c>
      <c r="L183" s="674">
        <f>IF(graph!$E$22=0,0,IF(graph!$E$2=0,20,IF(AND(B183&gt;graph!$E$22-graph!$E$32,B183&lt;graph!$E$22+graph!$E$32),0.25,0)))</f>
        <v>0</v>
      </c>
    </row>
    <row r="184" spans="2:12">
      <c r="B184" s="620" t="str">
        <f>IF(graph!$E$2=0,"",B183+graph!$E$32)</f>
        <v/>
      </c>
      <c r="C184" s="673">
        <f>IF(graph!$E$2=0,20,IF(SUM(K184+L184=0),NA(),0.25))</f>
        <v>20</v>
      </c>
      <c r="D184" s="496">
        <f>IF(graph!$E$2=0,20,IF(AND(B184&lt;graph!$E$10+graph!$E$32,B184&gt;graph!$E$10-graph!$E$32),0.25,NA()))</f>
        <v>20</v>
      </c>
      <c r="K184" s="674">
        <f>IF(graph!$E$20=0,0,IF(graph!$E$2=0,20,IF(AND(B184&lt;graph!$E$20+graph!$E$32,B184&gt;graph!$E$20-graph!$E$32),0.25,0)))</f>
        <v>0</v>
      </c>
      <c r="L184" s="674">
        <f>IF(graph!$E$22=0,0,IF(graph!$E$2=0,20,IF(AND(B184&gt;graph!$E$22-graph!$E$32,B184&lt;graph!$E$22+graph!$E$32),0.25,0)))</f>
        <v>0</v>
      </c>
    </row>
    <row r="185" spans="2:12">
      <c r="B185" s="620" t="str">
        <f>IF(graph!$E$2=0,"",B184+graph!$E$32)</f>
        <v/>
      </c>
      <c r="C185" s="673">
        <f>IF(graph!$E$2=0,20,IF(SUM(K185+L185=0),NA(),0.25))</f>
        <v>20</v>
      </c>
      <c r="D185" s="496">
        <f>IF(graph!$E$2=0,20,IF(AND(B185&lt;graph!$E$10+graph!$E$32,B185&gt;graph!$E$10-graph!$E$32),0.25,NA()))</f>
        <v>20</v>
      </c>
      <c r="K185" s="674">
        <f>IF(graph!$E$20=0,0,IF(graph!$E$2=0,20,IF(AND(B185&lt;graph!$E$20+graph!$E$32,B185&gt;graph!$E$20-graph!$E$32),0.25,0)))</f>
        <v>0</v>
      </c>
      <c r="L185" s="674">
        <f>IF(graph!$E$22=0,0,IF(graph!$E$2=0,20,IF(AND(B185&gt;graph!$E$22-graph!$E$32,B185&lt;graph!$E$22+graph!$E$32),0.25,0)))</f>
        <v>0</v>
      </c>
    </row>
    <row r="186" spans="2:12">
      <c r="B186" s="620" t="str">
        <f>IF(graph!$E$2=0,"",B185+graph!$E$32)</f>
        <v/>
      </c>
      <c r="C186" s="673">
        <f>IF(graph!$E$2=0,20,IF(SUM(K186+L186=0),NA(),0.25))</f>
        <v>20</v>
      </c>
      <c r="D186" s="496">
        <f>IF(graph!$E$2=0,20,IF(AND(B186&lt;graph!$E$10+graph!$E$32,B186&gt;graph!$E$10-graph!$E$32),0.25,NA()))</f>
        <v>20</v>
      </c>
      <c r="K186" s="674">
        <f>IF(graph!$E$20=0,0,IF(graph!$E$2=0,20,IF(AND(B186&lt;graph!$E$20+graph!$E$32,B186&gt;graph!$E$20-graph!$E$32),0.25,0)))</f>
        <v>0</v>
      </c>
      <c r="L186" s="674">
        <f>IF(graph!$E$22=0,0,IF(graph!$E$2=0,20,IF(AND(B186&gt;graph!$E$22-graph!$E$32,B186&lt;graph!$E$22+graph!$E$32),0.25,0)))</f>
        <v>0</v>
      </c>
    </row>
    <row r="187" spans="2:12">
      <c r="B187" s="620" t="str">
        <f>IF(graph!$E$2=0,"",B186+graph!$E$32)</f>
        <v/>
      </c>
      <c r="C187" s="673">
        <f>IF(graph!$E$2=0,20,IF(SUM(K187+L187=0),NA(),0.25))</f>
        <v>20</v>
      </c>
      <c r="D187" s="496">
        <f>IF(graph!$E$2=0,20,IF(AND(B187&lt;graph!$E$10+graph!$E$32,B187&gt;graph!$E$10-graph!$E$32),0.25,NA()))</f>
        <v>20</v>
      </c>
      <c r="K187" s="674">
        <f>IF(graph!$E$20=0,0,IF(graph!$E$2=0,20,IF(AND(B187&lt;graph!$E$20+graph!$E$32,B187&gt;graph!$E$20-graph!$E$32),0.25,0)))</f>
        <v>0</v>
      </c>
      <c r="L187" s="674">
        <f>IF(graph!$E$22=0,0,IF(graph!$E$2=0,20,IF(AND(B187&gt;graph!$E$22-graph!$E$32,B187&lt;graph!$E$22+graph!$E$32),0.25,0)))</f>
        <v>0</v>
      </c>
    </row>
    <row r="188" spans="2:12">
      <c r="B188" s="620" t="str">
        <f>IF(graph!$E$2=0,"",B187+graph!$E$32)</f>
        <v/>
      </c>
      <c r="C188" s="673">
        <f>IF(graph!$E$2=0,20,IF(SUM(K188+L188=0),NA(),0.25))</f>
        <v>20</v>
      </c>
      <c r="D188" s="496">
        <f>IF(graph!$E$2=0,20,IF(AND(B188&lt;graph!$E$10+graph!$E$32,B188&gt;graph!$E$10-graph!$E$32),0.25,NA()))</f>
        <v>20</v>
      </c>
      <c r="K188" s="674">
        <f>IF(graph!$E$20=0,0,IF(graph!$E$2=0,20,IF(AND(B188&lt;graph!$E$20+graph!$E$32,B188&gt;graph!$E$20-graph!$E$32),0.25,0)))</f>
        <v>0</v>
      </c>
      <c r="L188" s="674">
        <f>IF(graph!$E$22=0,0,IF(graph!$E$2=0,20,IF(AND(B188&gt;graph!$E$22-graph!$E$32,B188&lt;graph!$E$22+graph!$E$32),0.25,0)))</f>
        <v>0</v>
      </c>
    </row>
    <row r="189" spans="2:12">
      <c r="B189" s="620" t="str">
        <f>IF(graph!$E$2=0,"",B188+graph!$E$32)</f>
        <v/>
      </c>
      <c r="C189" s="673">
        <f>IF(graph!$E$2=0,20,IF(SUM(K189+L189=0),NA(),0.25))</f>
        <v>20</v>
      </c>
      <c r="D189" s="496">
        <f>IF(graph!$E$2=0,20,IF(AND(B189&lt;graph!$E$10+graph!$E$32,B189&gt;graph!$E$10-graph!$E$32),0.25,NA()))</f>
        <v>20</v>
      </c>
      <c r="K189" s="674">
        <f>IF(graph!$E$20=0,0,IF(graph!$E$2=0,20,IF(AND(B189&lt;graph!$E$20+graph!$E$32,B189&gt;graph!$E$20-graph!$E$32),0.25,0)))</f>
        <v>0</v>
      </c>
      <c r="L189" s="674">
        <f>IF(graph!$E$22=0,0,IF(graph!$E$2=0,20,IF(AND(B189&gt;graph!$E$22-graph!$E$32,B189&lt;graph!$E$22+graph!$E$32),0.25,0)))</f>
        <v>0</v>
      </c>
    </row>
    <row r="190" spans="2:12">
      <c r="B190" s="620" t="str">
        <f>IF(graph!$E$2=0,"",B189+graph!$E$32)</f>
        <v/>
      </c>
      <c r="C190" s="673">
        <f>IF(graph!$E$2=0,20,IF(SUM(K190+L190=0),NA(),0.25))</f>
        <v>20</v>
      </c>
      <c r="D190" s="496">
        <f>IF(graph!$E$2=0,20,IF(AND(B190&lt;graph!$E$10+graph!$E$32,B190&gt;graph!$E$10-graph!$E$32),0.25,NA()))</f>
        <v>20</v>
      </c>
      <c r="K190" s="674">
        <f>IF(graph!$E$20=0,0,IF(graph!$E$2=0,20,IF(AND(B190&lt;graph!$E$20+graph!$E$32,B190&gt;graph!$E$20-graph!$E$32),0.25,0)))</f>
        <v>0</v>
      </c>
      <c r="L190" s="674">
        <f>IF(graph!$E$22=0,0,IF(graph!$E$2=0,20,IF(AND(B190&gt;graph!$E$22-graph!$E$32,B190&lt;graph!$E$22+graph!$E$32),0.25,0)))</f>
        <v>0</v>
      </c>
    </row>
    <row r="191" spans="2:12">
      <c r="B191" s="620" t="str">
        <f>IF(graph!$E$2=0,"",B190+graph!$E$32)</f>
        <v/>
      </c>
      <c r="C191" s="673">
        <f>IF(graph!$E$2=0,20,IF(SUM(K191+L191=0),NA(),0.25))</f>
        <v>20</v>
      </c>
      <c r="D191" s="496">
        <f>IF(graph!$E$2=0,20,IF(AND(B191&lt;graph!$E$10+graph!$E$32,B191&gt;graph!$E$10-graph!$E$32),0.25,NA()))</f>
        <v>20</v>
      </c>
      <c r="K191" s="674">
        <f>IF(graph!$E$20=0,0,IF(graph!$E$2=0,20,IF(AND(B191&lt;graph!$E$20+graph!$E$32,B191&gt;graph!$E$20-graph!$E$32),0.25,0)))</f>
        <v>0</v>
      </c>
      <c r="L191" s="674">
        <f>IF(graph!$E$22=0,0,IF(graph!$E$2=0,20,IF(AND(B191&gt;graph!$E$22-graph!$E$32,B191&lt;graph!$E$22+graph!$E$32),0.25,0)))</f>
        <v>0</v>
      </c>
    </row>
    <row r="192" spans="2:12">
      <c r="B192" s="620" t="str">
        <f>IF(graph!$E$2=0,"",B191+graph!$E$32)</f>
        <v/>
      </c>
      <c r="C192" s="673">
        <f>IF(graph!$E$2=0,20,IF(SUM(K192+L192=0),NA(),0.25))</f>
        <v>20</v>
      </c>
      <c r="D192" s="496">
        <f>IF(graph!$E$2=0,20,IF(AND(B192&lt;graph!$E$10+graph!$E$32,B192&gt;graph!$E$10-graph!$E$32),0.25,NA()))</f>
        <v>20</v>
      </c>
      <c r="K192" s="674">
        <f>IF(graph!$E$20=0,0,IF(graph!$E$2=0,20,IF(AND(B192&lt;graph!$E$20+graph!$E$32,B192&gt;graph!$E$20-graph!$E$32),0.25,0)))</f>
        <v>0</v>
      </c>
      <c r="L192" s="674">
        <f>IF(graph!$E$22=0,0,IF(graph!$E$2=0,20,IF(AND(B192&gt;graph!$E$22-graph!$E$32,B192&lt;graph!$E$22+graph!$E$32),0.25,0)))</f>
        <v>0</v>
      </c>
    </row>
    <row r="193" spans="2:12">
      <c r="B193" s="620" t="str">
        <f>IF(graph!$E$2=0,"",B192+graph!$E$32)</f>
        <v/>
      </c>
      <c r="C193" s="673">
        <f>IF(graph!$E$2=0,20,IF(SUM(K193+L193=0),NA(),0.25))</f>
        <v>20</v>
      </c>
      <c r="D193" s="496">
        <f>IF(graph!$E$2=0,20,IF(AND(B193&lt;graph!$E$10+graph!$E$32,B193&gt;graph!$E$10-graph!$E$32),0.25,NA()))</f>
        <v>20</v>
      </c>
      <c r="K193" s="674">
        <f>IF(graph!$E$20=0,0,IF(graph!$E$2=0,20,IF(AND(B193&lt;graph!$E$20+graph!$E$32,B193&gt;graph!$E$20-graph!$E$32),0.25,0)))</f>
        <v>0</v>
      </c>
      <c r="L193" s="674">
        <f>IF(graph!$E$22=0,0,IF(graph!$E$2=0,20,IF(AND(B193&gt;graph!$E$22-graph!$E$32,B193&lt;graph!$E$22+graph!$E$32),0.25,0)))</f>
        <v>0</v>
      </c>
    </row>
    <row r="194" spans="2:12">
      <c r="B194" s="620" t="str">
        <f>IF(graph!$E$2=0,"",B193+graph!$E$32)</f>
        <v/>
      </c>
      <c r="C194" s="673">
        <f>IF(graph!$E$2=0,20,IF(SUM(K194+L194=0),NA(),0.25))</f>
        <v>20</v>
      </c>
      <c r="D194" s="496">
        <f>IF(graph!$E$2=0,20,IF(AND(B194&lt;graph!$E$10+graph!$E$32,B194&gt;graph!$E$10-graph!$E$32),0.25,NA()))</f>
        <v>20</v>
      </c>
      <c r="K194" s="674">
        <f>IF(graph!$E$20=0,0,IF(graph!$E$2=0,20,IF(AND(B194&lt;graph!$E$20+graph!$E$32,B194&gt;graph!$E$20-graph!$E$32),0.25,0)))</f>
        <v>0</v>
      </c>
      <c r="L194" s="674">
        <f>IF(graph!$E$22=0,0,IF(graph!$E$2=0,20,IF(AND(B194&gt;graph!$E$22-graph!$E$32,B194&lt;graph!$E$22+graph!$E$32),0.25,0)))</f>
        <v>0</v>
      </c>
    </row>
    <row r="195" spans="2:12">
      <c r="B195" s="620" t="str">
        <f>IF(graph!$E$2=0,"",B194+graph!$E$32)</f>
        <v/>
      </c>
      <c r="C195" s="673">
        <f>IF(graph!$E$2=0,20,IF(SUM(K195+L195=0),NA(),0.25))</f>
        <v>20</v>
      </c>
      <c r="D195" s="496">
        <f>IF(graph!$E$2=0,20,IF(AND(B195&lt;graph!$E$10+graph!$E$32,B195&gt;graph!$E$10-graph!$E$32),0.25,NA()))</f>
        <v>20</v>
      </c>
      <c r="K195" s="674">
        <f>IF(graph!$E$20=0,0,IF(graph!$E$2=0,20,IF(AND(B195&lt;graph!$E$20+graph!$E$32,B195&gt;graph!$E$20-graph!$E$32),0.25,0)))</f>
        <v>0</v>
      </c>
      <c r="L195" s="674">
        <f>IF(graph!$E$22=0,0,IF(graph!$E$2=0,20,IF(AND(B195&gt;graph!$E$22-graph!$E$32,B195&lt;graph!$E$22+graph!$E$32),0.25,0)))</f>
        <v>0</v>
      </c>
    </row>
    <row r="196" spans="2:12">
      <c r="B196" s="620" t="str">
        <f>IF(graph!$E$2=0,"",B195+graph!$E$32)</f>
        <v/>
      </c>
      <c r="C196" s="673">
        <f>IF(graph!$E$2=0,20,IF(SUM(K196+L196=0),NA(),0.25))</f>
        <v>20</v>
      </c>
      <c r="D196" s="496">
        <f>IF(graph!$E$2=0,20,IF(AND(B196&lt;graph!$E$10+graph!$E$32,B196&gt;graph!$E$10-graph!$E$32),0.25,NA()))</f>
        <v>20</v>
      </c>
      <c r="K196" s="674">
        <f>IF(graph!$E$20=0,0,IF(graph!$E$2=0,20,IF(AND(B196&lt;graph!$E$20+graph!$E$32,B196&gt;graph!$E$20-graph!$E$32),0.25,0)))</f>
        <v>0</v>
      </c>
      <c r="L196" s="674">
        <f>IF(graph!$E$22=0,0,IF(graph!$E$2=0,20,IF(AND(B196&gt;graph!$E$22-graph!$E$32,B196&lt;graph!$E$22+graph!$E$32),0.25,0)))</f>
        <v>0</v>
      </c>
    </row>
    <row r="197" spans="2:12">
      <c r="B197" s="620" t="str">
        <f>IF(graph!$E$2=0,"",B196+graph!$E$32)</f>
        <v/>
      </c>
      <c r="C197" s="673">
        <f>IF(graph!$E$2=0,20,IF(SUM(K197+L197=0),NA(),0.25))</f>
        <v>20</v>
      </c>
      <c r="D197" s="496">
        <f>IF(graph!$E$2=0,20,IF(AND(B197&lt;graph!$E$10+graph!$E$32,B197&gt;graph!$E$10-graph!$E$32),0.25,NA()))</f>
        <v>20</v>
      </c>
      <c r="K197" s="674">
        <f>IF(graph!$E$20=0,0,IF(graph!$E$2=0,20,IF(AND(B197&lt;graph!$E$20+graph!$E$32,B197&gt;graph!$E$20-graph!$E$32),0.25,0)))</f>
        <v>0</v>
      </c>
      <c r="L197" s="674">
        <f>IF(graph!$E$22=0,0,IF(graph!$E$2=0,20,IF(AND(B197&gt;graph!$E$22-graph!$E$32,B197&lt;graph!$E$22+graph!$E$32),0.25,0)))</f>
        <v>0</v>
      </c>
    </row>
    <row r="198" spans="2:12">
      <c r="B198" s="620" t="str">
        <f>IF(graph!$E$2=0,"",B197+graph!$E$32)</f>
        <v/>
      </c>
      <c r="C198" s="673">
        <f>IF(graph!$E$2=0,20,IF(SUM(K198+L198=0),NA(),0.25))</f>
        <v>20</v>
      </c>
      <c r="D198" s="496">
        <f>IF(graph!$E$2=0,20,IF(AND(B198&lt;graph!$E$10+graph!$E$32,B198&gt;graph!$E$10-graph!$E$32),0.25,NA()))</f>
        <v>20</v>
      </c>
      <c r="K198" s="674">
        <f>IF(graph!$E$20=0,0,IF(graph!$E$2=0,20,IF(AND(B198&lt;graph!$E$20+graph!$E$32,B198&gt;graph!$E$20-graph!$E$32),0.25,0)))</f>
        <v>0</v>
      </c>
      <c r="L198" s="674">
        <f>IF(graph!$E$22=0,0,IF(graph!$E$2=0,20,IF(AND(B198&gt;graph!$E$22-graph!$E$32,B198&lt;graph!$E$22+graph!$E$32),0.25,0)))</f>
        <v>0</v>
      </c>
    </row>
    <row r="199" spans="2:12">
      <c r="B199" s="620" t="str">
        <f>IF(graph!$E$2=0,"",B198+graph!$E$32)</f>
        <v/>
      </c>
      <c r="C199" s="673">
        <f>IF(graph!$E$2=0,20,IF(SUM(K199+L199=0),NA(),0.25))</f>
        <v>20</v>
      </c>
      <c r="D199" s="496">
        <f>IF(graph!$E$2=0,20,IF(AND(B199&lt;graph!$E$10+graph!$E$32,B199&gt;graph!$E$10-graph!$E$32),0.25,NA()))</f>
        <v>20</v>
      </c>
      <c r="K199" s="674">
        <f>IF(graph!$E$20=0,0,IF(graph!$E$2=0,20,IF(AND(B199&lt;graph!$E$20+graph!$E$32,B199&gt;graph!$E$20-graph!$E$32),0.25,0)))</f>
        <v>0</v>
      </c>
      <c r="L199" s="674">
        <f>IF(graph!$E$22=0,0,IF(graph!$E$2=0,20,IF(AND(B199&gt;graph!$E$22-graph!$E$32,B199&lt;graph!$E$22+graph!$E$32),0.25,0)))</f>
        <v>0</v>
      </c>
    </row>
    <row r="200" spans="2:12">
      <c r="B200" s="620" t="str">
        <f>IF(graph!$E$2=0,"",B199+graph!$E$32)</f>
        <v/>
      </c>
      <c r="C200" s="673">
        <f>IF(graph!$E$2=0,20,IF(SUM(K200+L200=0),NA(),0.25))</f>
        <v>20</v>
      </c>
      <c r="D200" s="496">
        <f>IF(graph!$E$2=0,20,IF(AND(B200&lt;graph!$E$10+graph!$E$32,B200&gt;graph!$E$10-graph!$E$32),0.25,NA()))</f>
        <v>20</v>
      </c>
      <c r="K200" s="674">
        <f>IF(graph!$E$20=0,0,IF(graph!$E$2=0,20,IF(AND(B200&lt;graph!$E$20+graph!$E$32,B200&gt;graph!$E$20-graph!$E$32),0.25,0)))</f>
        <v>0</v>
      </c>
      <c r="L200" s="674">
        <f>IF(graph!$E$22=0,0,IF(graph!$E$2=0,20,IF(AND(B200&gt;graph!$E$22-graph!$E$32,B200&lt;graph!$E$22+graph!$E$32),0.25,0)))</f>
        <v>0</v>
      </c>
    </row>
    <row r="201" spans="2:12">
      <c r="B201" s="620" t="str">
        <f>IF(graph!$E$2=0,"",B200+graph!$E$32)</f>
        <v/>
      </c>
      <c r="C201" s="673">
        <f>IF(graph!$E$2=0,20,IF(SUM(K201+L201=0),NA(),0.25))</f>
        <v>20</v>
      </c>
      <c r="D201" s="496">
        <f>IF(graph!$E$2=0,20,IF(AND(B201&lt;graph!$E$10+graph!$E$32,B201&gt;graph!$E$10-graph!$E$32),0.25,NA()))</f>
        <v>20</v>
      </c>
      <c r="K201" s="674">
        <f>IF(graph!$E$20=0,0,IF(graph!$E$2=0,20,IF(AND(B201&lt;graph!$E$20+graph!$E$32,B201&gt;graph!$E$20-graph!$E$32),0.25,0)))</f>
        <v>0</v>
      </c>
      <c r="L201" s="674">
        <f>IF(graph!$E$22=0,0,IF(graph!$E$2=0,20,IF(AND(B201&gt;graph!$E$22-graph!$E$32,B201&lt;graph!$E$22+graph!$E$32),0.25,0)))</f>
        <v>0</v>
      </c>
    </row>
    <row r="202" spans="2:12">
      <c r="B202" s="620" t="str">
        <f>IF(graph!$E$2=0,"",B201+graph!$E$32)</f>
        <v/>
      </c>
      <c r="C202" s="673">
        <f>IF(graph!$E$2=0,20,IF(SUM(K202+L202=0),NA(),0.25))</f>
        <v>20</v>
      </c>
      <c r="D202" s="496">
        <f>IF(graph!$E$2=0,20,IF(AND(B202&lt;graph!$E$10+graph!$E$32,B202&gt;graph!$E$10-graph!$E$32),0.25,NA()))</f>
        <v>20</v>
      </c>
      <c r="K202" s="674">
        <f>IF(graph!$E$20=0,0,IF(graph!$E$2=0,20,IF(AND(B202&lt;graph!$E$20+graph!$E$32,B202&gt;graph!$E$20-graph!$E$32),0.25,0)))</f>
        <v>0</v>
      </c>
      <c r="L202" s="674">
        <f>IF(graph!$E$22=0,0,IF(graph!$E$2=0,20,IF(AND(B202&gt;graph!$E$22-graph!$E$32,B202&lt;graph!$E$22+graph!$E$32),0.25,0)))</f>
        <v>0</v>
      </c>
    </row>
    <row r="203" spans="2:12">
      <c r="B203" s="620" t="str">
        <f>IF(graph!$E$2=0,"",B202+graph!$E$32)</f>
        <v/>
      </c>
      <c r="C203" s="673">
        <f>IF(graph!$E$2=0,20,IF(SUM(K203+L203=0),NA(),0.25))</f>
        <v>20</v>
      </c>
      <c r="D203" s="496">
        <f>IF(graph!$E$2=0,20,IF(AND(B203&lt;graph!$E$10+graph!$E$32,B203&gt;graph!$E$10-graph!$E$32),0.25,NA()))</f>
        <v>20</v>
      </c>
      <c r="K203" s="674">
        <f>IF(graph!$E$20=0,0,IF(graph!$E$2=0,20,IF(AND(B203&lt;graph!$E$20+graph!$E$32,B203&gt;graph!$E$20-graph!$E$32),0.25,0)))</f>
        <v>0</v>
      </c>
      <c r="L203" s="674">
        <f>IF(graph!$E$22=0,0,IF(graph!$E$2=0,20,IF(AND(B203&gt;graph!$E$22-graph!$E$32,B203&lt;graph!$E$22+graph!$E$32),0.25,0)))</f>
        <v>0</v>
      </c>
    </row>
    <row r="204" spans="2:12">
      <c r="B204" s="620" t="str">
        <f>IF(graph!$E$2=0,"",B203+graph!$E$32)</f>
        <v/>
      </c>
      <c r="C204" s="673">
        <f>IF(graph!$E$2=0,20,IF(SUM(K204+L204=0),NA(),0.25))</f>
        <v>20</v>
      </c>
      <c r="D204" s="496">
        <f>IF(graph!$E$2=0,20,IF(AND(B204&lt;graph!$E$10+graph!$E$32,B204&gt;graph!$E$10-graph!$E$32),0.25,NA()))</f>
        <v>20</v>
      </c>
      <c r="K204" s="674">
        <f>IF(graph!$E$20=0,0,IF(graph!$E$2=0,20,IF(AND(B204&lt;graph!$E$20+graph!$E$32,B204&gt;graph!$E$20-graph!$E$32),0.25,0)))</f>
        <v>0</v>
      </c>
      <c r="L204" s="674">
        <f>IF(graph!$E$22=0,0,IF(graph!$E$2=0,20,IF(AND(B204&gt;graph!$E$22-graph!$E$32,B204&lt;graph!$E$22+graph!$E$32),0.25,0)))</f>
        <v>0</v>
      </c>
    </row>
    <row r="205" spans="2:12">
      <c r="B205" s="620" t="str">
        <f>IF(graph!$E$2=0,"",B204+graph!$E$32)</f>
        <v/>
      </c>
      <c r="C205" s="673">
        <f>IF(graph!$E$2=0,20,IF(SUM(K205+L205=0),NA(),0.25))</f>
        <v>20</v>
      </c>
      <c r="D205" s="496">
        <f>IF(graph!$E$2=0,20,IF(AND(B205&lt;graph!$E$10+graph!$E$32,B205&gt;graph!$E$10-graph!$E$32),0.25,NA()))</f>
        <v>20</v>
      </c>
      <c r="K205" s="674">
        <f>IF(graph!$E$20=0,0,IF(graph!$E$2=0,20,IF(AND(B205&lt;graph!$E$20+graph!$E$32,B205&gt;graph!$E$20-graph!$E$32),0.25,0)))</f>
        <v>0</v>
      </c>
      <c r="L205" s="674">
        <f>IF(graph!$E$22=0,0,IF(graph!$E$2=0,20,IF(AND(B205&gt;graph!$E$22-graph!$E$32,B205&lt;graph!$E$22+graph!$E$32),0.25,0)))</f>
        <v>0</v>
      </c>
    </row>
    <row r="206" spans="2:12">
      <c r="B206" s="620" t="str">
        <f>IF(graph!$E$2=0,"",B205+graph!$E$32)</f>
        <v/>
      </c>
      <c r="C206" s="673">
        <f>IF(graph!$E$2=0,20,IF(SUM(K206+L206=0),NA(),0.25))</f>
        <v>20</v>
      </c>
      <c r="D206" s="496">
        <f>IF(graph!$E$2=0,20,IF(AND(B206&lt;graph!$E$10+graph!$E$32,B206&gt;graph!$E$10-graph!$E$32),0.25,NA()))</f>
        <v>20</v>
      </c>
      <c r="K206" s="674">
        <f>IF(graph!$E$20=0,0,IF(graph!$E$2=0,20,IF(AND(B206&lt;graph!$E$20+graph!$E$32,B206&gt;graph!$E$20-graph!$E$32),0.25,0)))</f>
        <v>0</v>
      </c>
      <c r="L206" s="674">
        <f>IF(graph!$E$22=0,0,IF(graph!$E$2=0,20,IF(AND(B206&gt;graph!$E$22-graph!$E$32,B206&lt;graph!$E$22+graph!$E$32),0.25,0)))</f>
        <v>0</v>
      </c>
    </row>
    <row r="207" spans="2:12">
      <c r="B207" s="620" t="str">
        <f>IF(graph!$E$2=0,"",B206+graph!$E$32)</f>
        <v/>
      </c>
      <c r="C207" s="673">
        <f>IF(graph!$E$2=0,20,IF(SUM(K207+L207=0),NA(),0.25))</f>
        <v>20</v>
      </c>
      <c r="D207" s="496">
        <f>IF(graph!$E$2=0,20,IF(AND(B207&lt;graph!$E$10+graph!$E$32,B207&gt;graph!$E$10-graph!$E$32),0.25,NA()))</f>
        <v>20</v>
      </c>
      <c r="K207" s="674">
        <f>IF(graph!$E$20=0,0,IF(graph!$E$2=0,20,IF(AND(B207&lt;graph!$E$20+graph!$E$32,B207&gt;graph!$E$20-graph!$E$32),0.25,0)))</f>
        <v>0</v>
      </c>
      <c r="L207" s="674">
        <f>IF(graph!$E$22=0,0,IF(graph!$E$2=0,20,IF(AND(B207&gt;graph!$E$22-graph!$E$32,B207&lt;graph!$E$22+graph!$E$32),0.25,0)))</f>
        <v>0</v>
      </c>
    </row>
    <row r="208" spans="2:12">
      <c r="B208" s="620" t="str">
        <f>IF(graph!$E$2=0,"",B207+graph!$E$32)</f>
        <v/>
      </c>
      <c r="C208" s="673">
        <f>IF(graph!$E$2=0,20,IF(SUM(K208+L208=0),NA(),0.25))</f>
        <v>20</v>
      </c>
      <c r="D208" s="496">
        <f>IF(graph!$E$2=0,20,IF(AND(B208&lt;graph!$E$10+graph!$E$32,B208&gt;graph!$E$10-graph!$E$32),0.25,NA()))</f>
        <v>20</v>
      </c>
      <c r="K208" s="674">
        <f>IF(graph!$E$20=0,0,IF(graph!$E$2=0,20,IF(AND(B208&lt;graph!$E$20+graph!$E$32,B208&gt;graph!$E$20-graph!$E$32),0.25,0)))</f>
        <v>0</v>
      </c>
      <c r="L208" s="674">
        <f>IF(graph!$E$22=0,0,IF(graph!$E$2=0,20,IF(AND(B208&gt;graph!$E$22-graph!$E$32,B208&lt;graph!$E$22+graph!$E$32),0.25,0)))</f>
        <v>0</v>
      </c>
    </row>
    <row r="209" spans="2:12">
      <c r="B209" s="620" t="str">
        <f>IF(graph!$E$2=0,"",B208+graph!$E$32)</f>
        <v/>
      </c>
      <c r="C209" s="673">
        <f>IF(graph!$E$2=0,20,IF(SUM(K209+L209=0),NA(),0.25))</f>
        <v>20</v>
      </c>
      <c r="D209" s="496">
        <f>IF(graph!$E$2=0,20,IF(AND(B209&lt;graph!$E$10+graph!$E$32,B209&gt;graph!$E$10-graph!$E$32),0.25,NA()))</f>
        <v>20</v>
      </c>
      <c r="K209" s="674">
        <f>IF(graph!$E$20=0,0,IF(graph!$E$2=0,20,IF(AND(B209&lt;graph!$E$20+graph!$E$32,B209&gt;graph!$E$20-graph!$E$32),0.25,0)))</f>
        <v>0</v>
      </c>
      <c r="L209" s="674">
        <f>IF(graph!$E$22=0,0,IF(graph!$E$2=0,20,IF(AND(B209&gt;graph!$E$22-graph!$E$32,B209&lt;graph!$E$22+graph!$E$32),0.25,0)))</f>
        <v>0</v>
      </c>
    </row>
    <row r="210" spans="2:12">
      <c r="B210" s="620" t="str">
        <f>IF(graph!$E$2=0,"",B209+graph!$E$32)</f>
        <v/>
      </c>
      <c r="C210" s="673">
        <f>IF(graph!$E$2=0,20,IF(SUM(K210+L210=0),NA(),0.25))</f>
        <v>20</v>
      </c>
      <c r="D210" s="496">
        <f>IF(graph!$E$2=0,20,IF(AND(B210&lt;graph!$E$10+graph!$E$32,B210&gt;graph!$E$10-graph!$E$32),0.25,NA()))</f>
        <v>20</v>
      </c>
      <c r="K210" s="674">
        <f>IF(graph!$E$20=0,0,IF(graph!$E$2=0,20,IF(AND(B210&lt;graph!$E$20+graph!$E$32,B210&gt;graph!$E$20-graph!$E$32),0.25,0)))</f>
        <v>0</v>
      </c>
      <c r="L210" s="674">
        <f>IF(graph!$E$22=0,0,IF(graph!$E$2=0,20,IF(AND(B210&gt;graph!$E$22-graph!$E$32,B210&lt;graph!$E$22+graph!$E$32),0.25,0)))</f>
        <v>0</v>
      </c>
    </row>
    <row r="211" spans="2:12">
      <c r="B211" s="620" t="str">
        <f>IF(graph!$E$2=0,"",B210+graph!$E$32)</f>
        <v/>
      </c>
      <c r="C211" s="673">
        <f>IF(graph!$E$2=0,20,IF(SUM(K211+L211=0),NA(),0.25))</f>
        <v>20</v>
      </c>
      <c r="D211" s="496">
        <f>IF(graph!$E$2=0,20,IF(AND(B211&lt;graph!$E$10+graph!$E$32,B211&gt;graph!$E$10-graph!$E$32),0.25,NA()))</f>
        <v>20</v>
      </c>
      <c r="K211" s="674">
        <f>IF(graph!$E$20=0,0,IF(graph!$E$2=0,20,IF(AND(B211&lt;graph!$E$20+graph!$E$32,B211&gt;graph!$E$20-graph!$E$32),0.25,0)))</f>
        <v>0</v>
      </c>
      <c r="L211" s="674">
        <f>IF(graph!$E$22=0,0,IF(graph!$E$2=0,20,IF(AND(B211&gt;graph!$E$22-graph!$E$32,B211&lt;graph!$E$22+graph!$E$32),0.25,0)))</f>
        <v>0</v>
      </c>
    </row>
    <row r="212" spans="2:12">
      <c r="B212" s="620" t="str">
        <f>IF(graph!$E$2=0,"",B211+graph!$E$32)</f>
        <v/>
      </c>
      <c r="C212" s="673">
        <f>IF(graph!$E$2=0,20,IF(SUM(K212+L212=0),NA(),0.25))</f>
        <v>20</v>
      </c>
      <c r="D212" s="496">
        <f>IF(graph!$E$2=0,20,IF(AND(B212&lt;graph!$E$10+graph!$E$32,B212&gt;graph!$E$10-graph!$E$32),0.25,NA()))</f>
        <v>20</v>
      </c>
      <c r="K212" s="674">
        <f>IF(graph!$E$20=0,0,IF(graph!$E$2=0,20,IF(AND(B212&lt;graph!$E$20+graph!$E$32,B212&gt;graph!$E$20-graph!$E$32),0.25,0)))</f>
        <v>0</v>
      </c>
      <c r="L212" s="674">
        <f>IF(graph!$E$22=0,0,IF(graph!$E$2=0,20,IF(AND(B212&gt;graph!$E$22-graph!$E$32,B212&lt;graph!$E$22+graph!$E$32),0.25,0)))</f>
        <v>0</v>
      </c>
    </row>
    <row r="213" spans="2:12">
      <c r="B213" s="620" t="str">
        <f>IF(graph!$E$2=0,"",B212+graph!$E$32)</f>
        <v/>
      </c>
      <c r="C213" s="673">
        <f>IF(graph!$E$2=0,20,IF(SUM(K213+L213=0),NA(),0.25))</f>
        <v>20</v>
      </c>
      <c r="D213" s="496">
        <f>IF(graph!$E$2=0,20,IF(AND(B213&lt;graph!$E$10+graph!$E$32,B213&gt;graph!$E$10-graph!$E$32),0.25,NA()))</f>
        <v>20</v>
      </c>
      <c r="K213" s="674">
        <f>IF(graph!$E$20=0,0,IF(graph!$E$2=0,20,IF(AND(B213&lt;graph!$E$20+graph!$E$32,B213&gt;graph!$E$20-graph!$E$32),0.25,0)))</f>
        <v>0</v>
      </c>
      <c r="L213" s="674">
        <f>IF(graph!$E$22=0,0,IF(graph!$E$2=0,20,IF(AND(B213&gt;graph!$E$22-graph!$E$32,B213&lt;graph!$E$22+graph!$E$32),0.25,0)))</f>
        <v>0</v>
      </c>
    </row>
    <row r="214" spans="2:12">
      <c r="B214" s="620" t="str">
        <f>IF(graph!$E$2=0,"",B213+graph!$E$32)</f>
        <v/>
      </c>
      <c r="C214" s="673">
        <f>IF(graph!$E$2=0,20,IF(SUM(K214+L214=0),NA(),0.25))</f>
        <v>20</v>
      </c>
      <c r="D214" s="496">
        <f>IF(graph!$E$2=0,20,IF(AND(B214&lt;graph!$E$10+graph!$E$32,B214&gt;graph!$E$10-graph!$E$32),0.25,NA()))</f>
        <v>20</v>
      </c>
      <c r="K214" s="674">
        <f>IF(graph!$E$20=0,0,IF(graph!$E$2=0,20,IF(AND(B214&lt;graph!$E$20+graph!$E$32,B214&gt;graph!$E$20-graph!$E$32),0.25,0)))</f>
        <v>0</v>
      </c>
      <c r="L214" s="674">
        <f>IF(graph!$E$22=0,0,IF(graph!$E$2=0,20,IF(AND(B214&gt;graph!$E$22-graph!$E$32,B214&lt;graph!$E$22+graph!$E$32),0.25,0)))</f>
        <v>0</v>
      </c>
    </row>
    <row r="215" spans="2:12">
      <c r="B215" s="620" t="str">
        <f>IF(graph!$E$2=0,"",B214+graph!$E$32)</f>
        <v/>
      </c>
      <c r="C215" s="673">
        <f>IF(graph!$E$2=0,20,IF(SUM(K215+L215=0),NA(),0.25))</f>
        <v>20</v>
      </c>
      <c r="D215" s="496">
        <f>IF(graph!$E$2=0,20,IF(AND(B215&lt;graph!$E$10+graph!$E$32,B215&gt;graph!$E$10-graph!$E$32),0.25,NA()))</f>
        <v>20</v>
      </c>
      <c r="K215" s="674">
        <f>IF(graph!$E$20=0,0,IF(graph!$E$2=0,20,IF(AND(B215&lt;graph!$E$20+graph!$E$32,B215&gt;graph!$E$20-graph!$E$32),0.25,0)))</f>
        <v>0</v>
      </c>
      <c r="L215" s="674">
        <f>IF(graph!$E$22=0,0,IF(graph!$E$2=0,20,IF(AND(B215&gt;graph!$E$22-graph!$E$32,B215&lt;graph!$E$22+graph!$E$32),0.25,0)))</f>
        <v>0</v>
      </c>
    </row>
    <row r="216" spans="2:12">
      <c r="B216" s="620" t="str">
        <f>IF(graph!$E$2=0,"",B215+graph!$E$32)</f>
        <v/>
      </c>
      <c r="C216" s="673">
        <f>IF(graph!$E$2=0,20,IF(SUM(K216+L216=0),NA(),0.25))</f>
        <v>20</v>
      </c>
      <c r="D216" s="496">
        <f>IF(graph!$E$2=0,20,IF(AND(B216&lt;graph!$E$10+graph!$E$32,B216&gt;graph!$E$10-graph!$E$32),0.25,NA()))</f>
        <v>20</v>
      </c>
      <c r="K216" s="674">
        <f>IF(graph!$E$20=0,0,IF(graph!$E$2=0,20,IF(AND(B216&lt;graph!$E$20+graph!$E$32,B216&gt;graph!$E$20-graph!$E$32),0.25,0)))</f>
        <v>0</v>
      </c>
      <c r="L216" s="674">
        <f>IF(graph!$E$22=0,0,IF(graph!$E$2=0,20,IF(AND(B216&gt;graph!$E$22-graph!$E$32,B216&lt;graph!$E$22+graph!$E$32),0.25,0)))</f>
        <v>0</v>
      </c>
    </row>
    <row r="217" spans="2:12">
      <c r="B217" s="620" t="str">
        <f>IF(graph!$E$2=0,"",B216+graph!$E$32)</f>
        <v/>
      </c>
      <c r="C217" s="673">
        <f>IF(graph!$E$2=0,20,IF(SUM(K217+L217=0),NA(),0.25))</f>
        <v>20</v>
      </c>
      <c r="D217" s="496">
        <f>IF(graph!$E$2=0,20,IF(AND(B217&lt;graph!$E$10+graph!$E$32,B217&gt;graph!$E$10-graph!$E$32),0.25,NA()))</f>
        <v>20</v>
      </c>
      <c r="K217" s="674">
        <f>IF(graph!$E$20=0,0,IF(graph!$E$2=0,20,IF(AND(B217&lt;graph!$E$20+graph!$E$32,B217&gt;graph!$E$20-graph!$E$32),0.25,0)))</f>
        <v>0</v>
      </c>
      <c r="L217" s="674">
        <f>IF(graph!$E$22=0,0,IF(graph!$E$2=0,20,IF(AND(B217&gt;graph!$E$22-graph!$E$32,B217&lt;graph!$E$22+graph!$E$32),0.25,0)))</f>
        <v>0</v>
      </c>
    </row>
    <row r="218" spans="2:12">
      <c r="B218" s="620" t="str">
        <f>IF(graph!$E$2=0,"",B217+graph!$E$32)</f>
        <v/>
      </c>
      <c r="C218" s="673">
        <f>IF(graph!$E$2=0,20,IF(SUM(K218+L218=0),NA(),0.25))</f>
        <v>20</v>
      </c>
      <c r="D218" s="496">
        <f>IF(graph!$E$2=0,20,IF(AND(B218&lt;graph!$E$10+graph!$E$32,B218&gt;graph!$E$10-graph!$E$32),0.25,NA()))</f>
        <v>20</v>
      </c>
      <c r="K218" s="674">
        <f>IF(graph!$E$20=0,0,IF(graph!$E$2=0,20,IF(AND(B218&lt;graph!$E$20+graph!$E$32,B218&gt;graph!$E$20-graph!$E$32),0.25,0)))</f>
        <v>0</v>
      </c>
      <c r="L218" s="674">
        <f>IF(graph!$E$22=0,0,IF(graph!$E$2=0,20,IF(AND(B218&gt;graph!$E$22-graph!$E$32,B218&lt;graph!$E$22+graph!$E$32),0.25,0)))</f>
        <v>0</v>
      </c>
    </row>
    <row r="219" spans="2:12">
      <c r="B219" s="620" t="str">
        <f>IF(graph!$E$2=0,"",B218+graph!$E$32)</f>
        <v/>
      </c>
      <c r="C219" s="673">
        <f>IF(graph!$E$2=0,20,IF(SUM(K219+L219=0),NA(),0.25))</f>
        <v>20</v>
      </c>
      <c r="D219" s="496">
        <f>IF(graph!$E$2=0,20,IF(AND(B219&lt;graph!$E$10+graph!$E$32,B219&gt;graph!$E$10-graph!$E$32),0.25,NA()))</f>
        <v>20</v>
      </c>
      <c r="K219" s="674">
        <f>IF(graph!$E$20=0,0,IF(graph!$E$2=0,20,IF(AND(B219&lt;graph!$E$20+graph!$E$32,B219&gt;graph!$E$20-graph!$E$32),0.25,0)))</f>
        <v>0</v>
      </c>
      <c r="L219" s="674">
        <f>IF(graph!$E$22=0,0,IF(graph!$E$2=0,20,IF(AND(B219&gt;graph!$E$22-graph!$E$32,B219&lt;graph!$E$22+graph!$E$32),0.25,0)))</f>
        <v>0</v>
      </c>
    </row>
    <row r="220" spans="2:12">
      <c r="B220" s="620" t="str">
        <f>IF(graph!$E$2=0,"",B219+graph!$E$32)</f>
        <v/>
      </c>
      <c r="C220" s="673">
        <f>IF(graph!$E$2=0,20,IF(SUM(K220+L220=0),NA(),0.25))</f>
        <v>20</v>
      </c>
      <c r="D220" s="496">
        <f>IF(graph!$E$2=0,20,IF(AND(B220&lt;graph!$E$10+graph!$E$32,B220&gt;graph!$E$10-graph!$E$32),0.25,NA()))</f>
        <v>20</v>
      </c>
      <c r="K220" s="674">
        <f>IF(graph!$E$20=0,0,IF(graph!$E$2=0,20,IF(AND(B220&lt;graph!$E$20+graph!$E$32,B220&gt;graph!$E$20-graph!$E$32),0.25,0)))</f>
        <v>0</v>
      </c>
      <c r="L220" s="674">
        <f>IF(graph!$E$22=0,0,IF(graph!$E$2=0,20,IF(AND(B220&gt;graph!$E$22-graph!$E$32,B220&lt;graph!$E$22+graph!$E$32),0.25,0)))</f>
        <v>0</v>
      </c>
    </row>
    <row r="221" spans="2:12">
      <c r="B221" s="620" t="str">
        <f>IF(graph!$E$2=0,"",B220+graph!$E$32)</f>
        <v/>
      </c>
      <c r="C221" s="673">
        <f>IF(graph!$E$2=0,20,IF(SUM(K221+L221=0),NA(),0.25))</f>
        <v>20</v>
      </c>
      <c r="D221" s="496">
        <f>IF(graph!$E$2=0,20,IF(AND(B221&lt;graph!$E$10+graph!$E$32,B221&gt;graph!$E$10-graph!$E$32),0.25,NA()))</f>
        <v>20</v>
      </c>
      <c r="K221" s="674">
        <f>IF(graph!$E$20=0,0,IF(graph!$E$2=0,20,IF(AND(B221&lt;graph!$E$20+graph!$E$32,B221&gt;graph!$E$20-graph!$E$32),0.25,0)))</f>
        <v>0</v>
      </c>
      <c r="L221" s="674">
        <f>IF(graph!$E$22=0,0,IF(graph!$E$2=0,20,IF(AND(B221&gt;graph!$E$22-graph!$E$32,B221&lt;graph!$E$22+graph!$E$32),0.25,0)))</f>
        <v>0</v>
      </c>
    </row>
    <row r="222" spans="2:12">
      <c r="B222" s="620" t="str">
        <f>IF(graph!$E$2=0,"",B221+graph!$E$32)</f>
        <v/>
      </c>
      <c r="C222" s="673">
        <f>IF(graph!$E$2=0,20,IF(SUM(K222+L222=0),NA(),0.25))</f>
        <v>20</v>
      </c>
      <c r="D222" s="496">
        <f>IF(graph!$E$2=0,20,IF(AND(B222&lt;graph!$E$10+graph!$E$32,B222&gt;graph!$E$10-graph!$E$32),0.25,NA()))</f>
        <v>20</v>
      </c>
      <c r="K222" s="674">
        <f>IF(graph!$E$20=0,0,IF(graph!$E$2=0,20,IF(AND(B222&lt;graph!$E$20+graph!$E$32,B222&gt;graph!$E$20-graph!$E$32),0.25,0)))</f>
        <v>0</v>
      </c>
      <c r="L222" s="674">
        <f>IF(graph!$E$22=0,0,IF(graph!$E$2=0,20,IF(AND(B222&gt;graph!$E$22-graph!$E$32,B222&lt;graph!$E$22+graph!$E$32),0.25,0)))</f>
        <v>0</v>
      </c>
    </row>
    <row r="223" spans="2:12">
      <c r="B223" s="620" t="str">
        <f>IF(graph!$E$2=0,"",B222+graph!$E$32)</f>
        <v/>
      </c>
      <c r="C223" s="673">
        <f>IF(graph!$E$2=0,20,IF(SUM(K223+L223=0),NA(),0.25))</f>
        <v>20</v>
      </c>
      <c r="D223" s="496">
        <f>IF(graph!$E$2=0,20,IF(AND(B223&lt;graph!$E$10+graph!$E$32,B223&gt;graph!$E$10-graph!$E$32),0.25,NA()))</f>
        <v>20</v>
      </c>
      <c r="K223" s="674">
        <f>IF(graph!$E$20=0,0,IF(graph!$E$2=0,20,IF(AND(B223&lt;graph!$E$20+graph!$E$32,B223&gt;graph!$E$20-graph!$E$32),0.25,0)))</f>
        <v>0</v>
      </c>
      <c r="L223" s="674">
        <f>IF(graph!$E$22=0,0,IF(graph!$E$2=0,20,IF(AND(B223&gt;graph!$E$22-graph!$E$32,B223&lt;graph!$E$22+graph!$E$32),0.25,0)))</f>
        <v>0</v>
      </c>
    </row>
    <row r="224" spans="2:12">
      <c r="B224" s="620" t="str">
        <f>IF(graph!$E$2=0,"",B223+graph!$E$32)</f>
        <v/>
      </c>
      <c r="C224" s="673">
        <f>IF(graph!$E$2=0,20,IF(SUM(K224+L224=0),NA(),0.25))</f>
        <v>20</v>
      </c>
      <c r="D224" s="496">
        <f>IF(graph!$E$2=0,20,IF(AND(B224&lt;graph!$E$10+graph!$E$32,B224&gt;graph!$E$10-graph!$E$32),0.25,NA()))</f>
        <v>20</v>
      </c>
      <c r="K224" s="674">
        <f>IF(graph!$E$20=0,0,IF(graph!$E$2=0,20,IF(AND(B224&lt;graph!$E$20+graph!$E$32,B224&gt;graph!$E$20-graph!$E$32),0.25,0)))</f>
        <v>0</v>
      </c>
      <c r="L224" s="674">
        <f>IF(graph!$E$22=0,0,IF(graph!$E$2=0,20,IF(AND(B224&gt;graph!$E$22-graph!$E$32,B224&lt;graph!$E$22+graph!$E$32),0.25,0)))</f>
        <v>0</v>
      </c>
    </row>
    <row r="225" spans="2:12">
      <c r="B225" s="620" t="str">
        <f>IF(graph!$E$2=0,"",B224+graph!$E$32)</f>
        <v/>
      </c>
      <c r="C225" s="673">
        <f>IF(graph!$E$2=0,20,IF(SUM(K225+L225=0),NA(),0.25))</f>
        <v>20</v>
      </c>
      <c r="D225" s="496">
        <f>IF(graph!$E$2=0,20,IF(AND(B225&lt;graph!$E$10+graph!$E$32,B225&gt;graph!$E$10-graph!$E$32),0.25,NA()))</f>
        <v>20</v>
      </c>
      <c r="K225" s="674">
        <f>IF(graph!$E$20=0,0,IF(graph!$E$2=0,20,IF(AND(B225&lt;graph!$E$20+graph!$E$32,B225&gt;graph!$E$20-graph!$E$32),0.25,0)))</f>
        <v>0</v>
      </c>
      <c r="L225" s="674">
        <f>IF(graph!$E$22=0,0,IF(graph!$E$2=0,20,IF(AND(B225&gt;graph!$E$22-graph!$E$32,B225&lt;graph!$E$22+graph!$E$32),0.25,0)))</f>
        <v>0</v>
      </c>
    </row>
    <row r="226" spans="2:12">
      <c r="B226" s="620" t="str">
        <f>IF(graph!$E$2=0,"",B225+graph!$E$32)</f>
        <v/>
      </c>
      <c r="C226" s="673">
        <f>IF(graph!$E$2=0,20,IF(SUM(K226+L226=0),NA(),0.25))</f>
        <v>20</v>
      </c>
      <c r="D226" s="496">
        <f>IF(graph!$E$2=0,20,IF(AND(B226&lt;graph!$E$10+graph!$E$32,B226&gt;graph!$E$10-graph!$E$32),0.25,NA()))</f>
        <v>20</v>
      </c>
      <c r="K226" s="674">
        <f>IF(graph!$E$20=0,0,IF(graph!$E$2=0,20,IF(AND(B226&lt;graph!$E$20+graph!$E$32,B226&gt;graph!$E$20-graph!$E$32),0.25,0)))</f>
        <v>0</v>
      </c>
      <c r="L226" s="674">
        <f>IF(graph!$E$22=0,0,IF(graph!$E$2=0,20,IF(AND(B226&gt;graph!$E$22-graph!$E$32,B226&lt;graph!$E$22+graph!$E$32),0.25,0)))</f>
        <v>0</v>
      </c>
    </row>
    <row r="227" spans="2:12">
      <c r="B227" s="620" t="str">
        <f>IF(graph!$E$2=0,"",B226+graph!$E$32)</f>
        <v/>
      </c>
      <c r="C227" s="673">
        <f>IF(graph!$E$2=0,20,IF(SUM(K227+L227=0),NA(),0.25))</f>
        <v>20</v>
      </c>
      <c r="D227" s="496">
        <f>IF(graph!$E$2=0,20,IF(AND(B227&lt;graph!$E$10+graph!$E$32,B227&gt;graph!$E$10-graph!$E$32),0.25,NA()))</f>
        <v>20</v>
      </c>
      <c r="K227" s="674">
        <f>IF(graph!$E$20=0,0,IF(graph!$E$2=0,20,IF(AND(B227&lt;graph!$E$20+graph!$E$32,B227&gt;graph!$E$20-graph!$E$32),0.25,0)))</f>
        <v>0</v>
      </c>
      <c r="L227" s="674">
        <f>IF(graph!$E$22=0,0,IF(graph!$E$2=0,20,IF(AND(B227&gt;graph!$E$22-graph!$E$32,B227&lt;graph!$E$22+graph!$E$32),0.25,0)))</f>
        <v>0</v>
      </c>
    </row>
    <row r="228" spans="2:12">
      <c r="B228" s="620" t="str">
        <f>IF(graph!$E$2=0,"",B227+graph!$E$32)</f>
        <v/>
      </c>
      <c r="C228" s="673">
        <f>IF(graph!$E$2=0,20,IF(SUM(K228+L228=0),NA(),0.25))</f>
        <v>20</v>
      </c>
      <c r="D228" s="496">
        <f>IF(graph!$E$2=0,20,IF(AND(B228&lt;graph!$E$10+graph!$E$32,B228&gt;graph!$E$10-graph!$E$32),0.25,NA()))</f>
        <v>20</v>
      </c>
      <c r="K228" s="674">
        <f>IF(graph!$E$20=0,0,IF(graph!$E$2=0,20,IF(AND(B228&lt;graph!$E$20+graph!$E$32,B228&gt;graph!$E$20-graph!$E$32),0.25,0)))</f>
        <v>0</v>
      </c>
      <c r="L228" s="674">
        <f>IF(graph!$E$22=0,0,IF(graph!$E$2=0,20,IF(AND(B228&gt;graph!$E$22-graph!$E$32,B228&lt;graph!$E$22+graph!$E$32),0.25,0)))</f>
        <v>0</v>
      </c>
    </row>
    <row r="229" spans="2:12">
      <c r="B229" s="620" t="str">
        <f>IF(graph!$E$2=0,"",B228+graph!$E$32)</f>
        <v/>
      </c>
      <c r="C229" s="673">
        <f>IF(graph!$E$2=0,20,IF(SUM(K229+L229=0),NA(),0.25))</f>
        <v>20</v>
      </c>
      <c r="D229" s="496">
        <f>IF(graph!$E$2=0,20,IF(AND(B229&lt;graph!$E$10+graph!$E$32,B229&gt;graph!$E$10-graph!$E$32),0.25,NA()))</f>
        <v>20</v>
      </c>
      <c r="K229" s="674">
        <f>IF(graph!$E$20=0,0,IF(graph!$E$2=0,20,IF(AND(B229&lt;graph!$E$20+graph!$E$32,B229&gt;graph!$E$20-graph!$E$32),0.25,0)))</f>
        <v>0</v>
      </c>
      <c r="L229" s="674">
        <f>IF(graph!$E$22=0,0,IF(graph!$E$2=0,20,IF(AND(B229&gt;graph!$E$22-graph!$E$32,B229&lt;graph!$E$22+graph!$E$32),0.25,0)))</f>
        <v>0</v>
      </c>
    </row>
    <row r="230" spans="2:12">
      <c r="B230" s="620" t="str">
        <f>IF(graph!$E$2=0,"",B229+graph!$E$32)</f>
        <v/>
      </c>
      <c r="C230" s="673">
        <f>IF(graph!$E$2=0,20,IF(SUM(K230+L230=0),NA(),0.25))</f>
        <v>20</v>
      </c>
      <c r="D230" s="496">
        <f>IF(graph!$E$2=0,20,IF(AND(B230&lt;graph!$E$10+graph!$E$32,B230&gt;graph!$E$10-graph!$E$32),0.25,NA()))</f>
        <v>20</v>
      </c>
      <c r="K230" s="674">
        <f>IF(graph!$E$20=0,0,IF(graph!$E$2=0,20,IF(AND(B230&lt;graph!$E$20+graph!$E$32,B230&gt;graph!$E$20-graph!$E$32),0.25,0)))</f>
        <v>0</v>
      </c>
      <c r="L230" s="674">
        <f>IF(graph!$E$22=0,0,IF(graph!$E$2=0,20,IF(AND(B230&gt;graph!$E$22-graph!$E$32,B230&lt;graph!$E$22+graph!$E$32),0.25,0)))</f>
        <v>0</v>
      </c>
    </row>
    <row r="231" spans="2:12">
      <c r="B231" s="620" t="str">
        <f>IF(graph!$E$2=0,"",B230+graph!$E$32)</f>
        <v/>
      </c>
      <c r="C231" s="673">
        <f>IF(graph!$E$2=0,20,IF(SUM(K231+L231=0),NA(),0.25))</f>
        <v>20</v>
      </c>
      <c r="D231" s="496">
        <f>IF(graph!$E$2=0,20,IF(AND(B231&lt;graph!$E$10+graph!$E$32,B231&gt;graph!$E$10-graph!$E$32),0.25,NA()))</f>
        <v>20</v>
      </c>
      <c r="K231" s="674">
        <f>IF(graph!$E$20=0,0,IF(graph!$E$2=0,20,IF(AND(B231&lt;graph!$E$20+graph!$E$32,B231&gt;graph!$E$20-graph!$E$32),0.25,0)))</f>
        <v>0</v>
      </c>
      <c r="L231" s="674">
        <f>IF(graph!$E$22=0,0,IF(graph!$E$2=0,20,IF(AND(B231&gt;graph!$E$22-graph!$E$32,B231&lt;graph!$E$22+graph!$E$32),0.25,0)))</f>
        <v>0</v>
      </c>
    </row>
    <row r="232" spans="2:12">
      <c r="B232" s="620" t="str">
        <f>IF(graph!$E$2=0,"",B231+graph!$E$32)</f>
        <v/>
      </c>
      <c r="C232" s="673">
        <f>IF(graph!$E$2=0,20,IF(SUM(K232+L232=0),NA(),0.25))</f>
        <v>20</v>
      </c>
      <c r="D232" s="496">
        <f>IF(graph!$E$2=0,20,IF(AND(B232&lt;graph!$E$10+graph!$E$32,B232&gt;graph!$E$10-graph!$E$32),0.25,NA()))</f>
        <v>20</v>
      </c>
      <c r="K232" s="674">
        <f>IF(graph!$E$20=0,0,IF(graph!$E$2=0,20,IF(AND(B232&lt;graph!$E$20+graph!$E$32,B232&gt;graph!$E$20-graph!$E$32),0.25,0)))</f>
        <v>0</v>
      </c>
      <c r="L232" s="674">
        <f>IF(graph!$E$22=0,0,IF(graph!$E$2=0,20,IF(AND(B232&gt;graph!$E$22-graph!$E$32,B232&lt;graph!$E$22+graph!$E$32),0.25,0)))</f>
        <v>0</v>
      </c>
    </row>
    <row r="233" spans="2:12">
      <c r="B233" s="620" t="str">
        <f>IF(graph!$E$2=0,"",B232+graph!$E$32)</f>
        <v/>
      </c>
      <c r="C233" s="673">
        <f>IF(graph!$E$2=0,20,IF(SUM(K233+L233=0),NA(),0.25))</f>
        <v>20</v>
      </c>
      <c r="D233" s="496">
        <f>IF(graph!$E$2=0,20,IF(AND(B233&lt;graph!$E$10+graph!$E$32,B233&gt;graph!$E$10-graph!$E$32),0.25,NA()))</f>
        <v>20</v>
      </c>
      <c r="K233" s="674">
        <f>IF(graph!$E$20=0,0,IF(graph!$E$2=0,20,IF(AND(B233&lt;graph!$E$20+graph!$E$32,B233&gt;graph!$E$20-graph!$E$32),0.25,0)))</f>
        <v>0</v>
      </c>
      <c r="L233" s="674">
        <f>IF(graph!$E$22=0,0,IF(graph!$E$2=0,20,IF(AND(B233&gt;graph!$E$22-graph!$E$32,B233&lt;graph!$E$22+graph!$E$32),0.25,0)))</f>
        <v>0</v>
      </c>
    </row>
    <row r="234" spans="2:12">
      <c r="B234" s="620" t="str">
        <f>IF(graph!$E$2=0,"",B233+graph!$E$32)</f>
        <v/>
      </c>
      <c r="C234" s="673">
        <f>IF(graph!$E$2=0,20,IF(SUM(K234+L234=0),NA(),0.25))</f>
        <v>20</v>
      </c>
      <c r="D234" s="496">
        <f>IF(graph!$E$2=0,20,IF(AND(B234&lt;graph!$E$10+graph!$E$32,B234&gt;graph!$E$10-graph!$E$32),0.25,NA()))</f>
        <v>20</v>
      </c>
      <c r="K234" s="674">
        <f>IF(graph!$E$20=0,0,IF(graph!$E$2=0,20,IF(AND(B234&lt;graph!$E$20+graph!$E$32,B234&gt;graph!$E$20-graph!$E$32),0.25,0)))</f>
        <v>0</v>
      </c>
      <c r="L234" s="674">
        <f>IF(graph!$E$22=0,0,IF(graph!$E$2=0,20,IF(AND(B234&gt;graph!$E$22-graph!$E$32,B234&lt;graph!$E$22+graph!$E$32),0.25,0)))</f>
        <v>0</v>
      </c>
    </row>
    <row r="235" spans="2:12">
      <c r="B235" s="620" t="str">
        <f>IF(graph!$E$2=0,"",B234+graph!$E$32)</f>
        <v/>
      </c>
      <c r="C235" s="673">
        <f>IF(graph!$E$2=0,20,IF(SUM(K235+L235=0),NA(),0.25))</f>
        <v>20</v>
      </c>
      <c r="D235" s="496">
        <f>IF(graph!$E$2=0,20,IF(AND(B235&lt;graph!$E$10+graph!$E$32,B235&gt;graph!$E$10-graph!$E$32),0.25,NA()))</f>
        <v>20</v>
      </c>
      <c r="K235" s="674">
        <f>IF(graph!$E$20=0,0,IF(graph!$E$2=0,20,IF(AND(B235&lt;graph!$E$20+graph!$E$32,B235&gt;graph!$E$20-graph!$E$32),0.25,0)))</f>
        <v>0</v>
      </c>
      <c r="L235" s="674">
        <f>IF(graph!$E$22=0,0,IF(graph!$E$2=0,20,IF(AND(B235&gt;graph!$E$22-graph!$E$32,B235&lt;graph!$E$22+graph!$E$32),0.25,0)))</f>
        <v>0</v>
      </c>
    </row>
    <row r="236" spans="2:12">
      <c r="B236" s="620" t="str">
        <f>IF(graph!$E$2=0,"",B235+graph!$E$32)</f>
        <v/>
      </c>
      <c r="C236" s="673">
        <f>IF(graph!$E$2=0,20,IF(SUM(K236+L236=0),NA(),0.25))</f>
        <v>20</v>
      </c>
      <c r="D236" s="496">
        <f>IF(graph!$E$2=0,20,IF(AND(B236&lt;graph!$E$10+graph!$E$32,B236&gt;graph!$E$10-graph!$E$32),0.25,NA()))</f>
        <v>20</v>
      </c>
      <c r="K236" s="674">
        <f>IF(graph!$E$20=0,0,IF(graph!$E$2=0,20,IF(AND(B236&lt;graph!$E$20+graph!$E$32,B236&gt;graph!$E$20-graph!$E$32),0.25,0)))</f>
        <v>0</v>
      </c>
      <c r="L236" s="674">
        <f>IF(graph!$E$22=0,0,IF(graph!$E$2=0,20,IF(AND(B236&gt;graph!$E$22-graph!$E$32,B236&lt;graph!$E$22+graph!$E$32),0.25,0)))</f>
        <v>0</v>
      </c>
    </row>
    <row r="237" spans="2:12">
      <c r="B237" s="620" t="str">
        <f>IF(graph!$E$2=0,"",B236+graph!$E$32)</f>
        <v/>
      </c>
      <c r="C237" s="673">
        <f>IF(graph!$E$2=0,20,IF(SUM(K237+L237=0),NA(),0.25))</f>
        <v>20</v>
      </c>
      <c r="D237" s="496">
        <f>IF(graph!$E$2=0,20,IF(AND(B237&lt;graph!$E$10+graph!$E$32,B237&gt;graph!$E$10-graph!$E$32),0.25,NA()))</f>
        <v>20</v>
      </c>
      <c r="K237" s="674">
        <f>IF(graph!$E$20=0,0,IF(graph!$E$2=0,20,IF(AND(B237&lt;graph!$E$20+graph!$E$32,B237&gt;graph!$E$20-graph!$E$32),0.25,0)))</f>
        <v>0</v>
      </c>
      <c r="L237" s="674">
        <f>IF(graph!$E$22=0,0,IF(graph!$E$2=0,20,IF(AND(B237&gt;graph!$E$22-graph!$E$32,B237&lt;graph!$E$22+graph!$E$32),0.25,0)))</f>
        <v>0</v>
      </c>
    </row>
    <row r="238" spans="2:12">
      <c r="B238" s="620" t="str">
        <f>IF(graph!$E$2=0,"",B237+graph!$E$32)</f>
        <v/>
      </c>
      <c r="C238" s="673">
        <f>IF(graph!$E$2=0,20,IF(SUM(K238+L238=0),NA(),0.25))</f>
        <v>20</v>
      </c>
      <c r="D238" s="496">
        <f>IF(graph!$E$2=0,20,IF(AND(B238&lt;graph!$E$10+graph!$E$32,B238&gt;graph!$E$10-graph!$E$32),0.25,NA()))</f>
        <v>20</v>
      </c>
      <c r="K238" s="674">
        <f>IF(graph!$E$20=0,0,IF(graph!$E$2=0,20,IF(AND(B238&lt;graph!$E$20+graph!$E$32,B238&gt;graph!$E$20-graph!$E$32),0.25,0)))</f>
        <v>0</v>
      </c>
      <c r="L238" s="674">
        <f>IF(graph!$E$22=0,0,IF(graph!$E$2=0,20,IF(AND(B238&gt;graph!$E$22-graph!$E$32,B238&lt;graph!$E$22+graph!$E$32),0.25,0)))</f>
        <v>0</v>
      </c>
    </row>
    <row r="239" spans="2:12">
      <c r="B239" s="620" t="str">
        <f>IF(graph!$E$2=0,"",B238+graph!$E$32)</f>
        <v/>
      </c>
      <c r="C239" s="673">
        <f>IF(graph!$E$2=0,20,IF(SUM(K239+L239=0),NA(),0.25))</f>
        <v>20</v>
      </c>
      <c r="D239" s="496">
        <f>IF(graph!$E$2=0,20,IF(AND(B239&lt;graph!$E$10+graph!$E$32,B239&gt;graph!$E$10-graph!$E$32),0.25,NA()))</f>
        <v>20</v>
      </c>
      <c r="K239" s="674">
        <f>IF(graph!$E$20=0,0,IF(graph!$E$2=0,20,IF(AND(B239&lt;graph!$E$20+graph!$E$32,B239&gt;graph!$E$20-graph!$E$32),0.25,0)))</f>
        <v>0</v>
      </c>
      <c r="L239" s="674">
        <f>IF(graph!$E$22=0,0,IF(graph!$E$2=0,20,IF(AND(B239&gt;graph!$E$22-graph!$E$32,B239&lt;graph!$E$22+graph!$E$32),0.25,0)))</f>
        <v>0</v>
      </c>
    </row>
    <row r="240" spans="2:12">
      <c r="B240" s="620" t="str">
        <f>IF(graph!$E$2=0,"",B239+graph!$E$32)</f>
        <v/>
      </c>
      <c r="C240" s="673">
        <f>IF(graph!$E$2=0,20,IF(SUM(K240+L240=0),NA(),0.25))</f>
        <v>20</v>
      </c>
      <c r="D240" s="496">
        <f>IF(graph!$E$2=0,20,IF(AND(B240&lt;graph!$E$10+graph!$E$32,B240&gt;graph!$E$10-graph!$E$32),0.25,NA()))</f>
        <v>20</v>
      </c>
      <c r="K240" s="674">
        <f>IF(graph!$E$20=0,0,IF(graph!$E$2=0,20,IF(AND(B240&lt;graph!$E$20+graph!$E$32,B240&gt;graph!$E$20-graph!$E$32),0.25,0)))</f>
        <v>0</v>
      </c>
      <c r="L240" s="674">
        <f>IF(graph!$E$22=0,0,IF(graph!$E$2=0,20,IF(AND(B240&gt;graph!$E$22-graph!$E$32,B240&lt;graph!$E$22+graph!$E$32),0.25,0)))</f>
        <v>0</v>
      </c>
    </row>
    <row r="241" spans="2:12">
      <c r="B241" s="620" t="str">
        <f>IF(graph!$E$2=0,"",B240+graph!$E$32)</f>
        <v/>
      </c>
      <c r="C241" s="673">
        <f>IF(graph!$E$2=0,20,IF(SUM(K241+L241=0),NA(),0.25))</f>
        <v>20</v>
      </c>
      <c r="D241" s="496">
        <f>IF(graph!$E$2=0,20,IF(AND(B241&lt;graph!$E$10+graph!$E$32,B241&gt;graph!$E$10-graph!$E$32),0.25,NA()))</f>
        <v>20</v>
      </c>
      <c r="K241" s="674">
        <f>IF(graph!$E$20=0,0,IF(graph!$E$2=0,20,IF(AND(B241&lt;graph!$E$20+graph!$E$32,B241&gt;graph!$E$20-graph!$E$32),0.25,0)))</f>
        <v>0</v>
      </c>
      <c r="L241" s="674">
        <f>IF(graph!$E$22=0,0,IF(graph!$E$2=0,20,IF(AND(B241&gt;graph!$E$22-graph!$E$32,B241&lt;graph!$E$22+graph!$E$32),0.25,0)))</f>
        <v>0</v>
      </c>
    </row>
    <row r="242" spans="2:12">
      <c r="B242" s="620" t="str">
        <f>IF(graph!$E$2=0,"",B241+graph!$E$32)</f>
        <v/>
      </c>
      <c r="C242" s="673">
        <f>IF(graph!$E$2=0,20,IF(SUM(K242+L242=0),NA(),0.25))</f>
        <v>20</v>
      </c>
      <c r="D242" s="496">
        <f>IF(graph!$E$2=0,20,IF(AND(B242&lt;graph!$E$10+graph!$E$32,B242&gt;graph!$E$10-graph!$E$32),0.25,NA()))</f>
        <v>20</v>
      </c>
      <c r="K242" s="674">
        <f>IF(graph!$E$20=0,0,IF(graph!$E$2=0,20,IF(AND(B242&lt;graph!$E$20+graph!$E$32,B242&gt;graph!$E$20-graph!$E$32),0.25,0)))</f>
        <v>0</v>
      </c>
      <c r="L242" s="674">
        <f>IF(graph!$E$22=0,0,IF(graph!$E$2=0,20,IF(AND(B242&gt;graph!$E$22-graph!$E$32,B242&lt;graph!$E$22+graph!$E$32),0.25,0)))</f>
        <v>0</v>
      </c>
    </row>
    <row r="243" spans="2:12">
      <c r="B243" s="620" t="str">
        <f>IF(graph!$E$2=0,"",B242+graph!$E$32)</f>
        <v/>
      </c>
      <c r="C243" s="673">
        <f>IF(graph!$E$2=0,20,IF(SUM(K243+L243=0),NA(),0.25))</f>
        <v>20</v>
      </c>
      <c r="D243" s="496">
        <f>IF(graph!$E$2=0,20,IF(AND(B243&lt;graph!$E$10+graph!$E$32,B243&gt;graph!$E$10-graph!$E$32),0.25,NA()))</f>
        <v>20</v>
      </c>
      <c r="K243" s="674">
        <f>IF(graph!$E$20=0,0,IF(graph!$E$2=0,20,IF(AND(B243&lt;graph!$E$20+graph!$E$32,B243&gt;graph!$E$20-graph!$E$32),0.25,0)))</f>
        <v>0</v>
      </c>
      <c r="L243" s="674">
        <f>IF(graph!$E$22=0,0,IF(graph!$E$2=0,20,IF(AND(B243&gt;graph!$E$22-graph!$E$32,B243&lt;graph!$E$22+graph!$E$32),0.25,0)))</f>
        <v>0</v>
      </c>
    </row>
    <row r="244" spans="2:12">
      <c r="B244" s="620" t="str">
        <f>IF(graph!$E$2=0,"",B243+graph!$E$32)</f>
        <v/>
      </c>
      <c r="C244" s="673">
        <f>IF(graph!$E$2=0,20,IF(SUM(K244+L244=0),NA(),0.25))</f>
        <v>20</v>
      </c>
      <c r="D244" s="496">
        <f>IF(graph!$E$2=0,20,IF(AND(B244&lt;graph!$E$10+graph!$E$32,B244&gt;graph!$E$10-graph!$E$32),0.25,NA()))</f>
        <v>20</v>
      </c>
      <c r="K244" s="674">
        <f>IF(graph!$E$20=0,0,IF(graph!$E$2=0,20,IF(AND(B244&lt;graph!$E$20+graph!$E$32,B244&gt;graph!$E$20-graph!$E$32),0.25,0)))</f>
        <v>0</v>
      </c>
      <c r="L244" s="674">
        <f>IF(graph!$E$22=0,0,IF(graph!$E$2=0,20,IF(AND(B244&gt;graph!$E$22-graph!$E$32,B244&lt;graph!$E$22+graph!$E$32),0.25,0)))</f>
        <v>0</v>
      </c>
    </row>
    <row r="245" spans="2:12">
      <c r="B245" s="620" t="str">
        <f>IF(graph!$E$2=0,"",B244+graph!$E$32)</f>
        <v/>
      </c>
      <c r="C245" s="673">
        <f>IF(graph!$E$2=0,20,IF(SUM(K245+L245=0),NA(),0.25))</f>
        <v>20</v>
      </c>
      <c r="D245" s="496">
        <f>IF(graph!$E$2=0,20,IF(AND(B245&lt;graph!$E$10+graph!$E$32,B245&gt;graph!$E$10-graph!$E$32),0.25,NA()))</f>
        <v>20</v>
      </c>
      <c r="K245" s="674">
        <f>IF(graph!$E$20=0,0,IF(graph!$E$2=0,20,IF(AND(B245&lt;graph!$E$20+graph!$E$32,B245&gt;graph!$E$20-graph!$E$32),0.25,0)))</f>
        <v>0</v>
      </c>
      <c r="L245" s="674">
        <f>IF(graph!$E$22=0,0,IF(graph!$E$2=0,20,IF(AND(B245&gt;graph!$E$22-graph!$E$32,B245&lt;graph!$E$22+graph!$E$32),0.25,0)))</f>
        <v>0</v>
      </c>
    </row>
    <row r="246" spans="2:12">
      <c r="B246" s="620" t="str">
        <f>IF(graph!$E$2=0,"",B245+graph!$E$32)</f>
        <v/>
      </c>
      <c r="C246" s="673">
        <f>IF(graph!$E$2=0,20,IF(SUM(K246+L246=0),NA(),0.25))</f>
        <v>20</v>
      </c>
      <c r="D246" s="496">
        <f>IF(graph!$E$2=0,20,IF(AND(B246&lt;graph!$E$10+graph!$E$32,B246&gt;graph!$E$10-graph!$E$32),0.25,NA()))</f>
        <v>20</v>
      </c>
      <c r="K246" s="674">
        <f>IF(graph!$E$20=0,0,IF(graph!$E$2=0,20,IF(AND(B246&lt;graph!$E$20+graph!$E$32,B246&gt;graph!$E$20-graph!$E$32),0.25,0)))</f>
        <v>0</v>
      </c>
      <c r="L246" s="674">
        <f>IF(graph!$E$22=0,0,IF(graph!$E$2=0,20,IF(AND(B246&gt;graph!$E$22-graph!$E$32,B246&lt;graph!$E$22+graph!$E$32),0.25,0)))</f>
        <v>0</v>
      </c>
    </row>
    <row r="247" spans="2:12">
      <c r="B247" s="620" t="str">
        <f>IF(graph!$E$2=0,"",B246+graph!$E$32)</f>
        <v/>
      </c>
      <c r="C247" s="673">
        <f>IF(graph!$E$2=0,20,IF(SUM(K247+L247=0),NA(),0.25))</f>
        <v>20</v>
      </c>
      <c r="D247" s="496">
        <f>IF(graph!$E$2=0,20,IF(AND(B247&lt;graph!$E$10+graph!$E$32,B247&gt;graph!$E$10-graph!$E$32),0.25,NA()))</f>
        <v>20</v>
      </c>
      <c r="K247" s="674">
        <f>IF(graph!$E$20=0,0,IF(graph!$E$2=0,20,IF(AND(B247&lt;graph!$E$20+graph!$E$32,B247&gt;graph!$E$20-graph!$E$32),0.25,0)))</f>
        <v>0</v>
      </c>
      <c r="L247" s="674">
        <f>IF(graph!$E$22=0,0,IF(graph!$E$2=0,20,IF(AND(B247&gt;graph!$E$22-graph!$E$32,B247&lt;graph!$E$22+graph!$E$32),0.25,0)))</f>
        <v>0</v>
      </c>
    </row>
    <row r="248" spans="2:12">
      <c r="B248" s="620" t="str">
        <f>IF(graph!$E$2=0,"",B247+graph!$E$32)</f>
        <v/>
      </c>
      <c r="C248" s="673">
        <f>IF(graph!$E$2=0,20,IF(SUM(K248+L248=0),NA(),0.25))</f>
        <v>20</v>
      </c>
      <c r="D248" s="496">
        <f>IF(graph!$E$2=0,20,IF(AND(B248&lt;graph!$E$10+graph!$E$32,B248&gt;graph!$E$10-graph!$E$32),0.25,NA()))</f>
        <v>20</v>
      </c>
      <c r="K248" s="674">
        <f>IF(graph!$E$20=0,0,IF(graph!$E$2=0,20,IF(AND(B248&lt;graph!$E$20+graph!$E$32,B248&gt;graph!$E$20-graph!$E$32),0.25,0)))</f>
        <v>0</v>
      </c>
      <c r="L248" s="674">
        <f>IF(graph!$E$22=0,0,IF(graph!$E$2=0,20,IF(AND(B248&gt;graph!$E$22-graph!$E$32,B248&lt;graph!$E$22+graph!$E$32),0.25,0)))</f>
        <v>0</v>
      </c>
    </row>
    <row r="249" spans="2:12">
      <c r="B249" s="620" t="str">
        <f>IF(graph!$E$2=0,"",B248+graph!$E$32)</f>
        <v/>
      </c>
      <c r="C249" s="673">
        <f>IF(graph!$E$2=0,20,IF(SUM(K249+L249=0),NA(),0.25))</f>
        <v>20</v>
      </c>
      <c r="D249" s="496">
        <f>IF(graph!$E$2=0,20,IF(AND(B249&lt;graph!$E$10+graph!$E$32,B249&gt;graph!$E$10-graph!$E$32),0.25,NA()))</f>
        <v>20</v>
      </c>
      <c r="K249" s="674">
        <f>IF(graph!$E$20=0,0,IF(graph!$E$2=0,20,IF(AND(B249&lt;graph!$E$20+graph!$E$32,B249&gt;graph!$E$20-graph!$E$32),0.25,0)))</f>
        <v>0</v>
      </c>
      <c r="L249" s="674">
        <f>IF(graph!$E$22=0,0,IF(graph!$E$2=0,20,IF(AND(B249&gt;graph!$E$22-graph!$E$32,B249&lt;graph!$E$22+graph!$E$32),0.25,0)))</f>
        <v>0</v>
      </c>
    </row>
    <row r="250" spans="2:12">
      <c r="B250" s="620" t="str">
        <f>IF(graph!$E$2=0,"",B249+graph!$E$32)</f>
        <v/>
      </c>
      <c r="C250" s="673">
        <f>IF(graph!$E$2=0,20,IF(SUM(K250+L250=0),NA(),0.25))</f>
        <v>20</v>
      </c>
      <c r="D250" s="496">
        <f>IF(graph!$E$2=0,20,IF(AND(B250&lt;graph!$E$10+graph!$E$32,B250&gt;graph!$E$10-graph!$E$32),0.25,NA()))</f>
        <v>20</v>
      </c>
      <c r="K250" s="674">
        <f>IF(graph!$E$20=0,0,IF(graph!$E$2=0,20,IF(AND(B250&lt;graph!$E$20+graph!$E$32,B250&gt;graph!$E$20-graph!$E$32),0.25,0)))</f>
        <v>0</v>
      </c>
      <c r="L250" s="674">
        <f>IF(graph!$E$22=0,0,IF(graph!$E$2=0,20,IF(AND(B250&gt;graph!$E$22-graph!$E$32,B250&lt;graph!$E$22+graph!$E$32),0.25,0)))</f>
        <v>0</v>
      </c>
    </row>
    <row r="251" spans="2:12">
      <c r="B251" s="620" t="str">
        <f>IF(graph!$E$2=0,"",B250+graph!$E$32)</f>
        <v/>
      </c>
      <c r="C251" s="673">
        <f>IF(graph!$E$2=0,20,IF(SUM(K251+L251=0),NA(),0.25))</f>
        <v>20</v>
      </c>
      <c r="D251" s="496">
        <f>IF(graph!$E$2=0,20,IF(AND(B251&lt;graph!$E$10+graph!$E$32,B251&gt;graph!$E$10-graph!$E$32),0.25,NA()))</f>
        <v>20</v>
      </c>
      <c r="K251" s="674">
        <f>IF(graph!$E$20=0,0,IF(graph!$E$2=0,20,IF(AND(B251&lt;graph!$E$20+graph!$E$32,B251&gt;graph!$E$20-graph!$E$32),0.25,0)))</f>
        <v>0</v>
      </c>
      <c r="L251" s="674">
        <f>IF(graph!$E$22=0,0,IF(graph!$E$2=0,20,IF(AND(B251&gt;graph!$E$22-graph!$E$32,B251&lt;graph!$E$22+graph!$E$32),0.25,0)))</f>
        <v>0</v>
      </c>
    </row>
    <row r="252" spans="2:12">
      <c r="B252" s="620" t="str">
        <f>IF(graph!$E$2=0,"",B251+graph!$E$32)</f>
        <v/>
      </c>
      <c r="C252" s="673">
        <f>IF(graph!$E$2=0,20,IF(SUM(K252+L252=0),NA(),0.25))</f>
        <v>20</v>
      </c>
      <c r="D252" s="496">
        <f>IF(graph!$E$2=0,20,IF(AND(B252&lt;graph!$E$10+graph!$E$32,B252&gt;graph!$E$10-graph!$E$32),0.25,NA()))</f>
        <v>20</v>
      </c>
      <c r="K252" s="674">
        <f>IF(graph!$E$20=0,0,IF(graph!$E$2=0,20,IF(AND(B252&lt;graph!$E$20+graph!$E$32,B252&gt;graph!$E$20-graph!$E$32),0.25,0)))</f>
        <v>0</v>
      </c>
      <c r="L252" s="674">
        <f>IF(graph!$E$22=0,0,IF(graph!$E$2=0,20,IF(AND(B252&gt;graph!$E$22-graph!$E$32,B252&lt;graph!$E$22+graph!$E$32),0.25,0)))</f>
        <v>0</v>
      </c>
    </row>
    <row r="253" spans="2:12">
      <c r="B253" s="620" t="str">
        <f>IF(graph!$E$2=0,"",B252+graph!$E$32)</f>
        <v/>
      </c>
      <c r="C253" s="673">
        <f>IF(graph!$E$2=0,20,IF(SUM(K253+L253=0),NA(),0.25))</f>
        <v>20</v>
      </c>
      <c r="D253" s="496">
        <f>IF(graph!$E$2=0,20,IF(AND(B253&lt;graph!$E$10+graph!$E$32,B253&gt;graph!$E$10-graph!$E$32),0.25,NA()))</f>
        <v>20</v>
      </c>
      <c r="K253" s="674">
        <f>IF(graph!$E$20=0,0,IF(graph!$E$2=0,20,IF(AND(B253&lt;graph!$E$20+graph!$E$32,B253&gt;graph!$E$20-graph!$E$32),0.25,0)))</f>
        <v>0</v>
      </c>
      <c r="L253" s="674">
        <f>IF(graph!$E$22=0,0,IF(graph!$E$2=0,20,IF(AND(B253&gt;graph!$E$22-graph!$E$32,B253&lt;graph!$E$22+graph!$E$32),0.25,0)))</f>
        <v>0</v>
      </c>
    </row>
    <row r="254" spans="2:12">
      <c r="B254" s="620" t="str">
        <f>IF(graph!$E$2=0,"",B253+graph!$E$32)</f>
        <v/>
      </c>
      <c r="C254" s="673">
        <f>IF(graph!$E$2=0,20,IF(SUM(K254+L254=0),NA(),0.25))</f>
        <v>20</v>
      </c>
      <c r="D254" s="496">
        <f>IF(graph!$E$2=0,20,IF(AND(B254&lt;graph!$E$10+graph!$E$32,B254&gt;graph!$E$10-graph!$E$32),0.25,NA()))</f>
        <v>20</v>
      </c>
      <c r="K254" s="674">
        <f>IF(graph!$E$20=0,0,IF(graph!$E$2=0,20,IF(AND(B254&lt;graph!$E$20+graph!$E$32,B254&gt;graph!$E$20-graph!$E$32),0.25,0)))</f>
        <v>0</v>
      </c>
      <c r="L254" s="674">
        <f>IF(graph!$E$22=0,0,IF(graph!$E$2=0,20,IF(AND(B254&gt;graph!$E$22-graph!$E$32,B254&lt;graph!$E$22+graph!$E$32),0.25,0)))</f>
        <v>0</v>
      </c>
    </row>
    <row r="255" spans="2:12">
      <c r="B255" s="620" t="str">
        <f>IF(graph!$E$2=0,"",B254+graph!$E$32)</f>
        <v/>
      </c>
      <c r="C255" s="673">
        <f>IF(graph!$E$2=0,20,IF(SUM(K255+L255=0),NA(),0.25))</f>
        <v>20</v>
      </c>
      <c r="D255" s="496">
        <f>IF(graph!$E$2=0,20,IF(AND(B255&lt;graph!$E$10+graph!$E$32,B255&gt;graph!$E$10-graph!$E$32),0.25,NA()))</f>
        <v>20</v>
      </c>
      <c r="K255" s="674">
        <f>IF(graph!$E$20=0,0,IF(graph!$E$2=0,20,IF(AND(B255&lt;graph!$E$20+graph!$E$32,B255&gt;graph!$E$20-graph!$E$32),0.25,0)))</f>
        <v>0</v>
      </c>
      <c r="L255" s="674">
        <f>IF(graph!$E$22=0,0,IF(graph!$E$2=0,20,IF(AND(B255&gt;graph!$E$22-graph!$E$32,B255&lt;graph!$E$22+graph!$E$32),0.25,0)))</f>
        <v>0</v>
      </c>
    </row>
    <row r="256" spans="2:12">
      <c r="B256" s="620" t="str">
        <f>IF(graph!$E$2=0,"",B255+graph!$E$32)</f>
        <v/>
      </c>
      <c r="C256" s="673">
        <f>IF(graph!$E$2=0,20,IF(SUM(K256+L256=0),NA(),0.25))</f>
        <v>20</v>
      </c>
      <c r="D256" s="496">
        <f>IF(graph!$E$2=0,20,IF(AND(B256&lt;graph!$E$10+graph!$E$32,B256&gt;graph!$E$10-graph!$E$32),0.25,NA()))</f>
        <v>20</v>
      </c>
      <c r="K256" s="674">
        <f>IF(graph!$E$20=0,0,IF(graph!$E$2=0,20,IF(AND(B256&lt;graph!$E$20+graph!$E$32,B256&gt;graph!$E$20-graph!$E$32),0.25,0)))</f>
        <v>0</v>
      </c>
      <c r="L256" s="674">
        <f>IF(graph!$E$22=0,0,IF(graph!$E$2=0,20,IF(AND(B256&gt;graph!$E$22-graph!$E$32,B256&lt;graph!$E$22+graph!$E$32),0.25,0)))</f>
        <v>0</v>
      </c>
    </row>
    <row r="257" spans="2:12">
      <c r="B257" s="620" t="str">
        <f>IF(graph!$E$2=0,"",B256+graph!$E$32)</f>
        <v/>
      </c>
      <c r="C257" s="673">
        <f>IF(graph!$E$2=0,20,IF(SUM(K257+L257=0),NA(),0.25))</f>
        <v>20</v>
      </c>
      <c r="D257" s="496">
        <f>IF(graph!$E$2=0,20,IF(AND(B257&lt;graph!$E$10+graph!$E$32,B257&gt;graph!$E$10-graph!$E$32),0.25,NA()))</f>
        <v>20</v>
      </c>
      <c r="K257" s="674">
        <f>IF(graph!$E$20=0,0,IF(graph!$E$2=0,20,IF(AND(B257&lt;graph!$E$20+graph!$E$32,B257&gt;graph!$E$20-graph!$E$32),0.25,0)))</f>
        <v>0</v>
      </c>
      <c r="L257" s="674">
        <f>IF(graph!$E$22=0,0,IF(graph!$E$2=0,20,IF(AND(B257&gt;graph!$E$22-graph!$E$32,B257&lt;graph!$E$22+graph!$E$32),0.25,0)))</f>
        <v>0</v>
      </c>
    </row>
    <row r="258" spans="2:12">
      <c r="B258" s="620" t="str">
        <f>IF(graph!$E$2=0,"",B257+graph!$E$32)</f>
        <v/>
      </c>
      <c r="C258" s="673">
        <f>IF(graph!$E$2=0,20,IF(SUM(K258+L258=0),NA(),0.25))</f>
        <v>20</v>
      </c>
      <c r="D258" s="496">
        <f>IF(graph!$E$2=0,20,IF(AND(B258&lt;graph!$E$10+graph!$E$32,B258&gt;graph!$E$10-graph!$E$32),0.25,NA()))</f>
        <v>20</v>
      </c>
      <c r="K258" s="674">
        <f>IF(graph!$E$20=0,0,IF(graph!$E$2=0,20,IF(AND(B258&lt;graph!$E$20+graph!$E$32,B258&gt;graph!$E$20-graph!$E$32),0.25,0)))</f>
        <v>0</v>
      </c>
      <c r="L258" s="674">
        <f>IF(graph!$E$22=0,0,IF(graph!$E$2=0,20,IF(AND(B258&gt;graph!$E$22-graph!$E$32,B258&lt;graph!$E$22+graph!$E$32),0.25,0)))</f>
        <v>0</v>
      </c>
    </row>
    <row r="259" spans="2:12">
      <c r="B259" s="620" t="str">
        <f>IF(graph!$E$2=0,"",B258+graph!$E$32)</f>
        <v/>
      </c>
      <c r="C259" s="673">
        <f>IF(graph!$E$2=0,20,IF(SUM(K259+L259=0),NA(),0.25))</f>
        <v>20</v>
      </c>
      <c r="D259" s="496">
        <f>IF(graph!$E$2=0,20,IF(AND(B259&lt;graph!$E$10+graph!$E$32,B259&gt;graph!$E$10-graph!$E$32),0.25,NA()))</f>
        <v>20</v>
      </c>
      <c r="K259" s="674">
        <f>IF(graph!$E$20=0,0,IF(graph!$E$2=0,20,IF(AND(B259&lt;graph!$E$20+graph!$E$32,B259&gt;graph!$E$20-graph!$E$32),0.25,0)))</f>
        <v>0</v>
      </c>
      <c r="L259" s="674">
        <f>IF(graph!$E$22=0,0,IF(graph!$E$2=0,20,IF(AND(B259&gt;graph!$E$22-graph!$E$32,B259&lt;graph!$E$22+graph!$E$32),0.25,0)))</f>
        <v>0</v>
      </c>
    </row>
    <row r="260" spans="2:12">
      <c r="B260" s="620" t="str">
        <f>IF(graph!$E$2=0,"",B259+graph!$E$32)</f>
        <v/>
      </c>
      <c r="C260" s="673">
        <f>IF(graph!$E$2=0,20,IF(SUM(K260+L260=0),NA(),0.25))</f>
        <v>20</v>
      </c>
      <c r="D260" s="496">
        <f>IF(graph!$E$2=0,20,IF(AND(B260&lt;graph!$E$10+graph!$E$32,B260&gt;graph!$E$10-graph!$E$32),0.25,NA()))</f>
        <v>20</v>
      </c>
      <c r="K260" s="674">
        <f>IF(graph!$E$20=0,0,IF(graph!$E$2=0,20,IF(AND(B260&lt;graph!$E$20+graph!$E$32,B260&gt;graph!$E$20-graph!$E$32),0.25,0)))</f>
        <v>0</v>
      </c>
      <c r="L260" s="674">
        <f>IF(graph!$E$22=0,0,IF(graph!$E$2=0,20,IF(AND(B260&gt;graph!$E$22-graph!$E$32,B260&lt;graph!$E$22+graph!$E$32),0.25,0)))</f>
        <v>0</v>
      </c>
    </row>
    <row r="261" spans="2:12">
      <c r="B261" s="620" t="str">
        <f>IF(graph!$E$2=0,"",B260+graph!$E$32)</f>
        <v/>
      </c>
      <c r="C261" s="673">
        <f>IF(graph!$E$2=0,20,IF(SUM(K261+L261=0),NA(),0.25))</f>
        <v>20</v>
      </c>
      <c r="D261" s="496">
        <f>IF(graph!$E$2=0,20,IF(AND(B261&lt;graph!$E$10+graph!$E$32,B261&gt;graph!$E$10-graph!$E$32),0.25,NA()))</f>
        <v>20</v>
      </c>
      <c r="K261" s="674">
        <f>IF(graph!$E$20=0,0,IF(graph!$E$2=0,20,IF(AND(B261&lt;graph!$E$20+graph!$E$32,B261&gt;graph!$E$20-graph!$E$32),0.25,0)))</f>
        <v>0</v>
      </c>
      <c r="L261" s="674">
        <f>IF(graph!$E$22=0,0,IF(graph!$E$2=0,20,IF(AND(B261&gt;graph!$E$22-graph!$E$32,B261&lt;graph!$E$22+graph!$E$32),0.25,0)))</f>
        <v>0</v>
      </c>
    </row>
    <row r="262" spans="2:12">
      <c r="B262" s="620" t="str">
        <f>IF(graph!$E$2=0,"",B261+graph!$E$32)</f>
        <v/>
      </c>
      <c r="C262" s="673">
        <f>IF(graph!$E$2=0,20,IF(SUM(K262+L262=0),NA(),0.25))</f>
        <v>20</v>
      </c>
      <c r="D262" s="496">
        <f>IF(graph!$E$2=0,20,IF(AND(B262&lt;graph!$E$10+graph!$E$32,B262&gt;graph!$E$10-graph!$E$32),0.25,NA()))</f>
        <v>20</v>
      </c>
      <c r="K262" s="674">
        <f>IF(graph!$E$20=0,0,IF(graph!$E$2=0,20,IF(AND(B262&lt;graph!$E$20+graph!$E$32,B262&gt;graph!$E$20-graph!$E$32),0.25,0)))</f>
        <v>0</v>
      </c>
      <c r="L262" s="674">
        <f>IF(graph!$E$22=0,0,IF(graph!$E$2=0,20,IF(AND(B262&gt;graph!$E$22-graph!$E$32,B262&lt;graph!$E$22+graph!$E$32),0.25,0)))</f>
        <v>0</v>
      </c>
    </row>
    <row r="263" spans="2:12">
      <c r="B263" s="620" t="str">
        <f>IF(graph!$E$2=0,"",B262+graph!$E$32)</f>
        <v/>
      </c>
      <c r="C263" s="673">
        <f>IF(graph!$E$2=0,20,IF(SUM(K263+L263=0),NA(),0.25))</f>
        <v>20</v>
      </c>
      <c r="D263" s="496">
        <f>IF(graph!$E$2=0,20,IF(AND(B263&lt;graph!$E$10+graph!$E$32,B263&gt;graph!$E$10-graph!$E$32),0.25,NA()))</f>
        <v>20</v>
      </c>
      <c r="K263" s="674">
        <f>IF(graph!$E$20=0,0,IF(graph!$E$2=0,20,IF(AND(B263&lt;graph!$E$20+graph!$E$32,B263&gt;graph!$E$20-graph!$E$32),0.25,0)))</f>
        <v>0</v>
      </c>
      <c r="L263" s="674">
        <f>IF(graph!$E$22=0,0,IF(graph!$E$2=0,20,IF(AND(B263&gt;graph!$E$22-graph!$E$32,B263&lt;graph!$E$22+graph!$E$32),0.25,0)))</f>
        <v>0</v>
      </c>
    </row>
    <row r="264" spans="2:12">
      <c r="B264" s="620" t="str">
        <f>IF(graph!$E$2=0,"",B263+graph!$E$32)</f>
        <v/>
      </c>
      <c r="C264" s="673">
        <f>IF(graph!$E$2=0,20,IF(SUM(K264+L264=0),NA(),0.25))</f>
        <v>20</v>
      </c>
      <c r="D264" s="496">
        <f>IF(graph!$E$2=0,20,IF(AND(B264&lt;graph!$E$10+graph!$E$32,B264&gt;graph!$E$10-graph!$E$32),0.25,NA()))</f>
        <v>20</v>
      </c>
      <c r="K264" s="674">
        <f>IF(graph!$E$20=0,0,IF(graph!$E$2=0,20,IF(AND(B264&lt;graph!$E$20+graph!$E$32,B264&gt;graph!$E$20-graph!$E$32),0.25,0)))</f>
        <v>0</v>
      </c>
      <c r="L264" s="674">
        <f>IF(graph!$E$22=0,0,IF(graph!$E$2=0,20,IF(AND(B264&gt;graph!$E$22-graph!$E$32,B264&lt;graph!$E$22+graph!$E$32),0.25,0)))</f>
        <v>0</v>
      </c>
    </row>
    <row r="265" spans="2:12">
      <c r="B265" s="620" t="str">
        <f>IF(graph!$E$2=0,"",B264+graph!$E$32)</f>
        <v/>
      </c>
      <c r="C265" s="673">
        <f>IF(graph!$E$2=0,20,IF(SUM(K265+L265=0),NA(),0.25))</f>
        <v>20</v>
      </c>
      <c r="D265" s="496">
        <f>IF(graph!$E$2=0,20,IF(AND(B265&lt;graph!$E$10+graph!$E$32,B265&gt;graph!$E$10-graph!$E$32),0.25,NA()))</f>
        <v>20</v>
      </c>
      <c r="K265" s="674">
        <f>IF(graph!$E$20=0,0,IF(graph!$E$2=0,20,IF(AND(B265&lt;graph!$E$20+graph!$E$32,B265&gt;graph!$E$20-graph!$E$32),0.25,0)))</f>
        <v>0</v>
      </c>
      <c r="L265" s="674">
        <f>IF(graph!$E$22=0,0,IF(graph!$E$2=0,20,IF(AND(B265&gt;graph!$E$22-graph!$E$32,B265&lt;graph!$E$22+graph!$E$32),0.25,0)))</f>
        <v>0</v>
      </c>
    </row>
    <row r="266" spans="2:12">
      <c r="B266" s="620" t="str">
        <f>IF(graph!$E$2=0,"",B265+graph!$E$32)</f>
        <v/>
      </c>
      <c r="C266" s="673">
        <f>IF(graph!$E$2=0,20,IF(SUM(K266+L266=0),NA(),0.25))</f>
        <v>20</v>
      </c>
      <c r="D266" s="496">
        <f>IF(graph!$E$2=0,20,IF(AND(B266&lt;graph!$E$10+graph!$E$32,B266&gt;graph!$E$10-graph!$E$32),0.25,NA()))</f>
        <v>20</v>
      </c>
      <c r="K266" s="674">
        <f>IF(graph!$E$20=0,0,IF(graph!$E$2=0,20,IF(AND(B266&lt;graph!$E$20+graph!$E$32,B266&gt;graph!$E$20-graph!$E$32),0.25,0)))</f>
        <v>0</v>
      </c>
      <c r="L266" s="674">
        <f>IF(graph!$E$22=0,0,IF(graph!$E$2=0,20,IF(AND(B266&gt;graph!$E$22-graph!$E$32,B266&lt;graph!$E$22+graph!$E$32),0.25,0)))</f>
        <v>0</v>
      </c>
    </row>
    <row r="267" spans="2:12">
      <c r="B267" s="620" t="str">
        <f>IF(graph!$E$2=0,"",B266+graph!$E$32)</f>
        <v/>
      </c>
      <c r="C267" s="673">
        <f>IF(graph!$E$2=0,20,IF(SUM(K267+L267=0),NA(),0.25))</f>
        <v>20</v>
      </c>
      <c r="D267" s="496">
        <f>IF(graph!$E$2=0,20,IF(AND(B267&lt;graph!$E$10+graph!$E$32,B267&gt;graph!$E$10-graph!$E$32),0.25,NA()))</f>
        <v>20</v>
      </c>
      <c r="K267" s="674">
        <f>IF(graph!$E$20=0,0,IF(graph!$E$2=0,20,IF(AND(B267&lt;graph!$E$20+graph!$E$32,B267&gt;graph!$E$20-graph!$E$32),0.25,0)))</f>
        <v>0</v>
      </c>
      <c r="L267" s="674">
        <f>IF(graph!$E$22=0,0,IF(graph!$E$2=0,20,IF(AND(B267&gt;graph!$E$22-graph!$E$32,B267&lt;graph!$E$22+graph!$E$32),0.25,0)))</f>
        <v>0</v>
      </c>
    </row>
    <row r="268" spans="2:12">
      <c r="B268" s="620" t="str">
        <f>IF(graph!$E$2=0,"",B267+graph!$E$32)</f>
        <v/>
      </c>
      <c r="C268" s="673">
        <f>IF(graph!$E$2=0,20,IF(SUM(K268+L268=0),NA(),0.25))</f>
        <v>20</v>
      </c>
      <c r="D268" s="496">
        <f>IF(graph!$E$2=0,20,IF(AND(B268&lt;graph!$E$10+graph!$E$32,B268&gt;graph!$E$10-graph!$E$32),0.25,NA()))</f>
        <v>20</v>
      </c>
      <c r="K268" s="674">
        <f>IF(graph!$E$20=0,0,IF(graph!$E$2=0,20,IF(AND(B268&lt;graph!$E$20+graph!$E$32,B268&gt;graph!$E$20-graph!$E$32),0.25,0)))</f>
        <v>0</v>
      </c>
      <c r="L268" s="674">
        <f>IF(graph!$E$22=0,0,IF(graph!$E$2=0,20,IF(AND(B268&gt;graph!$E$22-graph!$E$32,B268&lt;graph!$E$22+graph!$E$32),0.25,0)))</f>
        <v>0</v>
      </c>
    </row>
    <row r="269" spans="2:12">
      <c r="B269" s="620" t="str">
        <f>IF(graph!$E$2=0,"",B268+graph!$E$32)</f>
        <v/>
      </c>
      <c r="C269" s="673">
        <f>IF(graph!$E$2=0,20,IF(SUM(K269+L269=0),NA(),0.25))</f>
        <v>20</v>
      </c>
      <c r="D269" s="496">
        <f>IF(graph!$E$2=0,20,IF(AND(B269&lt;graph!$E$10+graph!$E$32,B269&gt;graph!$E$10-graph!$E$32),0.25,NA()))</f>
        <v>20</v>
      </c>
      <c r="K269" s="674">
        <f>IF(graph!$E$20=0,0,IF(graph!$E$2=0,20,IF(AND(B269&lt;graph!$E$20+graph!$E$32,B269&gt;graph!$E$20-graph!$E$32),0.25,0)))</f>
        <v>0</v>
      </c>
      <c r="L269" s="674">
        <f>IF(graph!$E$22=0,0,IF(graph!$E$2=0,20,IF(AND(B269&gt;graph!$E$22-graph!$E$32,B269&lt;graph!$E$22+graph!$E$32),0.25,0)))</f>
        <v>0</v>
      </c>
    </row>
    <row r="270" spans="2:12">
      <c r="B270" s="620" t="str">
        <f>IF(graph!$E$2=0,"",B269+graph!$E$32)</f>
        <v/>
      </c>
      <c r="C270" s="673">
        <f>IF(graph!$E$2=0,20,IF(SUM(K270+L270=0),NA(),0.25))</f>
        <v>20</v>
      </c>
      <c r="D270" s="496">
        <f>IF(graph!$E$2=0,20,IF(AND(B270&lt;graph!$E$10+graph!$E$32,B270&gt;graph!$E$10-graph!$E$32),0.25,NA()))</f>
        <v>20</v>
      </c>
      <c r="K270" s="674">
        <f>IF(graph!$E$20=0,0,IF(graph!$E$2=0,20,IF(AND(B270&lt;graph!$E$20+graph!$E$32,B270&gt;graph!$E$20-graph!$E$32),0.25,0)))</f>
        <v>0</v>
      </c>
      <c r="L270" s="674">
        <f>IF(graph!$E$22=0,0,IF(graph!$E$2=0,20,IF(AND(B270&gt;graph!$E$22-graph!$E$32,B270&lt;graph!$E$22+graph!$E$32),0.25,0)))</f>
        <v>0</v>
      </c>
    </row>
    <row r="271" spans="2:12">
      <c r="B271" s="620" t="str">
        <f>IF(graph!$E$2=0,"",B270+graph!$E$32)</f>
        <v/>
      </c>
      <c r="C271" s="673">
        <f>IF(graph!$E$2=0,20,IF(SUM(K271+L271=0),NA(),0.25))</f>
        <v>20</v>
      </c>
      <c r="D271" s="496">
        <f>IF(graph!$E$2=0,20,IF(AND(B271&lt;graph!$E$10+graph!$E$32,B271&gt;graph!$E$10-graph!$E$32),0.25,NA()))</f>
        <v>20</v>
      </c>
      <c r="K271" s="674">
        <f>IF(graph!$E$20=0,0,IF(graph!$E$2=0,20,IF(AND(B271&lt;graph!$E$20+graph!$E$32,B271&gt;graph!$E$20-graph!$E$32),0.25,0)))</f>
        <v>0</v>
      </c>
      <c r="L271" s="674">
        <f>IF(graph!$E$22=0,0,IF(graph!$E$2=0,20,IF(AND(B271&gt;graph!$E$22-graph!$E$32,B271&lt;graph!$E$22+graph!$E$32),0.25,0)))</f>
        <v>0</v>
      </c>
    </row>
    <row r="272" spans="2:12">
      <c r="B272" s="620" t="str">
        <f>IF(graph!$E$2=0,"",B271+graph!$E$32)</f>
        <v/>
      </c>
      <c r="C272" s="673">
        <f>IF(graph!$E$2=0,20,IF(SUM(K272+L272=0),NA(),0.25))</f>
        <v>20</v>
      </c>
      <c r="D272" s="496">
        <f>IF(graph!$E$2=0,20,IF(AND(B272&lt;graph!$E$10+graph!$E$32,B272&gt;graph!$E$10-graph!$E$32),0.25,NA()))</f>
        <v>20</v>
      </c>
      <c r="K272" s="674">
        <f>IF(graph!$E$20=0,0,IF(graph!$E$2=0,20,IF(AND(B272&lt;graph!$E$20+graph!$E$32,B272&gt;graph!$E$20-graph!$E$32),0.25,0)))</f>
        <v>0</v>
      </c>
      <c r="L272" s="674">
        <f>IF(graph!$E$22=0,0,IF(graph!$E$2=0,20,IF(AND(B272&gt;graph!$E$22-graph!$E$32,B272&lt;graph!$E$22+graph!$E$32),0.25,0)))</f>
        <v>0</v>
      </c>
    </row>
    <row r="273" spans="2:12">
      <c r="B273" s="620" t="str">
        <f>IF(graph!$E$2=0,"",B272+graph!$E$32)</f>
        <v/>
      </c>
      <c r="C273" s="673">
        <f>IF(graph!$E$2=0,20,IF(SUM(K273+L273=0),NA(),0.25))</f>
        <v>20</v>
      </c>
      <c r="D273" s="496">
        <f>IF(graph!$E$2=0,20,IF(AND(B273&lt;graph!$E$10+graph!$E$32,B273&gt;graph!$E$10-graph!$E$32),0.25,NA()))</f>
        <v>20</v>
      </c>
      <c r="K273" s="674">
        <f>IF(graph!$E$20=0,0,IF(graph!$E$2=0,20,IF(AND(B273&lt;graph!$E$20+graph!$E$32,B273&gt;graph!$E$20-graph!$E$32),0.25,0)))</f>
        <v>0</v>
      </c>
      <c r="L273" s="674">
        <f>IF(graph!$E$22=0,0,IF(graph!$E$2=0,20,IF(AND(B273&gt;graph!$E$22-graph!$E$32,B273&lt;graph!$E$22+graph!$E$32),0.25,0)))</f>
        <v>0</v>
      </c>
    </row>
    <row r="274" spans="2:12">
      <c r="B274" s="620" t="str">
        <f>IF(graph!$E$2=0,"",B273+graph!$E$32)</f>
        <v/>
      </c>
      <c r="C274" s="673">
        <f>IF(graph!$E$2=0,20,IF(SUM(K274+L274=0),NA(),0.25))</f>
        <v>20</v>
      </c>
      <c r="D274" s="496">
        <f>IF(graph!$E$2=0,20,IF(AND(B274&lt;graph!$E$10+graph!$E$32,B274&gt;graph!$E$10-graph!$E$32),0.25,NA()))</f>
        <v>20</v>
      </c>
      <c r="K274" s="674">
        <f>IF(graph!$E$20=0,0,IF(graph!$E$2=0,20,IF(AND(B274&lt;graph!$E$20+graph!$E$32,B274&gt;graph!$E$20-graph!$E$32),0.25,0)))</f>
        <v>0</v>
      </c>
      <c r="L274" s="674">
        <f>IF(graph!$E$22=0,0,IF(graph!$E$2=0,20,IF(AND(B274&gt;graph!$E$22-graph!$E$32,B274&lt;graph!$E$22+graph!$E$32),0.25,0)))</f>
        <v>0</v>
      </c>
    </row>
    <row r="275" spans="2:12">
      <c r="B275" s="620" t="str">
        <f>IF(graph!$E$2=0,"",B274+graph!$E$32)</f>
        <v/>
      </c>
      <c r="C275" s="673">
        <f>IF(graph!$E$2=0,20,IF(SUM(K275+L275=0),NA(),0.25))</f>
        <v>20</v>
      </c>
      <c r="D275" s="496">
        <f>IF(graph!$E$2=0,20,IF(AND(B275&lt;graph!$E$10+graph!$E$32,B275&gt;graph!$E$10-graph!$E$32),0.25,NA()))</f>
        <v>20</v>
      </c>
      <c r="K275" s="674">
        <f>IF(graph!$E$20=0,0,IF(graph!$E$2=0,20,IF(AND(B275&lt;graph!$E$20+graph!$E$32,B275&gt;graph!$E$20-graph!$E$32),0.25,0)))</f>
        <v>0</v>
      </c>
      <c r="L275" s="674">
        <f>IF(graph!$E$22=0,0,IF(graph!$E$2=0,20,IF(AND(B275&gt;graph!$E$22-graph!$E$32,B275&lt;graph!$E$22+graph!$E$32),0.25,0)))</f>
        <v>0</v>
      </c>
    </row>
    <row r="276" spans="2:12">
      <c r="B276" s="620" t="str">
        <f>IF(graph!$E$2=0,"",B275+graph!$E$32)</f>
        <v/>
      </c>
      <c r="C276" s="673">
        <f>IF(graph!$E$2=0,20,IF(SUM(K276+L276=0),NA(),0.25))</f>
        <v>20</v>
      </c>
      <c r="D276" s="496">
        <f>IF(graph!$E$2=0,20,IF(AND(B276&lt;graph!$E$10+graph!$E$32,B276&gt;graph!$E$10-graph!$E$32),0.25,NA()))</f>
        <v>20</v>
      </c>
      <c r="K276" s="674">
        <f>IF(graph!$E$20=0,0,IF(graph!$E$2=0,20,IF(AND(B276&lt;graph!$E$20+graph!$E$32,B276&gt;graph!$E$20-graph!$E$32),0.25,0)))</f>
        <v>0</v>
      </c>
      <c r="L276" s="674">
        <f>IF(graph!$E$22=0,0,IF(graph!$E$2=0,20,IF(AND(B276&gt;graph!$E$22-graph!$E$32,B276&lt;graph!$E$22+graph!$E$32),0.25,0)))</f>
        <v>0</v>
      </c>
    </row>
    <row r="277" spans="2:12">
      <c r="B277" s="620" t="str">
        <f>IF(graph!$E$2=0,"",B276+graph!$E$32)</f>
        <v/>
      </c>
      <c r="C277" s="673">
        <f>IF(graph!$E$2=0,20,IF(SUM(K277+L277=0),NA(),0.25))</f>
        <v>20</v>
      </c>
      <c r="D277" s="496">
        <f>IF(graph!$E$2=0,20,IF(AND(B277&lt;graph!$E$10+graph!$E$32,B277&gt;graph!$E$10-graph!$E$32),0.25,NA()))</f>
        <v>20</v>
      </c>
      <c r="K277" s="674">
        <f>IF(graph!$E$20=0,0,IF(graph!$E$2=0,20,IF(AND(B277&lt;graph!$E$20+graph!$E$32,B277&gt;graph!$E$20-graph!$E$32),0.25,0)))</f>
        <v>0</v>
      </c>
      <c r="L277" s="674">
        <f>IF(graph!$E$22=0,0,IF(graph!$E$2=0,20,IF(AND(B277&gt;graph!$E$22-graph!$E$32,B277&lt;graph!$E$22+graph!$E$32),0.25,0)))</f>
        <v>0</v>
      </c>
    </row>
    <row r="278" spans="2:12">
      <c r="B278" s="620" t="str">
        <f>IF(graph!$E$2=0,"",B277+graph!$E$32)</f>
        <v/>
      </c>
      <c r="C278" s="673">
        <f>IF(graph!$E$2=0,20,IF(SUM(K278+L278=0),NA(),0.25))</f>
        <v>20</v>
      </c>
      <c r="D278" s="496">
        <f>IF(graph!$E$2=0,20,IF(AND(B278&lt;graph!$E$10+graph!$E$32,B278&gt;graph!$E$10-graph!$E$32),0.25,NA()))</f>
        <v>20</v>
      </c>
      <c r="K278" s="674">
        <f>IF(graph!$E$20=0,0,IF(graph!$E$2=0,20,IF(AND(B278&lt;graph!$E$20+graph!$E$32,B278&gt;graph!$E$20-graph!$E$32),0.25,0)))</f>
        <v>0</v>
      </c>
      <c r="L278" s="674">
        <f>IF(graph!$E$22=0,0,IF(graph!$E$2=0,20,IF(AND(B278&gt;graph!$E$22-graph!$E$32,B278&lt;graph!$E$22+graph!$E$32),0.25,0)))</f>
        <v>0</v>
      </c>
    </row>
    <row r="279" spans="2:12">
      <c r="B279" s="620" t="str">
        <f>IF(graph!$E$2=0,"",B278+graph!$E$32)</f>
        <v/>
      </c>
      <c r="C279" s="673">
        <f>IF(graph!$E$2=0,20,IF(SUM(K279+L279=0),NA(),0.25))</f>
        <v>20</v>
      </c>
      <c r="D279" s="496">
        <f>IF(graph!$E$2=0,20,IF(AND(B279&lt;graph!$E$10+graph!$E$32,B279&gt;graph!$E$10-graph!$E$32),0.25,NA()))</f>
        <v>20</v>
      </c>
      <c r="K279" s="674">
        <f>IF(graph!$E$20=0,0,IF(graph!$E$2=0,20,IF(AND(B279&lt;graph!$E$20+graph!$E$32,B279&gt;graph!$E$20-graph!$E$32),0.25,0)))</f>
        <v>0</v>
      </c>
      <c r="L279" s="674">
        <f>IF(graph!$E$22=0,0,IF(graph!$E$2=0,20,IF(AND(B279&gt;graph!$E$22-graph!$E$32,B279&lt;graph!$E$22+graph!$E$32),0.25,0)))</f>
        <v>0</v>
      </c>
    </row>
    <row r="280" spans="2:12">
      <c r="B280" s="620" t="str">
        <f>IF(graph!$E$2=0,"",B279+graph!$E$32)</f>
        <v/>
      </c>
      <c r="C280" s="673">
        <f>IF(graph!$E$2=0,20,IF(SUM(K280+L280=0),NA(),0.25))</f>
        <v>20</v>
      </c>
      <c r="D280" s="496">
        <f>IF(graph!$E$2=0,20,IF(AND(B280&lt;graph!$E$10+graph!$E$32,B280&gt;graph!$E$10-graph!$E$32),0.25,NA()))</f>
        <v>20</v>
      </c>
      <c r="K280" s="674">
        <f>IF(graph!$E$20=0,0,IF(graph!$E$2=0,20,IF(AND(B280&lt;graph!$E$20+graph!$E$32,B280&gt;graph!$E$20-graph!$E$32),0.25,0)))</f>
        <v>0</v>
      </c>
      <c r="L280" s="674">
        <f>IF(graph!$E$22=0,0,IF(graph!$E$2=0,20,IF(AND(B280&gt;graph!$E$22-graph!$E$32,B280&lt;graph!$E$22+graph!$E$32),0.25,0)))</f>
        <v>0</v>
      </c>
    </row>
    <row r="281" spans="2:12">
      <c r="B281" s="620" t="str">
        <f>IF(graph!$E$2=0,"",B280+graph!$E$32)</f>
        <v/>
      </c>
      <c r="C281" s="673">
        <f>IF(graph!$E$2=0,20,IF(SUM(K281+L281=0),NA(),0.25))</f>
        <v>20</v>
      </c>
      <c r="D281" s="496">
        <f>IF(graph!$E$2=0,20,IF(AND(B281&lt;graph!$E$10+graph!$E$32,B281&gt;graph!$E$10-graph!$E$32),0.25,NA()))</f>
        <v>20</v>
      </c>
      <c r="K281" s="674">
        <f>IF(graph!$E$20=0,0,IF(graph!$E$2=0,20,IF(AND(B281&lt;graph!$E$20+graph!$E$32,B281&gt;graph!$E$20-graph!$E$32),0.25,0)))</f>
        <v>0</v>
      </c>
      <c r="L281" s="674">
        <f>IF(graph!$E$22=0,0,IF(graph!$E$2=0,20,IF(AND(B281&gt;graph!$E$22-graph!$E$32,B281&lt;graph!$E$22+graph!$E$32),0.25,0)))</f>
        <v>0</v>
      </c>
    </row>
    <row r="282" spans="2:12">
      <c r="B282" s="620" t="str">
        <f>IF(graph!$E$2=0,"",B281+graph!$E$32)</f>
        <v/>
      </c>
      <c r="C282" s="673">
        <f>IF(graph!$E$2=0,20,IF(SUM(K282+L282=0),NA(),0.25))</f>
        <v>20</v>
      </c>
      <c r="D282" s="496">
        <f>IF(graph!$E$2=0,20,IF(AND(B282&lt;graph!$E$10+graph!$E$32,B282&gt;graph!$E$10-graph!$E$32),0.25,NA()))</f>
        <v>20</v>
      </c>
      <c r="K282" s="674">
        <f>IF(graph!$E$20=0,0,IF(graph!$E$2=0,20,IF(AND(B282&lt;graph!$E$20+graph!$E$32,B282&gt;graph!$E$20-graph!$E$32),0.25,0)))</f>
        <v>0</v>
      </c>
      <c r="L282" s="674">
        <f>IF(graph!$E$22=0,0,IF(graph!$E$2=0,20,IF(AND(B282&gt;graph!$E$22-graph!$E$32,B282&lt;graph!$E$22+graph!$E$32),0.25,0)))</f>
        <v>0</v>
      </c>
    </row>
    <row r="283" spans="2:12">
      <c r="B283" s="620" t="str">
        <f>IF(graph!$E$2=0,"",B282+graph!$E$32)</f>
        <v/>
      </c>
      <c r="C283" s="673">
        <f>IF(graph!$E$2=0,20,IF(SUM(K283+L283=0),NA(),0.25))</f>
        <v>20</v>
      </c>
      <c r="D283" s="496">
        <f>IF(graph!$E$2=0,20,IF(AND(B283&lt;graph!$E$10+graph!$E$32,B283&gt;graph!$E$10-graph!$E$32),0.25,NA()))</f>
        <v>20</v>
      </c>
      <c r="K283" s="674">
        <f>IF(graph!$E$20=0,0,IF(graph!$E$2=0,20,IF(AND(B283&lt;graph!$E$20+graph!$E$32,B283&gt;graph!$E$20-graph!$E$32),0.25,0)))</f>
        <v>0</v>
      </c>
      <c r="L283" s="674">
        <f>IF(graph!$E$22=0,0,IF(graph!$E$2=0,20,IF(AND(B283&gt;graph!$E$22-graph!$E$32,B283&lt;graph!$E$22+graph!$E$32),0.25,0)))</f>
        <v>0</v>
      </c>
    </row>
    <row r="284" spans="2:12">
      <c r="B284" s="620" t="str">
        <f>IF(graph!$E$2=0,"",B283+graph!$E$32)</f>
        <v/>
      </c>
      <c r="C284" s="673">
        <f>IF(graph!$E$2=0,20,IF(SUM(K284+L284=0),NA(),0.25))</f>
        <v>20</v>
      </c>
      <c r="D284" s="496">
        <f>IF(graph!$E$2=0,20,IF(AND(B284&lt;graph!$E$10+graph!$E$32,B284&gt;graph!$E$10-graph!$E$32),0.25,NA()))</f>
        <v>20</v>
      </c>
      <c r="K284" s="674">
        <f>IF(graph!$E$20=0,0,IF(graph!$E$2=0,20,IF(AND(B284&lt;graph!$E$20+graph!$E$32,B284&gt;graph!$E$20-graph!$E$32),0.25,0)))</f>
        <v>0</v>
      </c>
      <c r="L284" s="674">
        <f>IF(graph!$E$22=0,0,IF(graph!$E$2=0,20,IF(AND(B284&gt;graph!$E$22-graph!$E$32,B284&lt;graph!$E$22+graph!$E$32),0.25,0)))</f>
        <v>0</v>
      </c>
    </row>
    <row r="285" spans="2:12">
      <c r="B285" s="620" t="str">
        <f>IF(graph!$E$2=0,"",B284+graph!$E$32)</f>
        <v/>
      </c>
      <c r="C285" s="673">
        <f>IF(graph!$E$2=0,20,IF(SUM(K285+L285=0),NA(),0.25))</f>
        <v>20</v>
      </c>
      <c r="D285" s="496">
        <f>IF(graph!$E$2=0,20,IF(AND(B285&lt;graph!$E$10+graph!$E$32,B285&gt;graph!$E$10-graph!$E$32),0.25,NA()))</f>
        <v>20</v>
      </c>
      <c r="K285" s="674">
        <f>IF(graph!$E$20=0,0,IF(graph!$E$2=0,20,IF(AND(B285&lt;graph!$E$20+graph!$E$32,B285&gt;graph!$E$20-graph!$E$32),0.25,0)))</f>
        <v>0</v>
      </c>
      <c r="L285" s="674">
        <f>IF(graph!$E$22=0,0,IF(graph!$E$2=0,20,IF(AND(B285&gt;graph!$E$22-graph!$E$32,B285&lt;graph!$E$22+graph!$E$32),0.25,0)))</f>
        <v>0</v>
      </c>
    </row>
    <row r="286" spans="2:12">
      <c r="B286" s="620" t="str">
        <f>IF(graph!$E$2=0,"",B285+graph!$E$32)</f>
        <v/>
      </c>
      <c r="C286" s="673">
        <f>IF(graph!$E$2=0,20,IF(SUM(K286+L286=0),NA(),0.25))</f>
        <v>20</v>
      </c>
      <c r="D286" s="496">
        <f>IF(graph!$E$2=0,20,IF(AND(B286&lt;graph!$E$10+graph!$E$32,B286&gt;graph!$E$10-graph!$E$32),0.25,NA()))</f>
        <v>20</v>
      </c>
      <c r="K286" s="674">
        <f>IF(graph!$E$20=0,0,IF(graph!$E$2=0,20,IF(AND(B286&lt;graph!$E$20+graph!$E$32,B286&gt;graph!$E$20-graph!$E$32),0.25,0)))</f>
        <v>0</v>
      </c>
      <c r="L286" s="674">
        <f>IF(graph!$E$22=0,0,IF(graph!$E$2=0,20,IF(AND(B286&gt;graph!$E$22-graph!$E$32,B286&lt;graph!$E$22+graph!$E$32),0.25,0)))</f>
        <v>0</v>
      </c>
    </row>
    <row r="287" spans="2:12">
      <c r="B287" s="620" t="str">
        <f>IF(graph!$E$2=0,"",B286+graph!$E$32)</f>
        <v/>
      </c>
      <c r="C287" s="673">
        <f>IF(graph!$E$2=0,20,IF(SUM(K287+L287=0),NA(),0.25))</f>
        <v>20</v>
      </c>
      <c r="D287" s="496">
        <f>IF(graph!$E$2=0,20,IF(AND(B287&lt;graph!$E$10+graph!$E$32,B287&gt;graph!$E$10-graph!$E$32),0.25,NA()))</f>
        <v>20</v>
      </c>
      <c r="K287" s="674">
        <f>IF(graph!$E$20=0,0,IF(graph!$E$2=0,20,IF(AND(B287&lt;graph!$E$20+graph!$E$32,B287&gt;graph!$E$20-graph!$E$32),0.25,0)))</f>
        <v>0</v>
      </c>
      <c r="L287" s="674">
        <f>IF(graph!$E$22=0,0,IF(graph!$E$2=0,20,IF(AND(B287&gt;graph!$E$22-graph!$E$32,B287&lt;graph!$E$22+graph!$E$32),0.25,0)))</f>
        <v>0</v>
      </c>
    </row>
    <row r="288" spans="2:12">
      <c r="B288" s="620" t="str">
        <f>IF(graph!$E$2=0,"",B287+graph!$E$32)</f>
        <v/>
      </c>
      <c r="C288" s="673">
        <f>IF(graph!$E$2=0,20,IF(SUM(K288+L288=0),NA(),0.25))</f>
        <v>20</v>
      </c>
      <c r="D288" s="496">
        <f>IF(graph!$E$2=0,20,IF(AND(B288&lt;graph!$E$10+graph!$E$32,B288&gt;graph!$E$10-graph!$E$32),0.25,NA()))</f>
        <v>20</v>
      </c>
      <c r="K288" s="674">
        <f>IF(graph!$E$20=0,0,IF(graph!$E$2=0,20,IF(AND(B288&lt;graph!$E$20+graph!$E$32,B288&gt;graph!$E$20-graph!$E$32),0.25,0)))</f>
        <v>0</v>
      </c>
      <c r="L288" s="674">
        <f>IF(graph!$E$22=0,0,IF(graph!$E$2=0,20,IF(AND(B288&gt;graph!$E$22-graph!$E$32,B288&lt;graph!$E$22+graph!$E$32),0.25,0)))</f>
        <v>0</v>
      </c>
    </row>
    <row r="289" spans="2:12">
      <c r="B289" s="620" t="str">
        <f>IF(graph!$E$2=0,"",B288+graph!$E$32)</f>
        <v/>
      </c>
      <c r="C289" s="673">
        <f>IF(graph!$E$2=0,20,IF(SUM(K289+L289=0),NA(),0.25))</f>
        <v>20</v>
      </c>
      <c r="D289" s="496">
        <f>IF(graph!$E$2=0,20,IF(AND(B289&lt;graph!$E$10+graph!$E$32,B289&gt;graph!$E$10-graph!$E$32),0.25,NA()))</f>
        <v>20</v>
      </c>
      <c r="K289" s="674">
        <f>IF(graph!$E$20=0,0,IF(graph!$E$2=0,20,IF(AND(B289&lt;graph!$E$20+graph!$E$32,B289&gt;graph!$E$20-graph!$E$32),0.25,0)))</f>
        <v>0</v>
      </c>
      <c r="L289" s="674">
        <f>IF(graph!$E$22=0,0,IF(graph!$E$2=0,20,IF(AND(B289&gt;graph!$E$22-graph!$E$32,B289&lt;graph!$E$22+graph!$E$32),0.25,0)))</f>
        <v>0</v>
      </c>
    </row>
    <row r="290" spans="2:12">
      <c r="B290" s="620" t="str">
        <f>IF(graph!$E$2=0,"",B289+graph!$E$32)</f>
        <v/>
      </c>
      <c r="C290" s="673">
        <f>IF(graph!$E$2=0,20,IF(SUM(K290+L290=0),NA(),0.25))</f>
        <v>20</v>
      </c>
      <c r="D290" s="496">
        <f>IF(graph!$E$2=0,20,IF(AND(B290&lt;graph!$E$10+graph!$E$32,B290&gt;graph!$E$10-graph!$E$32),0.25,NA()))</f>
        <v>20</v>
      </c>
      <c r="K290" s="674">
        <f>IF(graph!$E$20=0,0,IF(graph!$E$2=0,20,IF(AND(B290&lt;graph!$E$20+graph!$E$32,B290&gt;graph!$E$20-graph!$E$32),0.25,0)))</f>
        <v>0</v>
      </c>
      <c r="L290" s="674">
        <f>IF(graph!$E$22=0,0,IF(graph!$E$2=0,20,IF(AND(B290&gt;graph!$E$22-graph!$E$32,B290&lt;graph!$E$22+graph!$E$32),0.25,0)))</f>
        <v>0</v>
      </c>
    </row>
    <row r="291" spans="2:12">
      <c r="B291" s="620" t="str">
        <f>IF(graph!$E$2=0,"",B290+graph!$E$32)</f>
        <v/>
      </c>
      <c r="C291" s="673">
        <f>IF(graph!$E$2=0,20,IF(SUM(K291+L291=0),NA(),0.25))</f>
        <v>20</v>
      </c>
      <c r="D291" s="496">
        <f>IF(graph!$E$2=0,20,IF(AND(B291&lt;graph!$E$10+graph!$E$32,B291&gt;graph!$E$10-graph!$E$32),0.25,NA()))</f>
        <v>20</v>
      </c>
      <c r="K291" s="674">
        <f>IF(graph!$E$20=0,0,IF(graph!$E$2=0,20,IF(AND(B291&lt;graph!$E$20+graph!$E$32,B291&gt;graph!$E$20-graph!$E$32),0.25,0)))</f>
        <v>0</v>
      </c>
      <c r="L291" s="674">
        <f>IF(graph!$E$22=0,0,IF(graph!$E$2=0,20,IF(AND(B291&gt;graph!$E$22-graph!$E$32,B291&lt;graph!$E$22+graph!$E$32),0.25,0)))</f>
        <v>0</v>
      </c>
    </row>
    <row r="292" spans="2:12">
      <c r="B292" s="620" t="str">
        <f>IF(graph!$E$2=0,"",B291+graph!$E$32)</f>
        <v/>
      </c>
      <c r="C292" s="673">
        <f>IF(graph!$E$2=0,20,IF(SUM(K292+L292=0),NA(),0.25))</f>
        <v>20</v>
      </c>
      <c r="D292" s="496">
        <f>IF(graph!$E$2=0,20,IF(AND(B292&lt;graph!$E$10+graph!$E$32,B292&gt;graph!$E$10-graph!$E$32),0.25,NA()))</f>
        <v>20</v>
      </c>
      <c r="K292" s="674">
        <f>IF(graph!$E$20=0,0,IF(graph!$E$2=0,20,IF(AND(B292&lt;graph!$E$20+graph!$E$32,B292&gt;graph!$E$20-graph!$E$32),0.25,0)))</f>
        <v>0</v>
      </c>
      <c r="L292" s="674">
        <f>IF(graph!$E$22=0,0,IF(graph!$E$2=0,20,IF(AND(B292&gt;graph!$E$22-graph!$E$32,B292&lt;graph!$E$22+graph!$E$32),0.25,0)))</f>
        <v>0</v>
      </c>
    </row>
    <row r="293" spans="2:12">
      <c r="B293" s="620" t="str">
        <f>IF(graph!$E$2=0,"",B292+graph!$E$32)</f>
        <v/>
      </c>
      <c r="C293" s="673">
        <f>IF(graph!$E$2=0,20,IF(SUM(K293+L293=0),NA(),0.25))</f>
        <v>20</v>
      </c>
      <c r="D293" s="496">
        <f>IF(graph!$E$2=0,20,IF(AND(B293&lt;graph!$E$10+graph!$E$32,B293&gt;graph!$E$10-graph!$E$32),0.25,NA()))</f>
        <v>20</v>
      </c>
      <c r="K293" s="674">
        <f>IF(graph!$E$20=0,0,IF(graph!$E$2=0,20,IF(AND(B293&lt;graph!$E$20+graph!$E$32,B293&gt;graph!$E$20-graph!$E$32),0.25,0)))</f>
        <v>0</v>
      </c>
      <c r="L293" s="674">
        <f>IF(graph!$E$22=0,0,IF(graph!$E$2=0,20,IF(AND(B293&gt;graph!$E$22-graph!$E$32,B293&lt;graph!$E$22+graph!$E$32),0.25,0)))</f>
        <v>0</v>
      </c>
    </row>
    <row r="294" spans="2:12">
      <c r="B294" s="620" t="str">
        <f>IF(graph!$E$2=0,"",B293+graph!$E$32)</f>
        <v/>
      </c>
      <c r="C294" s="673">
        <f>IF(graph!$E$2=0,20,IF(SUM(K294+L294=0),NA(),0.25))</f>
        <v>20</v>
      </c>
      <c r="D294" s="496">
        <f>IF(graph!$E$2=0,20,IF(AND(B294&lt;graph!$E$10+graph!$E$32,B294&gt;graph!$E$10-graph!$E$32),0.25,NA()))</f>
        <v>20</v>
      </c>
      <c r="K294" s="674">
        <f>IF(graph!$E$20=0,0,IF(graph!$E$2=0,20,IF(AND(B294&lt;graph!$E$20+graph!$E$32,B294&gt;graph!$E$20-graph!$E$32),0.25,0)))</f>
        <v>0</v>
      </c>
      <c r="L294" s="674">
        <f>IF(graph!$E$22=0,0,IF(graph!$E$2=0,20,IF(AND(B294&gt;graph!$E$22-graph!$E$32,B294&lt;graph!$E$22+graph!$E$32),0.25,0)))</f>
        <v>0</v>
      </c>
    </row>
    <row r="295" spans="2:12">
      <c r="B295" s="620" t="str">
        <f>IF(graph!$E$2=0,"",B294+graph!$E$32)</f>
        <v/>
      </c>
      <c r="C295" s="673">
        <f>IF(graph!$E$2=0,20,IF(SUM(K295+L295=0),NA(),0.25))</f>
        <v>20</v>
      </c>
      <c r="D295" s="496">
        <f>IF(graph!$E$2=0,20,IF(AND(B295&lt;graph!$E$10+graph!$E$32,B295&gt;graph!$E$10-graph!$E$32),0.25,NA()))</f>
        <v>20</v>
      </c>
      <c r="K295" s="674">
        <f>IF(graph!$E$20=0,0,IF(graph!$E$2=0,20,IF(AND(B295&lt;graph!$E$20+graph!$E$32,B295&gt;graph!$E$20-graph!$E$32),0.25,0)))</f>
        <v>0</v>
      </c>
      <c r="L295" s="674">
        <f>IF(graph!$E$22=0,0,IF(graph!$E$2=0,20,IF(AND(B295&gt;graph!$E$22-graph!$E$32,B295&lt;graph!$E$22+graph!$E$32),0.25,0)))</f>
        <v>0</v>
      </c>
    </row>
    <row r="296" spans="2:12">
      <c r="B296" s="620" t="str">
        <f>IF(graph!$E$2=0,"",B295+graph!$E$32)</f>
        <v/>
      </c>
      <c r="C296" s="673">
        <f>IF(graph!$E$2=0,20,IF(SUM(K296+L296=0),NA(),0.25))</f>
        <v>20</v>
      </c>
      <c r="D296" s="496">
        <f>IF(graph!$E$2=0,20,IF(AND(B296&lt;graph!$E$10+graph!$E$32,B296&gt;graph!$E$10-graph!$E$32),0.25,NA()))</f>
        <v>20</v>
      </c>
      <c r="K296" s="674">
        <f>IF(graph!$E$20=0,0,IF(graph!$E$2=0,20,IF(AND(B296&lt;graph!$E$20+graph!$E$32,B296&gt;graph!$E$20-graph!$E$32),0.25,0)))</f>
        <v>0</v>
      </c>
      <c r="L296" s="674">
        <f>IF(graph!$E$22=0,0,IF(graph!$E$2=0,20,IF(AND(B296&gt;graph!$E$22-graph!$E$32,B296&lt;graph!$E$22+graph!$E$32),0.25,0)))</f>
        <v>0</v>
      </c>
    </row>
    <row r="297" spans="2:12">
      <c r="B297" s="620" t="str">
        <f>IF(graph!$E$2=0,"",B296+graph!$E$32)</f>
        <v/>
      </c>
      <c r="C297" s="673">
        <f>IF(graph!$E$2=0,20,IF(SUM(K297+L297=0),NA(),0.25))</f>
        <v>20</v>
      </c>
      <c r="D297" s="496">
        <f>IF(graph!$E$2=0,20,IF(AND(B297&lt;graph!$E$10+graph!$E$32,B297&gt;graph!$E$10-graph!$E$32),0.25,NA()))</f>
        <v>20</v>
      </c>
      <c r="K297" s="674">
        <f>IF(graph!$E$20=0,0,IF(graph!$E$2=0,20,IF(AND(B297&lt;graph!$E$20+graph!$E$32,B297&gt;graph!$E$20-graph!$E$32),0.25,0)))</f>
        <v>0</v>
      </c>
      <c r="L297" s="674">
        <f>IF(graph!$E$22=0,0,IF(graph!$E$2=0,20,IF(AND(B297&gt;graph!$E$22-graph!$E$32,B297&lt;graph!$E$22+graph!$E$32),0.25,0)))</f>
        <v>0</v>
      </c>
    </row>
    <row r="298" spans="2:12">
      <c r="B298" s="620" t="str">
        <f>IF(graph!$E$2=0,"",B297+graph!$E$32)</f>
        <v/>
      </c>
      <c r="C298" s="673">
        <f>IF(graph!$E$2=0,20,IF(SUM(K298+L298=0),NA(),0.25))</f>
        <v>20</v>
      </c>
      <c r="D298" s="496">
        <f>IF(graph!$E$2=0,20,IF(AND(B298&lt;graph!$E$10+graph!$E$32,B298&gt;graph!$E$10-graph!$E$32),0.25,NA()))</f>
        <v>20</v>
      </c>
      <c r="K298" s="674">
        <f>IF(graph!$E$20=0,0,IF(graph!$E$2=0,20,IF(AND(B298&lt;graph!$E$20+graph!$E$32,B298&gt;graph!$E$20-graph!$E$32),0.25,0)))</f>
        <v>0</v>
      </c>
      <c r="L298" s="674">
        <f>IF(graph!$E$22=0,0,IF(graph!$E$2=0,20,IF(AND(B298&gt;graph!$E$22-graph!$E$32,B298&lt;graph!$E$22+graph!$E$32),0.25,0)))</f>
        <v>0</v>
      </c>
    </row>
    <row r="299" spans="2:12">
      <c r="B299" s="620" t="str">
        <f>IF(graph!$E$2=0,"",B298+graph!$E$32)</f>
        <v/>
      </c>
      <c r="C299" s="673">
        <f>IF(graph!$E$2=0,20,IF(SUM(K299+L299=0),NA(),0.25))</f>
        <v>20</v>
      </c>
      <c r="D299" s="496">
        <f>IF(graph!$E$2=0,20,IF(AND(B299&lt;graph!$E$10+graph!$E$32,B299&gt;graph!$E$10-graph!$E$32),0.25,NA()))</f>
        <v>20</v>
      </c>
      <c r="K299" s="674">
        <f>IF(graph!$E$20=0,0,IF(graph!$E$2=0,20,IF(AND(B299&lt;graph!$E$20+graph!$E$32,B299&gt;graph!$E$20-graph!$E$32),0.25,0)))</f>
        <v>0</v>
      </c>
      <c r="L299" s="674">
        <f>IF(graph!$E$22=0,0,IF(graph!$E$2=0,20,IF(AND(B299&gt;graph!$E$22-graph!$E$32,B299&lt;graph!$E$22+graph!$E$32),0.25,0)))</f>
        <v>0</v>
      </c>
    </row>
    <row r="300" spans="2:12">
      <c r="B300" s="620" t="str">
        <f>IF(graph!$E$2=0,"",B299+graph!$E$32)</f>
        <v/>
      </c>
      <c r="C300" s="673">
        <f>IF(graph!$E$2=0,20,IF(SUM(K300+L300=0),NA(),0.25))</f>
        <v>20</v>
      </c>
      <c r="D300" s="496">
        <f>IF(graph!$E$2=0,20,IF(AND(B300&lt;graph!$E$10+graph!$E$32,B300&gt;graph!$E$10-graph!$E$32),0.25,NA()))</f>
        <v>20</v>
      </c>
      <c r="K300" s="674">
        <f>IF(graph!$E$20=0,0,IF(graph!$E$2=0,20,IF(AND(B300&lt;graph!$E$20+graph!$E$32,B300&gt;graph!$E$20-graph!$E$32),0.25,0)))</f>
        <v>0</v>
      </c>
      <c r="L300" s="674">
        <f>IF(graph!$E$22=0,0,IF(graph!$E$2=0,20,IF(AND(B300&gt;graph!$E$22-graph!$E$32,B300&lt;graph!$E$22+graph!$E$32),0.25,0)))</f>
        <v>0</v>
      </c>
    </row>
    <row r="301" spans="2:12">
      <c r="B301" s="620" t="str">
        <f>IF(graph!$E$2=0,"",B300+graph!$E$32)</f>
        <v/>
      </c>
      <c r="C301" s="673">
        <f>IF(graph!$E$2=0,20,IF(SUM(K301+L301=0),NA(),0.25))</f>
        <v>20</v>
      </c>
      <c r="D301" s="496">
        <f>IF(graph!$E$2=0,20,IF(AND(B301&lt;graph!$E$10+graph!$E$32,B301&gt;graph!$E$10-graph!$E$32),0.25,NA()))</f>
        <v>20</v>
      </c>
      <c r="K301" s="674">
        <f>IF(graph!$E$20=0,0,IF(graph!$E$2=0,20,IF(AND(B301&lt;graph!$E$20+graph!$E$32,B301&gt;graph!$E$20-graph!$E$32),0.25,0)))</f>
        <v>0</v>
      </c>
      <c r="L301" s="674">
        <f>IF(graph!$E$22=0,0,IF(graph!$E$2=0,20,IF(AND(B301&gt;graph!$E$22-graph!$E$32,B301&lt;graph!$E$22+graph!$E$32),0.25,0)))</f>
        <v>0</v>
      </c>
    </row>
    <row r="302" spans="2:12">
      <c r="B302" s="620" t="str">
        <f>IF(graph!$E$2=0,"",B301+graph!$E$32)</f>
        <v/>
      </c>
      <c r="C302" s="673">
        <f>IF(graph!$E$2=0,20,IF(SUM(K302+L302=0),NA(),0.25))</f>
        <v>20</v>
      </c>
      <c r="D302" s="496">
        <f>IF(graph!$E$2=0,20,IF(AND(B302&lt;graph!$E$10+graph!$E$32,B302&gt;graph!$E$10-graph!$E$32),0.25,NA()))</f>
        <v>20</v>
      </c>
      <c r="K302" s="674">
        <f>IF(graph!$E$20=0,0,IF(graph!$E$2=0,20,IF(AND(B302&lt;graph!$E$20+graph!$E$32,B302&gt;graph!$E$20-graph!$E$32),0.25,0)))</f>
        <v>0</v>
      </c>
      <c r="L302" s="674">
        <f>IF(graph!$E$22=0,0,IF(graph!$E$2=0,20,IF(AND(B302&gt;graph!$E$22-graph!$E$32,B302&lt;graph!$E$22+graph!$E$32),0.25,0)))</f>
        <v>0</v>
      </c>
    </row>
    <row r="303" spans="2:12">
      <c r="B303" s="620" t="str">
        <f>IF(graph!$E$2=0,"",B302+graph!$E$32)</f>
        <v/>
      </c>
      <c r="C303" s="673">
        <f>IF(graph!$E$2=0,20,IF(SUM(K303+L303=0),NA(),0.25))</f>
        <v>20</v>
      </c>
      <c r="D303" s="496">
        <f>IF(graph!$E$2=0,20,IF(AND(B303&lt;graph!$E$10+graph!$E$32,B303&gt;graph!$E$10-graph!$E$32),0.25,NA()))</f>
        <v>20</v>
      </c>
      <c r="K303" s="674">
        <f>IF(graph!$E$20=0,0,IF(graph!$E$2=0,20,IF(AND(B303&lt;graph!$E$20+graph!$E$32,B303&gt;graph!$E$20-graph!$E$32),0.25,0)))</f>
        <v>0</v>
      </c>
      <c r="L303" s="674">
        <f>IF(graph!$E$22=0,0,IF(graph!$E$2=0,20,IF(AND(B303&gt;graph!$E$22-graph!$E$32,B303&lt;graph!$E$22+graph!$E$32),0.25,0)))</f>
        <v>0</v>
      </c>
    </row>
    <row r="304" spans="2:12">
      <c r="B304" s="620" t="str">
        <f>IF(graph!$E$2=0,"",B303+graph!$E$32)</f>
        <v/>
      </c>
      <c r="C304" s="673">
        <f>IF(graph!$E$2=0,20,IF(SUM(K304+L304=0),NA(),0.25))</f>
        <v>20</v>
      </c>
      <c r="D304" s="496">
        <f>IF(graph!$E$2=0,20,IF(AND(B304&lt;graph!$E$10+graph!$E$32,B304&gt;graph!$E$10-graph!$E$32),0.25,NA()))</f>
        <v>20</v>
      </c>
      <c r="K304" s="674">
        <f>IF(graph!$E$20=0,0,IF(graph!$E$2=0,20,IF(AND(B304&lt;graph!$E$20+graph!$E$32,B304&gt;graph!$E$20-graph!$E$32),0.25,0)))</f>
        <v>0</v>
      </c>
      <c r="L304" s="674">
        <f>IF(graph!$E$22=0,0,IF(graph!$E$2=0,20,IF(AND(B304&gt;graph!$E$22-graph!$E$32,B304&lt;graph!$E$22+graph!$E$32),0.25,0)))</f>
        <v>0</v>
      </c>
    </row>
    <row r="305" spans="2:12">
      <c r="B305" s="620" t="str">
        <f>IF(graph!$E$2=0,"",B304+graph!$E$32)</f>
        <v/>
      </c>
      <c r="C305" s="673">
        <f>IF(graph!$E$2=0,20,IF(SUM(K305+L305=0),NA(),0.25))</f>
        <v>20</v>
      </c>
      <c r="D305" s="496">
        <f>IF(graph!$E$2=0,20,IF(AND(B305&lt;graph!$E$10+graph!$E$32,B305&gt;graph!$E$10-graph!$E$32),0.25,NA()))</f>
        <v>20</v>
      </c>
      <c r="K305" s="674">
        <f>IF(graph!$E$20=0,0,IF(graph!$E$2=0,20,IF(AND(B305&lt;graph!$E$20+graph!$E$32,B305&gt;graph!$E$20-graph!$E$32),0.25,0)))</f>
        <v>0</v>
      </c>
      <c r="L305" s="674">
        <f>IF(graph!$E$22=0,0,IF(graph!$E$2=0,20,IF(AND(B305&gt;graph!$E$22-graph!$E$32,B305&lt;graph!$E$22+graph!$E$32),0.25,0)))</f>
        <v>0</v>
      </c>
    </row>
    <row r="306" spans="2:12">
      <c r="B306" s="620" t="str">
        <f>IF(graph!$E$2=0,"",B305+graph!$E$32)</f>
        <v/>
      </c>
      <c r="C306" s="673">
        <f>IF(graph!$E$2=0,20,IF(SUM(K306+L306=0),NA(),0.25))</f>
        <v>20</v>
      </c>
      <c r="D306" s="496">
        <f>IF(graph!$E$2=0,20,IF(AND(B306&lt;graph!$E$10+graph!$E$32,B306&gt;graph!$E$10-graph!$E$32),0.25,NA()))</f>
        <v>20</v>
      </c>
      <c r="K306" s="674">
        <f>IF(graph!$E$20=0,0,IF(graph!$E$2=0,20,IF(AND(B306&lt;graph!$E$20+graph!$E$32,B306&gt;graph!$E$20-graph!$E$32),0.25,0)))</f>
        <v>0</v>
      </c>
      <c r="L306" s="674">
        <f>IF(graph!$E$22=0,0,IF(graph!$E$2=0,20,IF(AND(B306&gt;graph!$E$22-graph!$E$32,B306&lt;graph!$E$22+graph!$E$32),0.25,0)))</f>
        <v>0</v>
      </c>
    </row>
    <row r="307" spans="2:12">
      <c r="B307" s="620" t="str">
        <f>IF(graph!$E$2=0,"",B306+graph!$E$32)</f>
        <v/>
      </c>
      <c r="C307" s="673">
        <f>IF(graph!$E$2=0,20,IF(SUM(K307+L307=0),NA(),0.25))</f>
        <v>20</v>
      </c>
      <c r="D307" s="496">
        <f>IF(graph!$E$2=0,20,IF(AND(B307&lt;graph!$E$10+graph!$E$32,B307&gt;graph!$E$10-graph!$E$32),0.25,NA()))</f>
        <v>20</v>
      </c>
      <c r="K307" s="674">
        <f>IF(graph!$E$20=0,0,IF(graph!$E$2=0,20,IF(AND(B307&lt;graph!$E$20+graph!$E$32,B307&gt;graph!$E$20-graph!$E$32),0.25,0)))</f>
        <v>0</v>
      </c>
      <c r="L307" s="674">
        <f>IF(graph!$E$22=0,0,IF(graph!$E$2=0,20,IF(AND(B307&gt;graph!$E$22-graph!$E$32,B307&lt;graph!$E$22+graph!$E$32),0.25,0)))</f>
        <v>0</v>
      </c>
    </row>
    <row r="308" spans="2:12">
      <c r="B308" s="620" t="str">
        <f>IF(graph!$E$2=0,"",B307+graph!$E$32)</f>
        <v/>
      </c>
      <c r="C308" s="673">
        <f>IF(graph!$E$2=0,20,IF(SUM(K308+L308=0),NA(),0.25))</f>
        <v>20</v>
      </c>
      <c r="D308" s="496">
        <f>IF(graph!$E$2=0,20,IF(AND(B308&lt;graph!$E$10+graph!$E$32,B308&gt;graph!$E$10-graph!$E$32),0.25,NA()))</f>
        <v>20</v>
      </c>
      <c r="K308" s="674">
        <f>IF(graph!$E$20=0,0,IF(graph!$E$2=0,20,IF(AND(B308&lt;graph!$E$20+graph!$E$32,B308&gt;graph!$E$20-graph!$E$32),0.25,0)))</f>
        <v>0</v>
      </c>
      <c r="L308" s="674">
        <f>IF(graph!$E$22=0,0,IF(graph!$E$2=0,20,IF(AND(B308&gt;graph!$E$22-graph!$E$32,B308&lt;graph!$E$22+graph!$E$32),0.25,0)))</f>
        <v>0</v>
      </c>
    </row>
    <row r="309" spans="2:12">
      <c r="B309" s="620" t="str">
        <f>IF(graph!$E$2=0,"",B308+graph!$E$32)</f>
        <v/>
      </c>
      <c r="C309" s="673">
        <f>IF(graph!$E$2=0,20,IF(SUM(K309+L309=0),NA(),0.25))</f>
        <v>20</v>
      </c>
      <c r="D309" s="496">
        <f>IF(graph!$E$2=0,20,IF(AND(B309&lt;graph!$E$10+graph!$E$32,B309&gt;graph!$E$10-graph!$E$32),0.25,NA()))</f>
        <v>20</v>
      </c>
      <c r="K309" s="674">
        <f>IF(graph!$E$20=0,0,IF(graph!$E$2=0,20,IF(AND(B309&lt;graph!$E$20+graph!$E$32,B309&gt;graph!$E$20-graph!$E$32),0.25,0)))</f>
        <v>0</v>
      </c>
      <c r="L309" s="674">
        <f>IF(graph!$E$22=0,0,IF(graph!$E$2=0,20,IF(AND(B309&gt;graph!$E$22-graph!$E$32,B309&lt;graph!$E$22+graph!$E$32),0.25,0)))</f>
        <v>0</v>
      </c>
    </row>
    <row r="310" spans="2:12">
      <c r="B310" s="620" t="str">
        <f>IF(graph!$E$2=0,"",B309+graph!$E$32)</f>
        <v/>
      </c>
      <c r="C310" s="673">
        <f>IF(graph!$E$2=0,20,IF(SUM(K310+L310=0),NA(),0.25))</f>
        <v>20</v>
      </c>
      <c r="D310" s="496">
        <f>IF(graph!$E$2=0,20,IF(AND(B310&lt;graph!$E$10+graph!$E$32,B310&gt;graph!$E$10-graph!$E$32),0.25,NA()))</f>
        <v>20</v>
      </c>
      <c r="K310" s="674">
        <f>IF(graph!$E$20=0,0,IF(graph!$E$2=0,20,IF(AND(B310&lt;graph!$E$20+graph!$E$32,B310&gt;graph!$E$20-graph!$E$32),0.25,0)))</f>
        <v>0</v>
      </c>
      <c r="L310" s="674">
        <f>IF(graph!$E$22=0,0,IF(graph!$E$2=0,20,IF(AND(B310&gt;graph!$E$22-graph!$E$32,B310&lt;graph!$E$22+graph!$E$32),0.25,0)))</f>
        <v>0</v>
      </c>
    </row>
    <row r="311" spans="2:12">
      <c r="B311" s="620" t="str">
        <f>IF(graph!$E$2=0,"",B310+graph!$E$32)</f>
        <v/>
      </c>
      <c r="C311" s="673">
        <f>IF(graph!$E$2=0,20,IF(SUM(K311+L311=0),NA(),0.25))</f>
        <v>20</v>
      </c>
      <c r="D311" s="496">
        <f>IF(graph!$E$2=0,20,IF(AND(B311&lt;graph!$E$10+graph!$E$32,B311&gt;graph!$E$10-graph!$E$32),0.25,NA()))</f>
        <v>20</v>
      </c>
      <c r="K311" s="674">
        <f>IF(graph!$E$20=0,0,IF(graph!$E$2=0,20,IF(AND(B311&lt;graph!$E$20+graph!$E$32,B311&gt;graph!$E$20-graph!$E$32),0.25,0)))</f>
        <v>0</v>
      </c>
      <c r="L311" s="674">
        <f>IF(graph!$E$22=0,0,IF(graph!$E$2=0,20,IF(AND(B311&gt;graph!$E$22-graph!$E$32,B311&lt;graph!$E$22+graph!$E$32),0.25,0)))</f>
        <v>0</v>
      </c>
    </row>
    <row r="312" spans="2:12">
      <c r="B312" s="620" t="str">
        <f>IF(graph!$E$2=0,"",B311+graph!$E$32)</f>
        <v/>
      </c>
      <c r="C312" s="673">
        <f>IF(graph!$E$2=0,20,IF(SUM(K312+L312=0),NA(),0.25))</f>
        <v>20</v>
      </c>
      <c r="D312" s="496">
        <f>IF(graph!$E$2=0,20,IF(AND(B312&lt;graph!$E$10+graph!$E$32,B312&gt;graph!$E$10-graph!$E$32),0.25,NA()))</f>
        <v>20</v>
      </c>
      <c r="K312" s="674">
        <f>IF(graph!$E$20=0,0,IF(graph!$E$2=0,20,IF(AND(B312&lt;graph!$E$20+graph!$E$32,B312&gt;graph!$E$20-graph!$E$32),0.25,0)))</f>
        <v>0</v>
      </c>
      <c r="L312" s="674">
        <f>IF(graph!$E$22=0,0,IF(graph!$E$2=0,20,IF(AND(B312&gt;graph!$E$22-graph!$E$32,B312&lt;graph!$E$22+graph!$E$32),0.25,0)))</f>
        <v>0</v>
      </c>
    </row>
    <row r="313" spans="2:12">
      <c r="B313" s="620" t="str">
        <f>IF(graph!$E$2=0,"",B312+graph!$E$32)</f>
        <v/>
      </c>
      <c r="C313" s="673">
        <f>IF(graph!$E$2=0,20,IF(SUM(K313+L313=0),NA(),0.25))</f>
        <v>20</v>
      </c>
      <c r="D313" s="496">
        <f>IF(graph!$E$2=0,20,IF(AND(B313&lt;graph!$E$10+graph!$E$32,B313&gt;graph!$E$10-graph!$E$32),0.25,NA()))</f>
        <v>20</v>
      </c>
      <c r="K313" s="674">
        <f>IF(graph!$E$20=0,0,IF(graph!$E$2=0,20,IF(AND(B313&lt;graph!$E$20+graph!$E$32,B313&gt;graph!$E$20-graph!$E$32),0.25,0)))</f>
        <v>0</v>
      </c>
      <c r="L313" s="674">
        <f>IF(graph!$E$22=0,0,IF(graph!$E$2=0,20,IF(AND(B313&gt;graph!$E$22-graph!$E$32,B313&lt;graph!$E$22+graph!$E$32),0.25,0)))</f>
        <v>0</v>
      </c>
    </row>
    <row r="314" spans="2:12">
      <c r="B314" s="620" t="str">
        <f>IF(graph!$E$2=0,"",B313+graph!$E$32)</f>
        <v/>
      </c>
      <c r="C314" s="673">
        <f>IF(graph!$E$2=0,20,IF(SUM(K314+L314=0),NA(),0.25))</f>
        <v>20</v>
      </c>
      <c r="D314" s="496">
        <f>IF(graph!$E$2=0,20,IF(AND(B314&lt;graph!$E$10+graph!$E$32,B314&gt;graph!$E$10-graph!$E$32),0.25,NA()))</f>
        <v>20</v>
      </c>
      <c r="K314" s="674">
        <f>IF(graph!$E$20=0,0,IF(graph!$E$2=0,20,IF(AND(B314&lt;graph!$E$20+graph!$E$32,B314&gt;graph!$E$20-graph!$E$32),0.25,0)))</f>
        <v>0</v>
      </c>
      <c r="L314" s="674">
        <f>IF(graph!$E$22=0,0,IF(graph!$E$2=0,20,IF(AND(B314&gt;graph!$E$22-graph!$E$32,B314&lt;graph!$E$22+graph!$E$32),0.25,0)))</f>
        <v>0</v>
      </c>
    </row>
    <row r="315" spans="2:12">
      <c r="B315" s="620" t="str">
        <f>IF(graph!$E$2=0,"",B314+graph!$E$32)</f>
        <v/>
      </c>
      <c r="C315" s="673">
        <f>IF(graph!$E$2=0,20,IF(SUM(K315+L315=0),NA(),0.25))</f>
        <v>20</v>
      </c>
      <c r="D315" s="496">
        <f>IF(graph!$E$2=0,20,IF(AND(B315&lt;graph!$E$10+graph!$E$32,B315&gt;graph!$E$10-graph!$E$32),0.25,NA()))</f>
        <v>20</v>
      </c>
      <c r="K315" s="674">
        <f>IF(graph!$E$20=0,0,IF(graph!$E$2=0,20,IF(AND(B315&lt;graph!$E$20+graph!$E$32,B315&gt;graph!$E$20-graph!$E$32),0.25,0)))</f>
        <v>0</v>
      </c>
      <c r="L315" s="674">
        <f>IF(graph!$E$22=0,0,IF(graph!$E$2=0,20,IF(AND(B315&gt;graph!$E$22-graph!$E$32,B315&lt;graph!$E$22+graph!$E$32),0.25,0)))</f>
        <v>0</v>
      </c>
    </row>
    <row r="316" spans="2:12">
      <c r="B316" s="620" t="str">
        <f>IF(graph!$E$2=0,"",B315+graph!$E$32)</f>
        <v/>
      </c>
      <c r="C316" s="673">
        <f>IF(graph!$E$2=0,20,IF(SUM(K316+L316=0),NA(),0.25))</f>
        <v>20</v>
      </c>
      <c r="D316" s="496">
        <f>IF(graph!$E$2=0,20,IF(AND(B316&lt;graph!$E$10+graph!$E$32,B316&gt;graph!$E$10-graph!$E$32),0.25,NA()))</f>
        <v>20</v>
      </c>
      <c r="K316" s="674">
        <f>IF(graph!$E$20=0,0,IF(graph!$E$2=0,20,IF(AND(B316&lt;graph!$E$20+graph!$E$32,B316&gt;graph!$E$20-graph!$E$32),0.25,0)))</f>
        <v>0</v>
      </c>
      <c r="L316" s="674">
        <f>IF(graph!$E$22=0,0,IF(graph!$E$2=0,20,IF(AND(B316&gt;graph!$E$22-graph!$E$32,B316&lt;graph!$E$22+graph!$E$32),0.25,0)))</f>
        <v>0</v>
      </c>
    </row>
    <row r="317" spans="2:12">
      <c r="B317" s="620" t="str">
        <f>IF(graph!$E$2=0,"",B316+graph!$E$32)</f>
        <v/>
      </c>
      <c r="C317" s="673">
        <f>IF(graph!$E$2=0,20,IF(SUM(K317+L317=0),NA(),0.25))</f>
        <v>20</v>
      </c>
      <c r="D317" s="496">
        <f>IF(graph!$E$2=0,20,IF(AND(B317&lt;graph!$E$10+graph!$E$32,B317&gt;graph!$E$10-graph!$E$32),0.25,NA()))</f>
        <v>20</v>
      </c>
      <c r="K317" s="674">
        <f>IF(graph!$E$20=0,0,IF(graph!$E$2=0,20,IF(AND(B317&lt;graph!$E$20+graph!$E$32,B317&gt;graph!$E$20-graph!$E$32),0.25,0)))</f>
        <v>0</v>
      </c>
      <c r="L317" s="674">
        <f>IF(graph!$E$22=0,0,IF(graph!$E$2=0,20,IF(AND(B317&gt;graph!$E$22-graph!$E$32,B317&lt;graph!$E$22+graph!$E$32),0.25,0)))</f>
        <v>0</v>
      </c>
    </row>
    <row r="318" spans="2:12">
      <c r="B318" s="620" t="str">
        <f>IF(graph!$E$2=0,"",B317+graph!$E$32)</f>
        <v/>
      </c>
      <c r="C318" s="673">
        <f>IF(graph!$E$2=0,20,IF(SUM(K318+L318=0),NA(),0.25))</f>
        <v>20</v>
      </c>
      <c r="D318" s="496">
        <f>IF(graph!$E$2=0,20,IF(AND(B318&lt;graph!$E$10+graph!$E$32,B318&gt;graph!$E$10-graph!$E$32),0.25,NA()))</f>
        <v>20</v>
      </c>
      <c r="K318" s="674">
        <f>IF(graph!$E$20=0,0,IF(graph!$E$2=0,20,IF(AND(B318&lt;graph!$E$20+graph!$E$32,B318&gt;graph!$E$20-graph!$E$32),0.25,0)))</f>
        <v>0</v>
      </c>
      <c r="L318" s="674">
        <f>IF(graph!$E$22=0,0,IF(graph!$E$2=0,20,IF(AND(B318&gt;graph!$E$22-graph!$E$32,B318&lt;graph!$E$22+graph!$E$32),0.25,0)))</f>
        <v>0</v>
      </c>
    </row>
    <row r="319" spans="2:12">
      <c r="B319" s="620" t="str">
        <f>IF(graph!$E$2=0,"",B318+graph!$E$32)</f>
        <v/>
      </c>
      <c r="C319" s="673">
        <f>IF(graph!$E$2=0,20,IF(SUM(K319+L319=0),NA(),0.25))</f>
        <v>20</v>
      </c>
      <c r="D319" s="496">
        <f>IF(graph!$E$2=0,20,IF(AND(B319&lt;graph!$E$10+graph!$E$32,B319&gt;graph!$E$10-graph!$E$32),0.25,NA()))</f>
        <v>20</v>
      </c>
      <c r="K319" s="674">
        <f>IF(graph!$E$20=0,0,IF(graph!$E$2=0,20,IF(AND(B319&lt;graph!$E$20+graph!$E$32,B319&gt;graph!$E$20-graph!$E$32),0.25,0)))</f>
        <v>0</v>
      </c>
      <c r="L319" s="674">
        <f>IF(graph!$E$22=0,0,IF(graph!$E$2=0,20,IF(AND(B319&gt;graph!$E$22-graph!$E$32,B319&lt;graph!$E$22+graph!$E$32),0.25,0)))</f>
        <v>0</v>
      </c>
    </row>
    <row r="320" spans="2:12">
      <c r="B320" s="620" t="str">
        <f>IF(graph!$E$2=0,"",B319+graph!$E$32)</f>
        <v/>
      </c>
      <c r="C320" s="673">
        <f>IF(graph!$E$2=0,20,IF(SUM(K320+L320=0),NA(),0.25))</f>
        <v>20</v>
      </c>
      <c r="D320" s="496">
        <f>IF(graph!$E$2=0,20,IF(AND(B320&lt;graph!$E$10+graph!$E$32,B320&gt;graph!$E$10-graph!$E$32),0.25,NA()))</f>
        <v>20</v>
      </c>
      <c r="K320" s="674">
        <f>IF(graph!$E$20=0,0,IF(graph!$E$2=0,20,IF(AND(B320&lt;graph!$E$20+graph!$E$32,B320&gt;graph!$E$20-graph!$E$32),0.25,0)))</f>
        <v>0</v>
      </c>
      <c r="L320" s="674">
        <f>IF(graph!$E$22=0,0,IF(graph!$E$2=0,20,IF(AND(B320&gt;graph!$E$22-graph!$E$32,B320&lt;graph!$E$22+graph!$E$32),0.25,0)))</f>
        <v>0</v>
      </c>
    </row>
    <row r="321" spans="2:12">
      <c r="B321" s="620" t="str">
        <f>IF(graph!$E$2=0,"",B320+graph!$E$32)</f>
        <v/>
      </c>
      <c r="C321" s="673">
        <f>IF(graph!$E$2=0,20,IF(SUM(K321+L321=0),NA(),0.25))</f>
        <v>20</v>
      </c>
      <c r="D321" s="496">
        <f>IF(graph!$E$2=0,20,IF(AND(B321&lt;graph!$E$10+graph!$E$32,B321&gt;graph!$E$10-graph!$E$32),0.25,NA()))</f>
        <v>20</v>
      </c>
      <c r="K321" s="674">
        <f>IF(graph!$E$20=0,0,IF(graph!$E$2=0,20,IF(AND(B321&lt;graph!$E$20+graph!$E$32,B321&gt;graph!$E$20-graph!$E$32),0.25,0)))</f>
        <v>0</v>
      </c>
      <c r="L321" s="674">
        <f>IF(graph!$E$22=0,0,IF(graph!$E$2=0,20,IF(AND(B321&gt;graph!$E$22-graph!$E$32,B321&lt;graph!$E$22+graph!$E$32),0.25,0)))</f>
        <v>0</v>
      </c>
    </row>
    <row r="322" spans="2:12">
      <c r="B322" s="620" t="str">
        <f>IF(graph!$E$2=0,"",B321+graph!$E$32)</f>
        <v/>
      </c>
      <c r="C322" s="673">
        <f>IF(graph!$E$2=0,20,IF(SUM(K322+L322=0),NA(),0.25))</f>
        <v>20</v>
      </c>
      <c r="D322" s="496">
        <f>IF(graph!$E$2=0,20,IF(AND(B322&lt;graph!$E$10+graph!$E$32,B322&gt;graph!$E$10-graph!$E$32),0.25,NA()))</f>
        <v>20</v>
      </c>
      <c r="K322" s="674">
        <f>IF(graph!$E$20=0,0,IF(graph!$E$2=0,20,IF(AND(B322&lt;graph!$E$20+graph!$E$32,B322&gt;graph!$E$20-graph!$E$32),0.25,0)))</f>
        <v>0</v>
      </c>
      <c r="L322" s="674">
        <f>IF(graph!$E$22=0,0,IF(graph!$E$2=0,20,IF(AND(B322&gt;graph!$E$22-graph!$E$32,B322&lt;graph!$E$22+graph!$E$32),0.25,0)))</f>
        <v>0</v>
      </c>
    </row>
    <row r="323" spans="2:12">
      <c r="B323" s="620" t="str">
        <f>IF(graph!$E$2=0,"",B322+graph!$E$32)</f>
        <v/>
      </c>
      <c r="C323" s="673">
        <f>IF(graph!$E$2=0,20,IF(SUM(K323+L323=0),NA(),0.25))</f>
        <v>20</v>
      </c>
      <c r="D323" s="496">
        <f>IF(graph!$E$2=0,20,IF(AND(B323&lt;graph!$E$10+graph!$E$32,B323&gt;graph!$E$10-graph!$E$32),0.25,NA()))</f>
        <v>20</v>
      </c>
      <c r="K323" s="674">
        <f>IF(graph!$E$20=0,0,IF(graph!$E$2=0,20,IF(AND(B323&lt;graph!$E$20+graph!$E$32,B323&gt;graph!$E$20-graph!$E$32),0.25,0)))</f>
        <v>0</v>
      </c>
      <c r="L323" s="674">
        <f>IF(graph!$E$22=0,0,IF(graph!$E$2=0,20,IF(AND(B323&gt;graph!$E$22-graph!$E$32,B323&lt;graph!$E$22+graph!$E$32),0.25,0)))</f>
        <v>0</v>
      </c>
    </row>
    <row r="324" spans="2:12">
      <c r="B324" s="620" t="str">
        <f>IF(graph!$E$2=0,"",B323+graph!$E$32)</f>
        <v/>
      </c>
      <c r="C324" s="673">
        <f>IF(graph!$E$2=0,20,IF(SUM(K324+L324=0),NA(),0.25))</f>
        <v>20</v>
      </c>
      <c r="D324" s="496">
        <f>IF(graph!$E$2=0,20,IF(AND(B324&lt;graph!$E$10+graph!$E$32,B324&gt;graph!$E$10-graph!$E$32),0.25,NA()))</f>
        <v>20</v>
      </c>
      <c r="K324" s="674">
        <f>IF(graph!$E$20=0,0,IF(graph!$E$2=0,20,IF(AND(B324&lt;graph!$E$20+graph!$E$32,B324&gt;graph!$E$20-graph!$E$32),0.25,0)))</f>
        <v>0</v>
      </c>
      <c r="L324" s="674">
        <f>IF(graph!$E$22=0,0,IF(graph!$E$2=0,20,IF(AND(B324&gt;graph!$E$22-graph!$E$32,B324&lt;graph!$E$22+graph!$E$32),0.25,0)))</f>
        <v>0</v>
      </c>
    </row>
    <row r="325" spans="2:12">
      <c r="B325" s="620" t="str">
        <f>IF(graph!$E$2=0,"",B324+graph!$E$32)</f>
        <v/>
      </c>
      <c r="C325" s="673">
        <f>IF(graph!$E$2=0,20,IF(SUM(K325+L325=0),NA(),0.25))</f>
        <v>20</v>
      </c>
      <c r="D325" s="496">
        <f>IF(graph!$E$2=0,20,IF(AND(B325&lt;graph!$E$10+graph!$E$32,B325&gt;graph!$E$10-graph!$E$32),0.25,NA()))</f>
        <v>20</v>
      </c>
      <c r="K325" s="674">
        <f>IF(graph!$E$20=0,0,IF(graph!$E$2=0,20,IF(AND(B325&lt;graph!$E$20+graph!$E$32,B325&gt;graph!$E$20-graph!$E$32),0.25,0)))</f>
        <v>0</v>
      </c>
      <c r="L325" s="674">
        <f>IF(graph!$E$22=0,0,IF(graph!$E$2=0,20,IF(AND(B325&gt;graph!$E$22-graph!$E$32,B325&lt;graph!$E$22+graph!$E$32),0.25,0)))</f>
        <v>0</v>
      </c>
    </row>
    <row r="326" spans="2:12">
      <c r="B326" s="620" t="str">
        <f>IF(graph!$E$2=0,"",B325+graph!$E$32)</f>
        <v/>
      </c>
      <c r="C326" s="673">
        <f>IF(graph!$E$2=0,20,IF(SUM(K326+L326=0),NA(),0.25))</f>
        <v>20</v>
      </c>
      <c r="D326" s="496">
        <f>IF(graph!$E$2=0,20,IF(AND(B326&lt;graph!$E$10+graph!$E$32,B326&gt;graph!$E$10-graph!$E$32),0.25,NA()))</f>
        <v>20</v>
      </c>
      <c r="K326" s="674">
        <f>IF(graph!$E$20=0,0,IF(graph!$E$2=0,20,IF(AND(B326&lt;graph!$E$20+graph!$E$32,B326&gt;graph!$E$20-graph!$E$32),0.25,0)))</f>
        <v>0</v>
      </c>
      <c r="L326" s="674">
        <f>IF(graph!$E$22=0,0,IF(graph!$E$2=0,20,IF(AND(B326&gt;graph!$E$22-graph!$E$32,B326&lt;graph!$E$22+graph!$E$32),0.25,0)))</f>
        <v>0</v>
      </c>
    </row>
    <row r="327" spans="2:12">
      <c r="B327" s="620" t="str">
        <f>IF(graph!$E$2=0,"",B326+graph!$E$32)</f>
        <v/>
      </c>
      <c r="C327" s="673">
        <f>IF(graph!$E$2=0,20,IF(SUM(K327+L327=0),NA(),0.25))</f>
        <v>20</v>
      </c>
      <c r="D327" s="496">
        <f>IF(graph!$E$2=0,20,IF(AND(B327&lt;graph!$E$10+graph!$E$32,B327&gt;graph!$E$10-graph!$E$32),0.25,NA()))</f>
        <v>20</v>
      </c>
      <c r="K327" s="674">
        <f>IF(graph!$E$20=0,0,IF(graph!$E$2=0,20,IF(AND(B327&lt;graph!$E$20+graph!$E$32,B327&gt;graph!$E$20-graph!$E$32),0.25,0)))</f>
        <v>0</v>
      </c>
      <c r="L327" s="674">
        <f>IF(graph!$E$22=0,0,IF(graph!$E$2=0,20,IF(AND(B327&gt;graph!$E$22-graph!$E$32,B327&lt;graph!$E$22+graph!$E$32),0.25,0)))</f>
        <v>0</v>
      </c>
    </row>
    <row r="328" spans="2:12">
      <c r="B328" s="620" t="str">
        <f>IF(graph!$E$2=0,"",B327+graph!$E$32)</f>
        <v/>
      </c>
      <c r="C328" s="673">
        <f>IF(graph!$E$2=0,20,IF(SUM(K328+L328=0),NA(),0.25))</f>
        <v>20</v>
      </c>
      <c r="D328" s="496">
        <f>IF(graph!$E$2=0,20,IF(AND(B328&lt;graph!$E$10+graph!$E$32,B328&gt;graph!$E$10-graph!$E$32),0.25,NA()))</f>
        <v>20</v>
      </c>
      <c r="K328" s="674">
        <f>IF(graph!$E$20=0,0,IF(graph!$E$2=0,20,IF(AND(B328&lt;graph!$E$20+graph!$E$32,B328&gt;graph!$E$20-graph!$E$32),0.25,0)))</f>
        <v>0</v>
      </c>
      <c r="L328" s="674">
        <f>IF(graph!$E$22=0,0,IF(graph!$E$2=0,20,IF(AND(B328&gt;graph!$E$22-graph!$E$32,B328&lt;graph!$E$22+graph!$E$32),0.25,0)))</f>
        <v>0</v>
      </c>
    </row>
    <row r="329" spans="2:12">
      <c r="B329" s="620" t="str">
        <f>IF(graph!$E$2=0,"",B328+graph!$E$32)</f>
        <v/>
      </c>
      <c r="C329" s="673">
        <f>IF(graph!$E$2=0,20,IF(SUM(K329+L329=0),NA(),0.25))</f>
        <v>20</v>
      </c>
      <c r="D329" s="496">
        <f>IF(graph!$E$2=0,20,IF(AND(B329&lt;graph!$E$10+graph!$E$32,B329&gt;graph!$E$10-graph!$E$32),0.25,NA()))</f>
        <v>20</v>
      </c>
      <c r="K329" s="674">
        <f>IF(graph!$E$20=0,0,IF(graph!$E$2=0,20,IF(AND(B329&lt;graph!$E$20+graph!$E$32,B329&gt;graph!$E$20-graph!$E$32),0.25,0)))</f>
        <v>0</v>
      </c>
      <c r="L329" s="674">
        <f>IF(graph!$E$22=0,0,IF(graph!$E$2=0,20,IF(AND(B329&gt;graph!$E$22-graph!$E$32,B329&lt;graph!$E$22+graph!$E$32),0.25,0)))</f>
        <v>0</v>
      </c>
    </row>
    <row r="330" spans="2:12">
      <c r="B330" s="620" t="str">
        <f>IF(graph!$E$2=0,"",B329+graph!$E$32)</f>
        <v/>
      </c>
      <c r="C330" s="673">
        <f>IF(graph!$E$2=0,20,IF(SUM(K330+L330=0),NA(),0.25))</f>
        <v>20</v>
      </c>
      <c r="D330" s="496">
        <f>IF(graph!$E$2=0,20,IF(AND(B330&lt;graph!$E$10+graph!$E$32,B330&gt;graph!$E$10-graph!$E$32),0.25,NA()))</f>
        <v>20</v>
      </c>
      <c r="K330" s="674">
        <f>IF(graph!$E$20=0,0,IF(graph!$E$2=0,20,IF(AND(B330&lt;graph!$E$20+graph!$E$32,B330&gt;graph!$E$20-graph!$E$32),0.25,0)))</f>
        <v>0</v>
      </c>
      <c r="L330" s="674">
        <f>IF(graph!$E$22=0,0,IF(graph!$E$2=0,20,IF(AND(B330&gt;graph!$E$22-graph!$E$32,B330&lt;graph!$E$22+graph!$E$32),0.25,0)))</f>
        <v>0</v>
      </c>
    </row>
    <row r="331" spans="2:12">
      <c r="B331" s="620" t="str">
        <f>IF(graph!$E$2=0,"",B330+graph!$E$32)</f>
        <v/>
      </c>
      <c r="C331" s="673">
        <f>IF(graph!$E$2=0,20,IF(SUM(K331+L331=0),NA(),0.25))</f>
        <v>20</v>
      </c>
      <c r="D331" s="496">
        <f>IF(graph!$E$2=0,20,IF(AND(B331&lt;graph!$E$10+graph!$E$32,B331&gt;graph!$E$10-graph!$E$32),0.25,NA()))</f>
        <v>20</v>
      </c>
      <c r="K331" s="674">
        <f>IF(graph!$E$20=0,0,IF(graph!$E$2=0,20,IF(AND(B331&lt;graph!$E$20+graph!$E$32,B331&gt;graph!$E$20-graph!$E$32),0.25,0)))</f>
        <v>0</v>
      </c>
      <c r="L331" s="674">
        <f>IF(graph!$E$22=0,0,IF(graph!$E$2=0,20,IF(AND(B331&gt;graph!$E$22-graph!$E$32,B331&lt;graph!$E$22+graph!$E$32),0.25,0)))</f>
        <v>0</v>
      </c>
    </row>
    <row r="332" spans="2:12">
      <c r="B332" s="620" t="str">
        <f>IF(graph!$E$2=0,"",B331+graph!$E$32)</f>
        <v/>
      </c>
      <c r="C332" s="673">
        <f>IF(graph!$E$2=0,20,IF(SUM(K332+L332=0),NA(),0.25))</f>
        <v>20</v>
      </c>
      <c r="D332" s="496">
        <f>IF(graph!$E$2=0,20,IF(AND(B332&lt;graph!$E$10+graph!$E$32,B332&gt;graph!$E$10-graph!$E$32),0.25,NA()))</f>
        <v>20</v>
      </c>
      <c r="K332" s="674">
        <f>IF(graph!$E$20=0,0,IF(graph!$E$2=0,20,IF(AND(B332&lt;graph!$E$20+graph!$E$32,B332&gt;graph!$E$20-graph!$E$32),0.25,0)))</f>
        <v>0</v>
      </c>
      <c r="L332" s="674">
        <f>IF(graph!$E$22=0,0,IF(graph!$E$2=0,20,IF(AND(B332&gt;graph!$E$22-graph!$E$32,B332&lt;graph!$E$22+graph!$E$32),0.25,0)))</f>
        <v>0</v>
      </c>
    </row>
    <row r="333" spans="2:12">
      <c r="B333" s="620" t="str">
        <f>IF(graph!$E$2=0,"",B332+graph!$E$32)</f>
        <v/>
      </c>
      <c r="C333" s="673">
        <f>IF(graph!$E$2=0,20,IF(SUM(K333+L333=0),NA(),0.25))</f>
        <v>20</v>
      </c>
      <c r="D333" s="496">
        <f>IF(graph!$E$2=0,20,IF(AND(B333&lt;graph!$E$10+graph!$E$32,B333&gt;graph!$E$10-graph!$E$32),0.25,NA()))</f>
        <v>20</v>
      </c>
      <c r="K333" s="674">
        <f>IF(graph!$E$20=0,0,IF(graph!$E$2=0,20,IF(AND(B333&lt;graph!$E$20+graph!$E$32,B333&gt;graph!$E$20-graph!$E$32),0.25,0)))</f>
        <v>0</v>
      </c>
      <c r="L333" s="674">
        <f>IF(graph!$E$22=0,0,IF(graph!$E$2=0,20,IF(AND(B333&gt;graph!$E$22-graph!$E$32,B333&lt;graph!$E$22+graph!$E$32),0.25,0)))</f>
        <v>0</v>
      </c>
    </row>
    <row r="334" spans="2:12">
      <c r="B334" s="620" t="str">
        <f>IF(graph!$E$2=0,"",B333+graph!$E$32)</f>
        <v/>
      </c>
      <c r="C334" s="673">
        <f>IF(graph!$E$2=0,20,IF(SUM(K334+L334=0),NA(),0.25))</f>
        <v>20</v>
      </c>
      <c r="D334" s="496">
        <f>IF(graph!$E$2=0,20,IF(AND(B334&lt;graph!$E$10+graph!$E$32,B334&gt;graph!$E$10-graph!$E$32),0.25,NA()))</f>
        <v>20</v>
      </c>
      <c r="K334" s="674">
        <f>IF(graph!$E$20=0,0,IF(graph!$E$2=0,20,IF(AND(B334&lt;graph!$E$20+graph!$E$32,B334&gt;graph!$E$20-graph!$E$32),0.25,0)))</f>
        <v>0</v>
      </c>
      <c r="L334" s="674">
        <f>IF(graph!$E$22=0,0,IF(graph!$E$2=0,20,IF(AND(B334&gt;graph!$E$22-graph!$E$32,B334&lt;graph!$E$22+graph!$E$32),0.25,0)))</f>
        <v>0</v>
      </c>
    </row>
    <row r="335" spans="2:12">
      <c r="B335" s="620" t="str">
        <f>IF(graph!$E$2=0,"",B334+graph!$E$32)</f>
        <v/>
      </c>
      <c r="C335" s="673">
        <f>IF(graph!$E$2=0,20,IF(SUM(K335+L335=0),NA(),0.25))</f>
        <v>20</v>
      </c>
      <c r="D335" s="496">
        <f>IF(graph!$E$2=0,20,IF(AND(B335&lt;graph!$E$10+graph!$E$32,B335&gt;graph!$E$10-graph!$E$32),0.25,NA()))</f>
        <v>20</v>
      </c>
      <c r="K335" s="674">
        <f>IF(graph!$E$20=0,0,IF(graph!$E$2=0,20,IF(AND(B335&lt;graph!$E$20+graph!$E$32,B335&gt;graph!$E$20-graph!$E$32),0.25,0)))</f>
        <v>0</v>
      </c>
      <c r="L335" s="674">
        <f>IF(graph!$E$22=0,0,IF(graph!$E$2=0,20,IF(AND(B335&gt;graph!$E$22-graph!$E$32,B335&lt;graph!$E$22+graph!$E$32),0.25,0)))</f>
        <v>0</v>
      </c>
    </row>
    <row r="336" spans="2:12">
      <c r="B336" s="620" t="str">
        <f>IF(graph!$E$2=0,"",B335+graph!$E$32)</f>
        <v/>
      </c>
      <c r="C336" s="673">
        <f>IF(graph!$E$2=0,20,IF(SUM(K336+L336=0),NA(),0.25))</f>
        <v>20</v>
      </c>
      <c r="D336" s="496">
        <f>IF(graph!$E$2=0,20,IF(AND(B336&lt;graph!$E$10+graph!$E$32,B336&gt;graph!$E$10-graph!$E$32),0.25,NA()))</f>
        <v>20</v>
      </c>
      <c r="K336" s="674">
        <f>IF(graph!$E$20=0,0,IF(graph!$E$2=0,20,IF(AND(B336&lt;graph!$E$20+graph!$E$32,B336&gt;graph!$E$20-graph!$E$32),0.25,0)))</f>
        <v>0</v>
      </c>
      <c r="L336" s="674">
        <f>IF(graph!$E$22=0,0,IF(graph!$E$2=0,20,IF(AND(B336&gt;graph!$E$22-graph!$E$32,B336&lt;graph!$E$22+graph!$E$32),0.25,0)))</f>
        <v>0</v>
      </c>
    </row>
    <row r="337" spans="2:12">
      <c r="B337" s="620" t="str">
        <f>IF(graph!$E$2=0,"",B336+graph!$E$32)</f>
        <v/>
      </c>
      <c r="C337" s="673">
        <f>IF(graph!$E$2=0,20,IF(SUM(K337+L337=0),NA(),0.25))</f>
        <v>20</v>
      </c>
      <c r="D337" s="496">
        <f>IF(graph!$E$2=0,20,IF(AND(B337&lt;graph!$E$10+graph!$E$32,B337&gt;graph!$E$10-graph!$E$32),0.25,NA()))</f>
        <v>20</v>
      </c>
      <c r="K337" s="674">
        <f>IF(graph!$E$20=0,0,IF(graph!$E$2=0,20,IF(AND(B337&lt;graph!$E$20+graph!$E$32,B337&gt;graph!$E$20-graph!$E$32),0.25,0)))</f>
        <v>0</v>
      </c>
      <c r="L337" s="674">
        <f>IF(graph!$E$22=0,0,IF(graph!$E$2=0,20,IF(AND(B337&gt;graph!$E$22-graph!$E$32,B337&lt;graph!$E$22+graph!$E$32),0.25,0)))</f>
        <v>0</v>
      </c>
    </row>
    <row r="338" spans="2:12">
      <c r="B338" s="620" t="str">
        <f>IF(graph!$E$2=0,"",B337+graph!$E$32)</f>
        <v/>
      </c>
      <c r="C338" s="673">
        <f>IF(graph!$E$2=0,20,IF(SUM(K338+L338=0),NA(),0.25))</f>
        <v>20</v>
      </c>
      <c r="D338" s="496">
        <f>IF(graph!$E$2=0,20,IF(AND(B338&lt;graph!$E$10+graph!$E$32,B338&gt;graph!$E$10-graph!$E$32),0.25,NA()))</f>
        <v>20</v>
      </c>
      <c r="K338" s="674">
        <f>IF(graph!$E$20=0,0,IF(graph!$E$2=0,20,IF(AND(B338&lt;graph!$E$20+graph!$E$32,B338&gt;graph!$E$20-graph!$E$32),0.25,0)))</f>
        <v>0</v>
      </c>
      <c r="L338" s="674">
        <f>IF(graph!$E$22=0,0,IF(graph!$E$2=0,20,IF(AND(B338&gt;graph!$E$22-graph!$E$32,B338&lt;graph!$E$22+graph!$E$32),0.25,0)))</f>
        <v>0</v>
      </c>
    </row>
    <row r="339" spans="2:12">
      <c r="B339" s="620" t="str">
        <f>IF(graph!$E$2=0,"",B338+graph!$E$32)</f>
        <v/>
      </c>
      <c r="C339" s="673">
        <f>IF(graph!$E$2=0,20,IF(SUM(K339+L339=0),NA(),0.25))</f>
        <v>20</v>
      </c>
      <c r="D339" s="496">
        <f>IF(graph!$E$2=0,20,IF(AND(B339&lt;graph!$E$10+graph!$E$32,B339&gt;graph!$E$10-graph!$E$32),0.25,NA()))</f>
        <v>20</v>
      </c>
      <c r="K339" s="674">
        <f>IF(graph!$E$20=0,0,IF(graph!$E$2=0,20,IF(AND(B339&lt;graph!$E$20+graph!$E$32,B339&gt;graph!$E$20-graph!$E$32),0.25,0)))</f>
        <v>0</v>
      </c>
      <c r="L339" s="674">
        <f>IF(graph!$E$22=0,0,IF(graph!$E$2=0,20,IF(AND(B339&gt;graph!$E$22-graph!$E$32,B339&lt;graph!$E$22+graph!$E$32),0.25,0)))</f>
        <v>0</v>
      </c>
    </row>
    <row r="340" spans="2:12">
      <c r="B340" s="620" t="str">
        <f>IF(graph!$E$2=0,"",B339+graph!$E$32)</f>
        <v/>
      </c>
      <c r="C340" s="673">
        <f>IF(graph!$E$2=0,20,IF(SUM(K340+L340=0),NA(),0.25))</f>
        <v>20</v>
      </c>
      <c r="D340" s="496">
        <f>IF(graph!$E$2=0,20,IF(AND(B340&lt;graph!$E$10+graph!$E$32,B340&gt;graph!$E$10-graph!$E$32),0.25,NA()))</f>
        <v>20</v>
      </c>
      <c r="K340" s="674">
        <f>IF(graph!$E$20=0,0,IF(graph!$E$2=0,20,IF(AND(B340&lt;graph!$E$20+graph!$E$32,B340&gt;graph!$E$20-graph!$E$32),0.25,0)))</f>
        <v>0</v>
      </c>
      <c r="L340" s="674">
        <f>IF(graph!$E$22=0,0,IF(graph!$E$2=0,20,IF(AND(B340&gt;graph!$E$22-graph!$E$32,B340&lt;graph!$E$22+graph!$E$32),0.25,0)))</f>
        <v>0</v>
      </c>
    </row>
    <row r="341" spans="2:12">
      <c r="B341" s="620" t="str">
        <f>IF(graph!$E$2=0,"",B340+graph!$E$32)</f>
        <v/>
      </c>
      <c r="C341" s="673">
        <f>IF(graph!$E$2=0,20,IF(SUM(K341+L341=0),NA(),0.25))</f>
        <v>20</v>
      </c>
      <c r="D341" s="496">
        <f>IF(graph!$E$2=0,20,IF(AND(B341&lt;graph!$E$10+graph!$E$32,B341&gt;graph!$E$10-graph!$E$32),0.25,NA()))</f>
        <v>20</v>
      </c>
      <c r="K341" s="674">
        <f>IF(graph!$E$20=0,0,IF(graph!$E$2=0,20,IF(AND(B341&lt;graph!$E$20+graph!$E$32,B341&gt;graph!$E$20-graph!$E$32),0.25,0)))</f>
        <v>0</v>
      </c>
      <c r="L341" s="674">
        <f>IF(graph!$E$22=0,0,IF(graph!$E$2=0,20,IF(AND(B341&gt;graph!$E$22-graph!$E$32,B341&lt;graph!$E$22+graph!$E$32),0.25,0)))</f>
        <v>0</v>
      </c>
    </row>
    <row r="342" spans="2:12">
      <c r="B342" s="620" t="str">
        <f>IF(graph!$E$2=0,"",B341+graph!$E$32)</f>
        <v/>
      </c>
      <c r="C342" s="673">
        <f>IF(graph!$E$2=0,20,IF(SUM(K342+L342=0),NA(),0.25))</f>
        <v>20</v>
      </c>
      <c r="D342" s="496">
        <f>IF(graph!$E$2=0,20,IF(AND(B342&lt;graph!$E$10+graph!$E$32,B342&gt;graph!$E$10-graph!$E$32),0.25,NA()))</f>
        <v>20</v>
      </c>
      <c r="K342" s="674">
        <f>IF(graph!$E$20=0,0,IF(graph!$E$2=0,20,IF(AND(B342&lt;graph!$E$20+graph!$E$32,B342&gt;graph!$E$20-graph!$E$32),0.25,0)))</f>
        <v>0</v>
      </c>
      <c r="L342" s="674">
        <f>IF(graph!$E$22=0,0,IF(graph!$E$2=0,20,IF(AND(B342&gt;graph!$E$22-graph!$E$32,B342&lt;graph!$E$22+graph!$E$32),0.25,0)))</f>
        <v>0</v>
      </c>
    </row>
    <row r="343" spans="2:12">
      <c r="B343" s="620" t="str">
        <f>IF(graph!$E$2=0,"",B342+graph!$E$32)</f>
        <v/>
      </c>
      <c r="C343" s="673">
        <f>IF(graph!$E$2=0,20,IF(SUM(K343+L343=0),NA(),0.25))</f>
        <v>20</v>
      </c>
      <c r="D343" s="496">
        <f>IF(graph!$E$2=0,20,IF(AND(B343&lt;graph!$E$10+graph!$E$32,B343&gt;graph!$E$10-graph!$E$32),0.25,NA()))</f>
        <v>20</v>
      </c>
      <c r="K343" s="674">
        <f>IF(graph!$E$20=0,0,IF(graph!$E$2=0,20,IF(AND(B343&lt;graph!$E$20+graph!$E$32,B343&gt;graph!$E$20-graph!$E$32),0.25,0)))</f>
        <v>0</v>
      </c>
      <c r="L343" s="674">
        <f>IF(graph!$E$22=0,0,IF(graph!$E$2=0,20,IF(AND(B343&gt;graph!$E$22-graph!$E$32,B343&lt;graph!$E$22+graph!$E$32),0.25,0)))</f>
        <v>0</v>
      </c>
    </row>
    <row r="344" spans="2:12">
      <c r="B344" s="620" t="str">
        <f>IF(graph!$E$2=0,"",B343+graph!$E$32)</f>
        <v/>
      </c>
      <c r="C344" s="673">
        <f>IF(graph!$E$2=0,20,IF(SUM(K344+L344=0),NA(),0.25))</f>
        <v>20</v>
      </c>
      <c r="D344" s="496">
        <f>IF(graph!$E$2=0,20,IF(AND(B344&lt;graph!$E$10+graph!$E$32,B344&gt;graph!$E$10-graph!$E$32),0.25,NA()))</f>
        <v>20</v>
      </c>
      <c r="K344" s="674">
        <f>IF(graph!$E$20=0,0,IF(graph!$E$2=0,20,IF(AND(B344&lt;graph!$E$20+graph!$E$32,B344&gt;graph!$E$20-graph!$E$32),0.25,0)))</f>
        <v>0</v>
      </c>
      <c r="L344" s="674">
        <f>IF(graph!$E$22=0,0,IF(graph!$E$2=0,20,IF(AND(B344&gt;graph!$E$22-graph!$E$32,B344&lt;graph!$E$22+graph!$E$32),0.25,0)))</f>
        <v>0</v>
      </c>
    </row>
    <row r="345" spans="2:12">
      <c r="B345" s="620" t="str">
        <f>IF(graph!$E$2=0,"",B344+graph!$E$32)</f>
        <v/>
      </c>
      <c r="C345" s="673">
        <f>IF(graph!$E$2=0,20,IF(SUM(K345+L345=0),NA(),0.25))</f>
        <v>20</v>
      </c>
      <c r="D345" s="496">
        <f>IF(graph!$E$2=0,20,IF(AND(B345&lt;graph!$E$10+graph!$E$32,B345&gt;graph!$E$10-graph!$E$32),0.25,NA()))</f>
        <v>20</v>
      </c>
      <c r="K345" s="674">
        <f>IF(graph!$E$20=0,0,IF(graph!$E$2=0,20,IF(AND(B345&lt;graph!$E$20+graph!$E$32,B345&gt;graph!$E$20-graph!$E$32),0.25,0)))</f>
        <v>0</v>
      </c>
      <c r="L345" s="674">
        <f>IF(graph!$E$22=0,0,IF(graph!$E$2=0,20,IF(AND(B345&gt;graph!$E$22-graph!$E$32,B345&lt;graph!$E$22+graph!$E$32),0.25,0)))</f>
        <v>0</v>
      </c>
    </row>
    <row r="346" spans="2:12">
      <c r="B346" s="620" t="str">
        <f>IF(graph!$E$2=0,"",B345+graph!$E$32)</f>
        <v/>
      </c>
      <c r="C346" s="673">
        <f>IF(graph!$E$2=0,20,IF(SUM(K346+L346=0),NA(),0.25))</f>
        <v>20</v>
      </c>
      <c r="D346" s="496">
        <f>IF(graph!$E$2=0,20,IF(AND(B346&lt;graph!$E$10+graph!$E$32,B346&gt;graph!$E$10-graph!$E$32),0.25,NA()))</f>
        <v>20</v>
      </c>
      <c r="K346" s="674">
        <f>IF(graph!$E$20=0,0,IF(graph!$E$2=0,20,IF(AND(B346&lt;graph!$E$20+graph!$E$32,B346&gt;graph!$E$20-graph!$E$32),0.25,0)))</f>
        <v>0</v>
      </c>
      <c r="L346" s="674">
        <f>IF(graph!$E$22=0,0,IF(graph!$E$2=0,20,IF(AND(B346&gt;graph!$E$22-graph!$E$32,B346&lt;graph!$E$22+graph!$E$32),0.25,0)))</f>
        <v>0</v>
      </c>
    </row>
    <row r="347" spans="2:12">
      <c r="B347" s="620" t="str">
        <f>IF(graph!$E$2=0,"",B346+graph!$E$32)</f>
        <v/>
      </c>
      <c r="C347" s="673">
        <f>IF(graph!$E$2=0,20,IF(SUM(K347+L347=0),NA(),0.25))</f>
        <v>20</v>
      </c>
      <c r="D347" s="496">
        <f>IF(graph!$E$2=0,20,IF(AND(B347&lt;graph!$E$10+graph!$E$32,B347&gt;graph!$E$10-graph!$E$32),0.25,NA()))</f>
        <v>20</v>
      </c>
      <c r="K347" s="674">
        <f>IF(graph!$E$20=0,0,IF(graph!$E$2=0,20,IF(AND(B347&lt;graph!$E$20+graph!$E$32,B347&gt;graph!$E$20-graph!$E$32),0.25,0)))</f>
        <v>0</v>
      </c>
      <c r="L347" s="674">
        <f>IF(graph!$E$22=0,0,IF(graph!$E$2=0,20,IF(AND(B347&gt;graph!$E$22-graph!$E$32,B347&lt;graph!$E$22+graph!$E$32),0.25,0)))</f>
        <v>0</v>
      </c>
    </row>
    <row r="348" spans="2:12">
      <c r="B348" s="620" t="str">
        <f>IF(graph!$E$2=0,"",B347+graph!$E$32)</f>
        <v/>
      </c>
      <c r="C348" s="673">
        <f>IF(graph!$E$2=0,20,IF(SUM(K348+L348=0),NA(),0.25))</f>
        <v>20</v>
      </c>
      <c r="D348" s="496">
        <f>IF(graph!$E$2=0,20,IF(AND(B348&lt;graph!$E$10+graph!$E$32,B348&gt;graph!$E$10-graph!$E$32),0.25,NA()))</f>
        <v>20</v>
      </c>
      <c r="K348" s="674">
        <f>IF(graph!$E$20=0,0,IF(graph!$E$2=0,20,IF(AND(B348&lt;graph!$E$20+graph!$E$32,B348&gt;graph!$E$20-graph!$E$32),0.25,0)))</f>
        <v>0</v>
      </c>
      <c r="L348" s="674">
        <f>IF(graph!$E$22=0,0,IF(graph!$E$2=0,20,IF(AND(B348&gt;graph!$E$22-graph!$E$32,B348&lt;graph!$E$22+graph!$E$32),0.25,0)))</f>
        <v>0</v>
      </c>
    </row>
    <row r="349" spans="2:12">
      <c r="B349" s="620" t="str">
        <f>IF(graph!$E$2=0,"",B348+graph!$E$32)</f>
        <v/>
      </c>
      <c r="C349" s="673">
        <f>IF(graph!$E$2=0,20,IF(SUM(K349+L349=0),NA(),0.25))</f>
        <v>20</v>
      </c>
      <c r="D349" s="496">
        <f>IF(graph!$E$2=0,20,IF(AND(B349&lt;graph!$E$10+graph!$E$32,B349&gt;graph!$E$10-graph!$E$32),0.25,NA()))</f>
        <v>20</v>
      </c>
      <c r="K349" s="674">
        <f>IF(graph!$E$20=0,0,IF(graph!$E$2=0,20,IF(AND(B349&lt;graph!$E$20+graph!$E$32,B349&gt;graph!$E$20-graph!$E$32),0.25,0)))</f>
        <v>0</v>
      </c>
      <c r="L349" s="674">
        <f>IF(graph!$E$22=0,0,IF(graph!$E$2=0,20,IF(AND(B349&gt;graph!$E$22-graph!$E$32,B349&lt;graph!$E$22+graph!$E$32),0.25,0)))</f>
        <v>0</v>
      </c>
    </row>
    <row r="350" spans="2:12">
      <c r="B350" s="620" t="str">
        <f>IF(graph!$E$2=0,"",B349+graph!$E$32)</f>
        <v/>
      </c>
      <c r="C350" s="673">
        <f>IF(graph!$E$2=0,20,IF(SUM(K350+L350=0),NA(),0.25))</f>
        <v>20</v>
      </c>
      <c r="D350" s="496">
        <f>IF(graph!$E$2=0,20,IF(AND(B350&lt;graph!$E$10+graph!$E$32,B350&gt;graph!$E$10-graph!$E$32),0.25,NA()))</f>
        <v>20</v>
      </c>
      <c r="K350" s="674">
        <f>IF(graph!$E$20=0,0,IF(graph!$E$2=0,20,IF(AND(B350&lt;graph!$E$20+graph!$E$32,B350&gt;graph!$E$20-graph!$E$32),0.25,0)))</f>
        <v>0</v>
      </c>
      <c r="L350" s="674">
        <f>IF(graph!$E$22=0,0,IF(graph!$E$2=0,20,IF(AND(B350&gt;graph!$E$22-graph!$E$32,B350&lt;graph!$E$22+graph!$E$32),0.25,0)))</f>
        <v>0</v>
      </c>
    </row>
    <row r="351" spans="2:12">
      <c r="B351" s="620" t="str">
        <f>IF(graph!$E$2=0,"",B350+graph!$E$32)</f>
        <v/>
      </c>
      <c r="C351" s="673">
        <f>IF(graph!$E$2=0,20,IF(SUM(K351+L351=0),NA(),0.25))</f>
        <v>20</v>
      </c>
      <c r="D351" s="496">
        <f>IF(graph!$E$2=0,20,IF(AND(B351&lt;graph!$E$10+graph!$E$32,B351&gt;graph!$E$10-graph!$E$32),0.25,NA()))</f>
        <v>20</v>
      </c>
      <c r="K351" s="674">
        <f>IF(graph!$E$20=0,0,IF(graph!$E$2=0,20,IF(AND(B351&lt;graph!$E$20+graph!$E$32,B351&gt;graph!$E$20-graph!$E$32),0.25,0)))</f>
        <v>0</v>
      </c>
      <c r="L351" s="674">
        <f>IF(graph!$E$22=0,0,IF(graph!$E$2=0,20,IF(AND(B351&gt;graph!$E$22-graph!$E$32,B351&lt;graph!$E$22+graph!$E$32),0.25,0)))</f>
        <v>0</v>
      </c>
    </row>
    <row r="352" spans="2:12">
      <c r="B352" s="620" t="str">
        <f>IF(graph!$E$2=0,"",B351+graph!$E$32)</f>
        <v/>
      </c>
      <c r="C352" s="673">
        <f>IF(graph!$E$2=0,20,IF(SUM(K352+L352=0),NA(),0.25))</f>
        <v>20</v>
      </c>
      <c r="D352" s="496">
        <f>IF(graph!$E$2=0,20,IF(AND(B352&lt;graph!$E$10+graph!$E$32,B352&gt;graph!$E$10-graph!$E$32),0.25,NA()))</f>
        <v>20</v>
      </c>
      <c r="K352" s="674">
        <f>IF(graph!$E$20=0,0,IF(graph!$E$2=0,20,IF(AND(B352&lt;graph!$E$20+graph!$E$32,B352&gt;graph!$E$20-graph!$E$32),0.25,0)))</f>
        <v>0</v>
      </c>
      <c r="L352" s="674">
        <f>IF(graph!$E$22=0,0,IF(graph!$E$2=0,20,IF(AND(B352&gt;graph!$E$22-graph!$E$32,B352&lt;graph!$E$22+graph!$E$32),0.25,0)))</f>
        <v>0</v>
      </c>
    </row>
    <row r="353" spans="2:12">
      <c r="B353" s="620" t="str">
        <f>IF(graph!$E$2=0,"",B352+graph!$E$32)</f>
        <v/>
      </c>
      <c r="C353" s="673">
        <f>IF(graph!$E$2=0,20,IF(SUM(K353+L353=0),NA(),0.25))</f>
        <v>20</v>
      </c>
      <c r="D353" s="496">
        <f>IF(graph!$E$2=0,20,IF(AND(B353&lt;graph!$E$10+graph!$E$32,B353&gt;graph!$E$10-graph!$E$32),0.25,NA()))</f>
        <v>20</v>
      </c>
      <c r="K353" s="674">
        <f>IF(graph!$E$20=0,0,IF(graph!$E$2=0,20,IF(AND(B353&lt;graph!$E$20+graph!$E$32,B353&gt;graph!$E$20-graph!$E$32),0.25,0)))</f>
        <v>0</v>
      </c>
      <c r="L353" s="674">
        <f>IF(graph!$E$22=0,0,IF(graph!$E$2=0,20,IF(AND(B353&gt;graph!$E$22-graph!$E$32,B353&lt;graph!$E$22+graph!$E$32),0.25,0)))</f>
        <v>0</v>
      </c>
    </row>
    <row r="354" spans="2:12">
      <c r="B354" s="620" t="str">
        <f>IF(graph!$E$2=0,"",B353+graph!$E$32)</f>
        <v/>
      </c>
      <c r="C354" s="673">
        <f>IF(graph!$E$2=0,20,IF(SUM(K354+L354=0),NA(),0.25))</f>
        <v>20</v>
      </c>
      <c r="D354" s="496">
        <f>IF(graph!$E$2=0,20,IF(AND(B354&lt;graph!$E$10+graph!$E$32,B354&gt;graph!$E$10-graph!$E$32),0.25,NA()))</f>
        <v>20</v>
      </c>
      <c r="K354" s="674">
        <f>IF(graph!$E$20=0,0,IF(graph!$E$2=0,20,IF(AND(B354&lt;graph!$E$20+graph!$E$32,B354&gt;graph!$E$20-graph!$E$32),0.25,0)))</f>
        <v>0</v>
      </c>
      <c r="L354" s="674">
        <f>IF(graph!$E$22=0,0,IF(graph!$E$2=0,20,IF(AND(B354&gt;graph!$E$22-graph!$E$32,B354&lt;graph!$E$22+graph!$E$32),0.25,0)))</f>
        <v>0</v>
      </c>
    </row>
    <row r="355" spans="2:12">
      <c r="B355" s="620" t="str">
        <f>IF(graph!$E$2=0,"",B354+graph!$E$32)</f>
        <v/>
      </c>
      <c r="C355" s="673">
        <f>IF(graph!$E$2=0,20,IF(SUM(K355+L355=0),NA(),0.25))</f>
        <v>20</v>
      </c>
      <c r="D355" s="496">
        <f>IF(graph!$E$2=0,20,IF(AND(B355&lt;graph!$E$10+graph!$E$32,B355&gt;graph!$E$10-graph!$E$32),0.25,NA()))</f>
        <v>20</v>
      </c>
      <c r="K355" s="674">
        <f>IF(graph!$E$20=0,0,IF(graph!$E$2=0,20,IF(AND(B355&lt;graph!$E$20+graph!$E$32,B355&gt;graph!$E$20-graph!$E$32),0.25,0)))</f>
        <v>0</v>
      </c>
      <c r="L355" s="674">
        <f>IF(graph!$E$22=0,0,IF(graph!$E$2=0,20,IF(AND(B355&gt;graph!$E$22-graph!$E$32,B355&lt;graph!$E$22+graph!$E$32),0.25,0)))</f>
        <v>0</v>
      </c>
    </row>
    <row r="356" spans="2:12">
      <c r="B356" s="620" t="str">
        <f>IF(graph!$E$2=0,"",B355+graph!$E$32)</f>
        <v/>
      </c>
      <c r="C356" s="673">
        <f>IF(graph!$E$2=0,20,IF(SUM(K356+L356=0),NA(),0.25))</f>
        <v>20</v>
      </c>
      <c r="D356" s="496">
        <f>IF(graph!$E$2=0,20,IF(AND(B356&lt;graph!$E$10+graph!$E$32,B356&gt;graph!$E$10-graph!$E$32),0.25,NA()))</f>
        <v>20</v>
      </c>
      <c r="K356" s="674">
        <f>IF(graph!$E$20=0,0,IF(graph!$E$2=0,20,IF(AND(B356&lt;graph!$E$20+graph!$E$32,B356&gt;graph!$E$20-graph!$E$32),0.25,0)))</f>
        <v>0</v>
      </c>
      <c r="L356" s="674">
        <f>IF(graph!$E$22=0,0,IF(graph!$E$2=0,20,IF(AND(B356&gt;graph!$E$22-graph!$E$32,B356&lt;graph!$E$22+graph!$E$32),0.25,0)))</f>
        <v>0</v>
      </c>
    </row>
    <row r="357" spans="2:12">
      <c r="B357" s="620" t="str">
        <f>IF(graph!$E$2=0,"",B356+graph!$E$32)</f>
        <v/>
      </c>
      <c r="C357" s="673">
        <f>IF(graph!$E$2=0,20,IF(SUM(K357+L357=0),NA(),0.25))</f>
        <v>20</v>
      </c>
      <c r="D357" s="496">
        <f>IF(graph!$E$2=0,20,IF(AND(B357&lt;graph!$E$10+graph!$E$32,B357&gt;graph!$E$10-graph!$E$32),0.25,NA()))</f>
        <v>20</v>
      </c>
      <c r="K357" s="674">
        <f>IF(graph!$E$20=0,0,IF(graph!$E$2=0,20,IF(AND(B357&lt;graph!$E$20+graph!$E$32,B357&gt;graph!$E$20-graph!$E$32),0.25,0)))</f>
        <v>0</v>
      </c>
      <c r="L357" s="674">
        <f>IF(graph!$E$22=0,0,IF(graph!$E$2=0,20,IF(AND(B357&gt;graph!$E$22-graph!$E$32,B357&lt;graph!$E$22+graph!$E$32),0.25,0)))</f>
        <v>0</v>
      </c>
    </row>
    <row r="358" spans="2:12">
      <c r="B358" s="620" t="str">
        <f>IF(graph!$E$2=0,"",B357+graph!$E$32)</f>
        <v/>
      </c>
      <c r="C358" s="673">
        <f>IF(graph!$E$2=0,20,IF(SUM(K358+L358=0),NA(),0.25))</f>
        <v>20</v>
      </c>
      <c r="D358" s="496">
        <f>IF(graph!$E$2=0,20,IF(AND(B358&lt;graph!$E$10+graph!$E$32,B358&gt;graph!$E$10-graph!$E$32),0.25,NA()))</f>
        <v>20</v>
      </c>
      <c r="K358" s="674">
        <f>IF(graph!$E$20=0,0,IF(graph!$E$2=0,20,IF(AND(B358&lt;graph!$E$20+graph!$E$32,B358&gt;graph!$E$20-graph!$E$32),0.25,0)))</f>
        <v>0</v>
      </c>
      <c r="L358" s="674">
        <f>IF(graph!$E$22=0,0,IF(graph!$E$2=0,20,IF(AND(B358&gt;graph!$E$22-graph!$E$32,B358&lt;graph!$E$22+graph!$E$32),0.25,0)))</f>
        <v>0</v>
      </c>
    </row>
    <row r="359" spans="2:12">
      <c r="B359" s="620" t="str">
        <f>IF(graph!$E$2=0,"",B358+graph!$E$32)</f>
        <v/>
      </c>
      <c r="C359" s="673">
        <f>IF(graph!$E$2=0,20,IF(SUM(K359+L359=0),NA(),0.25))</f>
        <v>20</v>
      </c>
      <c r="D359" s="496">
        <f>IF(graph!$E$2=0,20,IF(AND(B359&lt;graph!$E$10+graph!$E$32,B359&gt;graph!$E$10-graph!$E$32),0.25,NA()))</f>
        <v>20</v>
      </c>
      <c r="K359" s="674">
        <f>IF(graph!$E$20=0,0,IF(graph!$E$2=0,20,IF(AND(B359&lt;graph!$E$20+graph!$E$32,B359&gt;graph!$E$20-graph!$E$32),0.25,0)))</f>
        <v>0</v>
      </c>
      <c r="L359" s="674">
        <f>IF(graph!$E$22=0,0,IF(graph!$E$2=0,20,IF(AND(B359&gt;graph!$E$22-graph!$E$32,B359&lt;graph!$E$22+graph!$E$32),0.25,0)))</f>
        <v>0</v>
      </c>
    </row>
    <row r="360" spans="2:12">
      <c r="B360" s="620" t="str">
        <f>IF(graph!$E$2=0,"",B359+graph!$E$32)</f>
        <v/>
      </c>
      <c r="C360" s="673">
        <f>IF(graph!$E$2=0,20,IF(SUM(K360+L360=0),NA(),0.25))</f>
        <v>20</v>
      </c>
      <c r="D360" s="496">
        <f>IF(graph!$E$2=0,20,IF(AND(B360&lt;graph!$E$10+graph!$E$32,B360&gt;graph!$E$10-graph!$E$32),0.25,NA()))</f>
        <v>20</v>
      </c>
      <c r="K360" s="674">
        <f>IF(graph!$E$20=0,0,IF(graph!$E$2=0,20,IF(AND(B360&lt;graph!$E$20+graph!$E$32,B360&gt;graph!$E$20-graph!$E$32),0.25,0)))</f>
        <v>0</v>
      </c>
      <c r="L360" s="674">
        <f>IF(graph!$E$22=0,0,IF(graph!$E$2=0,20,IF(AND(B360&gt;graph!$E$22-graph!$E$32,B360&lt;graph!$E$22+graph!$E$32),0.25,0)))</f>
        <v>0</v>
      </c>
    </row>
    <row r="361" spans="2:12">
      <c r="B361" s="620" t="str">
        <f>IF(graph!$E$2=0,"",B360+graph!$E$32)</f>
        <v/>
      </c>
      <c r="C361" s="673">
        <f>IF(graph!$E$2=0,20,IF(SUM(K361+L361=0),NA(),0.25))</f>
        <v>20</v>
      </c>
      <c r="D361" s="496">
        <f>IF(graph!$E$2=0,20,IF(AND(B361&lt;graph!$E$10+graph!$E$32,B361&gt;graph!$E$10-graph!$E$32),0.25,NA()))</f>
        <v>20</v>
      </c>
      <c r="K361" s="674">
        <f>IF(graph!$E$20=0,0,IF(graph!$E$2=0,20,IF(AND(B361&lt;graph!$E$20+graph!$E$32,B361&gt;graph!$E$20-graph!$E$32),0.25,0)))</f>
        <v>0</v>
      </c>
      <c r="L361" s="674">
        <f>IF(graph!$E$22=0,0,IF(graph!$E$2=0,20,IF(AND(B361&gt;graph!$E$22-graph!$E$32,B361&lt;graph!$E$22+graph!$E$32),0.25,0)))</f>
        <v>0</v>
      </c>
    </row>
    <row r="362" spans="2:12">
      <c r="B362" s="620" t="str">
        <f>IF(graph!$E$2=0,"",B361+graph!$E$32)</f>
        <v/>
      </c>
      <c r="C362" s="673">
        <f>IF(graph!$E$2=0,20,IF(SUM(K362+L362=0),NA(),0.25))</f>
        <v>20</v>
      </c>
      <c r="D362" s="496">
        <f>IF(graph!$E$2=0,20,IF(AND(B362&lt;graph!$E$10+graph!$E$32,B362&gt;graph!$E$10-graph!$E$32),0.25,NA()))</f>
        <v>20</v>
      </c>
      <c r="K362" s="674">
        <f>IF(graph!$E$20=0,0,IF(graph!$E$2=0,20,IF(AND(B362&lt;graph!$E$20+graph!$E$32,B362&gt;graph!$E$20-graph!$E$32),0.25,0)))</f>
        <v>0</v>
      </c>
      <c r="L362" s="674">
        <f>IF(graph!$E$22=0,0,IF(graph!$E$2=0,20,IF(AND(B362&gt;graph!$E$22-graph!$E$32,B362&lt;graph!$E$22+graph!$E$32),0.25,0)))</f>
        <v>0</v>
      </c>
    </row>
    <row r="363" spans="2:12">
      <c r="B363" s="620" t="str">
        <f>IF(graph!$E$2=0,"",B362+graph!$E$32)</f>
        <v/>
      </c>
      <c r="C363" s="673">
        <f>IF(graph!$E$2=0,20,IF(SUM(K363+L363=0),NA(),0.25))</f>
        <v>20</v>
      </c>
      <c r="D363" s="496">
        <f>IF(graph!$E$2=0,20,IF(AND(B363&lt;graph!$E$10+graph!$E$32,B363&gt;graph!$E$10-graph!$E$32),0.25,NA()))</f>
        <v>20</v>
      </c>
      <c r="K363" s="674">
        <f>IF(graph!$E$20=0,0,IF(graph!$E$2=0,20,IF(AND(B363&lt;graph!$E$20+graph!$E$32,B363&gt;graph!$E$20-graph!$E$32),0.25,0)))</f>
        <v>0</v>
      </c>
      <c r="L363" s="674">
        <f>IF(graph!$E$22=0,0,IF(graph!$E$2=0,20,IF(AND(B363&gt;graph!$E$22-graph!$E$32,B363&lt;graph!$E$22+graph!$E$32),0.25,0)))</f>
        <v>0</v>
      </c>
    </row>
    <row r="364" spans="2:12">
      <c r="B364" s="620" t="str">
        <f>IF(graph!$E$2=0,"",B363+graph!$E$32)</f>
        <v/>
      </c>
      <c r="C364" s="673">
        <f>IF(graph!$E$2=0,20,IF(SUM(K364+L364=0),NA(),0.25))</f>
        <v>20</v>
      </c>
      <c r="D364" s="496">
        <f>IF(graph!$E$2=0,20,IF(AND(B364&lt;graph!$E$10+graph!$E$32,B364&gt;graph!$E$10-graph!$E$32),0.25,NA()))</f>
        <v>20</v>
      </c>
      <c r="K364" s="674">
        <f>IF(graph!$E$20=0,0,IF(graph!$E$2=0,20,IF(AND(B364&lt;graph!$E$20+graph!$E$32,B364&gt;graph!$E$20-graph!$E$32),0.25,0)))</f>
        <v>0</v>
      </c>
      <c r="L364" s="674">
        <f>IF(graph!$E$22=0,0,IF(graph!$E$2=0,20,IF(AND(B364&gt;graph!$E$22-graph!$E$32,B364&lt;graph!$E$22+graph!$E$32),0.25,0)))</f>
        <v>0</v>
      </c>
    </row>
    <row r="365" spans="2:12">
      <c r="B365" s="620" t="str">
        <f>IF(graph!$E$2=0,"",B364+graph!$E$32)</f>
        <v/>
      </c>
      <c r="C365" s="673">
        <f>IF(graph!$E$2=0,20,IF(SUM(K365+L365=0),NA(),0.25))</f>
        <v>20</v>
      </c>
      <c r="D365" s="496">
        <f>IF(graph!$E$2=0,20,IF(AND(B365&lt;graph!$E$10+graph!$E$32,B365&gt;graph!$E$10-graph!$E$32),0.25,NA()))</f>
        <v>20</v>
      </c>
      <c r="K365" s="674">
        <f>IF(graph!$E$20=0,0,IF(graph!$E$2=0,20,IF(AND(B365&lt;graph!$E$20+graph!$E$32,B365&gt;graph!$E$20-graph!$E$32),0.25,0)))</f>
        <v>0</v>
      </c>
      <c r="L365" s="674">
        <f>IF(graph!$E$22=0,0,IF(graph!$E$2=0,20,IF(AND(B365&gt;graph!$E$22-graph!$E$32,B365&lt;graph!$E$22+graph!$E$32),0.25,0)))</f>
        <v>0</v>
      </c>
    </row>
    <row r="366" spans="2:12">
      <c r="B366" s="620" t="str">
        <f>IF(graph!$E$2=0,"",B365+graph!$E$32)</f>
        <v/>
      </c>
      <c r="C366" s="673">
        <f>IF(graph!$E$2=0,20,IF(SUM(K366+L366=0),NA(),0.25))</f>
        <v>20</v>
      </c>
      <c r="D366" s="496">
        <f>IF(graph!$E$2=0,20,IF(AND(B366&lt;graph!$E$10+graph!$E$32,B366&gt;graph!$E$10-graph!$E$32),0.25,NA()))</f>
        <v>20</v>
      </c>
      <c r="K366" s="674">
        <f>IF(graph!$E$20=0,0,IF(graph!$E$2=0,20,IF(AND(B366&lt;graph!$E$20+graph!$E$32,B366&gt;graph!$E$20-graph!$E$32),0.25,0)))</f>
        <v>0</v>
      </c>
      <c r="L366" s="674">
        <f>IF(graph!$E$22=0,0,IF(graph!$E$2=0,20,IF(AND(B366&gt;graph!$E$22-graph!$E$32,B366&lt;graph!$E$22+graph!$E$32),0.25,0)))</f>
        <v>0</v>
      </c>
    </row>
    <row r="367" spans="2:12">
      <c r="B367" s="620" t="str">
        <f>IF(graph!$E$2=0,"",B366+graph!$E$32)</f>
        <v/>
      </c>
      <c r="C367" s="673">
        <f>IF(graph!$E$2=0,20,IF(SUM(K367+L367=0),NA(),0.25))</f>
        <v>20</v>
      </c>
      <c r="D367" s="496">
        <f>IF(graph!$E$2=0,20,IF(AND(B367&lt;graph!$E$10+graph!$E$32,B367&gt;graph!$E$10-graph!$E$32),0.25,NA()))</f>
        <v>20</v>
      </c>
      <c r="K367" s="674">
        <f>IF(graph!$E$20=0,0,IF(graph!$E$2=0,20,IF(AND(B367&lt;graph!$E$20+graph!$E$32,B367&gt;graph!$E$20-graph!$E$32),0.25,0)))</f>
        <v>0</v>
      </c>
      <c r="L367" s="674">
        <f>IF(graph!$E$22=0,0,IF(graph!$E$2=0,20,IF(AND(B367&gt;graph!$E$22-graph!$E$32,B367&lt;graph!$E$22+graph!$E$32),0.25,0)))</f>
        <v>0</v>
      </c>
    </row>
    <row r="368" spans="2:12">
      <c r="B368" s="620" t="str">
        <f>IF(graph!$E$2=0,"",B367+graph!$E$32)</f>
        <v/>
      </c>
      <c r="C368" s="673">
        <f>IF(graph!$E$2=0,20,IF(SUM(K368+L368=0),NA(),0.25))</f>
        <v>20</v>
      </c>
      <c r="D368" s="496">
        <f>IF(graph!$E$2=0,20,IF(AND(B368&lt;graph!$E$10+graph!$E$32,B368&gt;graph!$E$10-graph!$E$32),0.25,NA()))</f>
        <v>20</v>
      </c>
      <c r="K368" s="674">
        <f>IF(graph!$E$20=0,0,IF(graph!$E$2=0,20,IF(AND(B368&lt;graph!$E$20+graph!$E$32,B368&gt;graph!$E$20-graph!$E$32),0.25,0)))</f>
        <v>0</v>
      </c>
      <c r="L368" s="674">
        <f>IF(graph!$E$22=0,0,IF(graph!$E$2=0,20,IF(AND(B368&gt;graph!$E$22-graph!$E$32,B368&lt;graph!$E$22+graph!$E$32),0.25,0)))</f>
        <v>0</v>
      </c>
    </row>
    <row r="369" spans="2:12">
      <c r="B369" s="620" t="str">
        <f>IF(graph!$E$2=0,"",B368+graph!$E$32)</f>
        <v/>
      </c>
      <c r="C369" s="673">
        <f>IF(graph!$E$2=0,20,IF(SUM(K369+L369=0),NA(),0.25))</f>
        <v>20</v>
      </c>
      <c r="D369" s="496">
        <f>IF(graph!$E$2=0,20,IF(AND(B369&lt;graph!$E$10+graph!$E$32,B369&gt;graph!$E$10-graph!$E$32),0.25,NA()))</f>
        <v>20</v>
      </c>
      <c r="K369" s="674">
        <f>IF(graph!$E$20=0,0,IF(graph!$E$2=0,20,IF(AND(B369&lt;graph!$E$20+graph!$E$32,B369&gt;graph!$E$20-graph!$E$32),0.25,0)))</f>
        <v>0</v>
      </c>
      <c r="L369" s="674">
        <f>IF(graph!$E$22=0,0,IF(graph!$E$2=0,20,IF(AND(B369&gt;graph!$E$22-graph!$E$32,B369&lt;graph!$E$22+graph!$E$32),0.25,0)))</f>
        <v>0</v>
      </c>
    </row>
    <row r="370" spans="2:12">
      <c r="B370" s="620" t="str">
        <f>IF(graph!$E$2=0,"",B369+graph!$E$32)</f>
        <v/>
      </c>
      <c r="C370" s="673">
        <f>IF(graph!$E$2=0,20,IF(SUM(K370+L370=0),NA(),0.25))</f>
        <v>20</v>
      </c>
      <c r="D370" s="496">
        <f>IF(graph!$E$2=0,20,IF(AND(B370&lt;graph!$E$10+graph!$E$32,B370&gt;graph!$E$10-graph!$E$32),0.25,NA()))</f>
        <v>20</v>
      </c>
      <c r="K370" s="674">
        <f>IF(graph!$E$20=0,0,IF(graph!$E$2=0,20,IF(AND(B370&lt;graph!$E$20+graph!$E$32,B370&gt;graph!$E$20-graph!$E$32),0.25,0)))</f>
        <v>0</v>
      </c>
      <c r="L370" s="674">
        <f>IF(graph!$E$22=0,0,IF(graph!$E$2=0,20,IF(AND(B370&gt;graph!$E$22-graph!$E$32,B370&lt;graph!$E$22+graph!$E$32),0.25,0)))</f>
        <v>0</v>
      </c>
    </row>
    <row r="371" spans="2:12">
      <c r="B371" s="620" t="str">
        <f>IF(graph!$E$2=0,"",B370+graph!$E$32)</f>
        <v/>
      </c>
      <c r="C371" s="673">
        <f>IF(graph!$E$2=0,20,IF(SUM(K371+L371=0),NA(),0.25))</f>
        <v>20</v>
      </c>
      <c r="D371" s="496">
        <f>IF(graph!$E$2=0,20,IF(AND(B371&lt;graph!$E$10+graph!$E$32,B371&gt;graph!$E$10-graph!$E$32),0.25,NA()))</f>
        <v>20</v>
      </c>
      <c r="K371" s="674">
        <f>IF(graph!$E$20=0,0,IF(graph!$E$2=0,20,IF(AND(B371&lt;graph!$E$20+graph!$E$32,B371&gt;graph!$E$20-graph!$E$32),0.25,0)))</f>
        <v>0</v>
      </c>
      <c r="L371" s="674">
        <f>IF(graph!$E$22=0,0,IF(graph!$E$2=0,20,IF(AND(B371&gt;graph!$E$22-graph!$E$32,B371&lt;graph!$E$22+graph!$E$32),0.25,0)))</f>
        <v>0</v>
      </c>
    </row>
    <row r="372" spans="2:12">
      <c r="B372" s="620" t="str">
        <f>IF(graph!$E$2=0,"",B371+graph!$E$32)</f>
        <v/>
      </c>
      <c r="C372" s="673">
        <f>IF(graph!$E$2=0,20,IF(SUM(K372+L372=0),NA(),0.25))</f>
        <v>20</v>
      </c>
      <c r="D372" s="496">
        <f>IF(graph!$E$2=0,20,IF(AND(B372&lt;graph!$E$10+graph!$E$32,B372&gt;graph!$E$10-graph!$E$32),0.25,NA()))</f>
        <v>20</v>
      </c>
      <c r="K372" s="674">
        <f>IF(graph!$E$20=0,0,IF(graph!$E$2=0,20,IF(AND(B372&lt;graph!$E$20+graph!$E$32,B372&gt;graph!$E$20-graph!$E$32),0.25,0)))</f>
        <v>0</v>
      </c>
      <c r="L372" s="674">
        <f>IF(graph!$E$22=0,0,IF(graph!$E$2=0,20,IF(AND(B372&gt;graph!$E$22-graph!$E$32,B372&lt;graph!$E$22+graph!$E$32),0.25,0)))</f>
        <v>0</v>
      </c>
    </row>
    <row r="373" spans="2:12">
      <c r="B373" s="620" t="str">
        <f>IF(graph!$E$2=0,"",B372+graph!$E$32)</f>
        <v/>
      </c>
      <c r="C373" s="673">
        <f>IF(graph!$E$2=0,20,IF(SUM(K373+L373=0),NA(),0.25))</f>
        <v>20</v>
      </c>
      <c r="D373" s="496">
        <f>IF(graph!$E$2=0,20,IF(AND(B373&lt;graph!$E$10+graph!$E$32,B373&gt;graph!$E$10-graph!$E$32),0.25,NA()))</f>
        <v>20</v>
      </c>
      <c r="K373" s="674">
        <f>IF(graph!$E$20=0,0,IF(graph!$E$2=0,20,IF(AND(B373&lt;graph!$E$20+graph!$E$32,B373&gt;graph!$E$20-graph!$E$32),0.25,0)))</f>
        <v>0</v>
      </c>
      <c r="L373" s="674">
        <f>IF(graph!$E$22=0,0,IF(graph!$E$2=0,20,IF(AND(B373&gt;graph!$E$22-graph!$E$32,B373&lt;graph!$E$22+graph!$E$32),0.25,0)))</f>
        <v>0</v>
      </c>
    </row>
    <row r="374" spans="2:12">
      <c r="B374" s="620" t="str">
        <f>IF(graph!$E$2=0,"",B373+graph!$E$32)</f>
        <v/>
      </c>
      <c r="C374" s="673">
        <f>IF(graph!$E$2=0,20,IF(SUM(K374+L374=0),NA(),0.25))</f>
        <v>20</v>
      </c>
      <c r="D374" s="496">
        <f>IF(graph!$E$2=0,20,IF(AND(B374&lt;graph!$E$10+graph!$E$32,B374&gt;graph!$E$10-graph!$E$32),0.25,NA()))</f>
        <v>20</v>
      </c>
      <c r="K374" s="674">
        <f>IF(graph!$E$20=0,0,IF(graph!$E$2=0,20,IF(AND(B374&lt;graph!$E$20+graph!$E$32,B374&gt;graph!$E$20-graph!$E$32),0.25,0)))</f>
        <v>0</v>
      </c>
      <c r="L374" s="674">
        <f>IF(graph!$E$22=0,0,IF(graph!$E$2=0,20,IF(AND(B374&gt;graph!$E$22-graph!$E$32,B374&lt;graph!$E$22+graph!$E$32),0.25,0)))</f>
        <v>0</v>
      </c>
    </row>
    <row r="375" spans="2:12">
      <c r="B375" s="620" t="str">
        <f>IF(graph!$E$2=0,"",B374+graph!$E$32)</f>
        <v/>
      </c>
      <c r="C375" s="673">
        <f>IF(graph!$E$2=0,20,IF(SUM(K375+L375=0),NA(),0.25))</f>
        <v>20</v>
      </c>
      <c r="D375" s="496">
        <f>IF(graph!$E$2=0,20,IF(AND(B375&lt;graph!$E$10+graph!$E$32,B375&gt;graph!$E$10-graph!$E$32),0.25,NA()))</f>
        <v>20</v>
      </c>
      <c r="K375" s="674">
        <f>IF(graph!$E$20=0,0,IF(graph!$E$2=0,20,IF(AND(B375&lt;graph!$E$20+graph!$E$32,B375&gt;graph!$E$20-graph!$E$32),0.25,0)))</f>
        <v>0</v>
      </c>
      <c r="L375" s="674">
        <f>IF(graph!$E$22=0,0,IF(graph!$E$2=0,20,IF(AND(B375&gt;graph!$E$22-graph!$E$32,B375&lt;graph!$E$22+graph!$E$32),0.25,0)))</f>
        <v>0</v>
      </c>
    </row>
    <row r="376" spans="2:12">
      <c r="B376" s="620" t="str">
        <f>IF(graph!$E$2=0,"",B375+graph!$E$32)</f>
        <v/>
      </c>
      <c r="C376" s="673">
        <f>IF(graph!$E$2=0,20,IF(SUM(K376+L376=0),NA(),0.25))</f>
        <v>20</v>
      </c>
      <c r="D376" s="496">
        <f>IF(graph!$E$2=0,20,IF(AND(B376&lt;graph!$E$10+graph!$E$32,B376&gt;graph!$E$10-graph!$E$32),0.25,NA()))</f>
        <v>20</v>
      </c>
      <c r="K376" s="674">
        <f>IF(graph!$E$20=0,0,IF(graph!$E$2=0,20,IF(AND(B376&lt;graph!$E$20+graph!$E$32,B376&gt;graph!$E$20-graph!$E$32),0.25,0)))</f>
        <v>0</v>
      </c>
      <c r="L376" s="674">
        <f>IF(graph!$E$22=0,0,IF(graph!$E$2=0,20,IF(AND(B376&gt;graph!$E$22-graph!$E$32,B376&lt;graph!$E$22+graph!$E$32),0.25,0)))</f>
        <v>0</v>
      </c>
    </row>
    <row r="377" spans="2:12">
      <c r="B377" s="620" t="str">
        <f>IF(graph!$E$2=0,"",B376+graph!$E$32)</f>
        <v/>
      </c>
      <c r="C377" s="673">
        <f>IF(graph!$E$2=0,20,IF(SUM(K377+L377=0),NA(),0.25))</f>
        <v>20</v>
      </c>
      <c r="D377" s="496">
        <f>IF(graph!$E$2=0,20,IF(AND(B377&lt;graph!$E$10+graph!$E$32,B377&gt;graph!$E$10-graph!$E$32),0.25,NA()))</f>
        <v>20</v>
      </c>
      <c r="K377" s="674">
        <f>IF(graph!$E$20=0,0,IF(graph!$E$2=0,20,IF(AND(B377&lt;graph!$E$20+graph!$E$32,B377&gt;graph!$E$20-graph!$E$32),0.25,0)))</f>
        <v>0</v>
      </c>
      <c r="L377" s="674">
        <f>IF(graph!$E$22=0,0,IF(graph!$E$2=0,20,IF(AND(B377&gt;graph!$E$22-graph!$E$32,B377&lt;graph!$E$22+graph!$E$32),0.25,0)))</f>
        <v>0</v>
      </c>
    </row>
    <row r="378" spans="2:12">
      <c r="B378" s="620" t="str">
        <f>IF(graph!$E$2=0,"",B377+graph!$E$32)</f>
        <v/>
      </c>
      <c r="C378" s="673">
        <f>IF(graph!$E$2=0,20,IF(SUM(K378+L378=0),NA(),0.25))</f>
        <v>20</v>
      </c>
      <c r="D378" s="496">
        <f>IF(graph!$E$2=0,20,IF(AND(B378&lt;graph!$E$10+graph!$E$32,B378&gt;graph!$E$10-graph!$E$32),0.25,NA()))</f>
        <v>20</v>
      </c>
      <c r="K378" s="674">
        <f>IF(graph!$E$20=0,0,IF(graph!$E$2=0,20,IF(AND(B378&lt;graph!$E$20+graph!$E$32,B378&gt;graph!$E$20-graph!$E$32),0.25,0)))</f>
        <v>0</v>
      </c>
      <c r="L378" s="674">
        <f>IF(graph!$E$22=0,0,IF(graph!$E$2=0,20,IF(AND(B378&gt;graph!$E$22-graph!$E$32,B378&lt;graph!$E$22+graph!$E$32),0.25,0)))</f>
        <v>0</v>
      </c>
    </row>
    <row r="379" spans="2:12">
      <c r="B379" s="620" t="str">
        <f>IF(graph!$E$2=0,"",B378+graph!$E$32)</f>
        <v/>
      </c>
      <c r="C379" s="673">
        <f>IF(graph!$E$2=0,20,IF(SUM(K379+L379=0),NA(),0.25))</f>
        <v>20</v>
      </c>
      <c r="D379" s="496">
        <f>IF(graph!$E$2=0,20,IF(AND(B379&lt;graph!$E$10+graph!$E$32,B379&gt;graph!$E$10-graph!$E$32),0.25,NA()))</f>
        <v>20</v>
      </c>
      <c r="K379" s="674">
        <f>IF(graph!$E$20=0,0,IF(graph!$E$2=0,20,IF(AND(B379&lt;graph!$E$20+graph!$E$32,B379&gt;graph!$E$20-graph!$E$32),0.25,0)))</f>
        <v>0</v>
      </c>
      <c r="L379" s="674">
        <f>IF(graph!$E$22=0,0,IF(graph!$E$2=0,20,IF(AND(B379&gt;graph!$E$22-graph!$E$32,B379&lt;graph!$E$22+graph!$E$32),0.25,0)))</f>
        <v>0</v>
      </c>
    </row>
    <row r="380" spans="2:12">
      <c r="B380" s="620" t="str">
        <f>IF(graph!$E$2=0,"",B379+graph!$E$32)</f>
        <v/>
      </c>
      <c r="C380" s="673">
        <f>IF(graph!$E$2=0,20,IF(SUM(K380+L380=0),NA(),0.25))</f>
        <v>20</v>
      </c>
      <c r="D380" s="496">
        <f>IF(graph!$E$2=0,20,IF(AND(B380&lt;graph!$E$10+graph!$E$32,B380&gt;graph!$E$10-graph!$E$32),0.25,NA()))</f>
        <v>20</v>
      </c>
      <c r="K380" s="674">
        <f>IF(graph!$E$20=0,0,IF(graph!$E$2=0,20,IF(AND(B380&lt;graph!$E$20+graph!$E$32,B380&gt;graph!$E$20-graph!$E$32),0.25,0)))</f>
        <v>0</v>
      </c>
      <c r="L380" s="674">
        <f>IF(graph!$E$22=0,0,IF(graph!$E$2=0,20,IF(AND(B380&gt;graph!$E$22-graph!$E$32,B380&lt;graph!$E$22+graph!$E$32),0.25,0)))</f>
        <v>0</v>
      </c>
    </row>
    <row r="381" spans="2:12">
      <c r="B381" s="620" t="str">
        <f>IF(graph!$E$2=0,"",B380+graph!$E$32)</f>
        <v/>
      </c>
      <c r="C381" s="673">
        <f>IF(graph!$E$2=0,20,IF(SUM(K381+L381=0),NA(),0.25))</f>
        <v>20</v>
      </c>
      <c r="D381" s="496">
        <f>IF(graph!$E$2=0,20,IF(AND(B381&lt;graph!$E$10+graph!$E$32,B381&gt;graph!$E$10-graph!$E$32),0.25,NA()))</f>
        <v>20</v>
      </c>
      <c r="K381" s="674">
        <f>IF(graph!$E$20=0,0,IF(graph!$E$2=0,20,IF(AND(B381&lt;graph!$E$20+graph!$E$32,B381&gt;graph!$E$20-graph!$E$32),0.25,0)))</f>
        <v>0</v>
      </c>
      <c r="L381" s="674">
        <f>IF(graph!$E$22=0,0,IF(graph!$E$2=0,20,IF(AND(B381&gt;graph!$E$22-graph!$E$32,B381&lt;graph!$E$22+graph!$E$32),0.25,0)))</f>
        <v>0</v>
      </c>
    </row>
    <row r="382" spans="2:12">
      <c r="B382" s="620" t="str">
        <f>IF(graph!$E$2=0,"",B381+graph!$E$32)</f>
        <v/>
      </c>
      <c r="C382" s="673">
        <f>IF(graph!$E$2=0,20,IF(SUM(K382+L382=0),NA(),0.25))</f>
        <v>20</v>
      </c>
      <c r="D382" s="496">
        <f>IF(graph!$E$2=0,20,IF(AND(B382&lt;graph!$E$10+graph!$E$32,B382&gt;graph!$E$10-graph!$E$32),0.25,NA()))</f>
        <v>20</v>
      </c>
      <c r="K382" s="674">
        <f>IF(graph!$E$20=0,0,IF(graph!$E$2=0,20,IF(AND(B382&lt;graph!$E$20+graph!$E$32,B382&gt;graph!$E$20-graph!$E$32),0.25,0)))</f>
        <v>0</v>
      </c>
      <c r="L382" s="674">
        <f>IF(graph!$E$22=0,0,IF(graph!$E$2=0,20,IF(AND(B382&gt;graph!$E$22-graph!$E$32,B382&lt;graph!$E$22+graph!$E$32),0.25,0)))</f>
        <v>0</v>
      </c>
    </row>
    <row r="383" spans="2:12">
      <c r="B383" s="620" t="str">
        <f>IF(graph!$E$2=0,"",B382+graph!$E$32)</f>
        <v/>
      </c>
      <c r="C383" s="673">
        <f>IF(graph!$E$2=0,20,IF(SUM(K383+L383=0),NA(),0.25))</f>
        <v>20</v>
      </c>
      <c r="D383" s="496">
        <f>IF(graph!$E$2=0,20,IF(AND(B383&lt;graph!$E$10+graph!$E$32,B383&gt;graph!$E$10-graph!$E$32),0.25,NA()))</f>
        <v>20</v>
      </c>
      <c r="K383" s="674">
        <f>IF(graph!$E$20=0,0,IF(graph!$E$2=0,20,IF(AND(B383&lt;graph!$E$20+graph!$E$32,B383&gt;graph!$E$20-graph!$E$32),0.25,0)))</f>
        <v>0</v>
      </c>
      <c r="L383" s="674">
        <f>IF(graph!$E$22=0,0,IF(graph!$E$2=0,20,IF(AND(B383&gt;graph!$E$22-graph!$E$32,B383&lt;graph!$E$22+graph!$E$32),0.25,0)))</f>
        <v>0</v>
      </c>
    </row>
    <row r="384" spans="2:12">
      <c r="B384" s="620" t="str">
        <f>IF(graph!$E$2=0,"",B383+graph!$E$32)</f>
        <v/>
      </c>
      <c r="C384" s="673">
        <f>IF(graph!$E$2=0,20,IF(SUM(K384+L384=0),NA(),0.25))</f>
        <v>20</v>
      </c>
      <c r="D384" s="496">
        <f>IF(graph!$E$2=0,20,IF(AND(B384&lt;graph!$E$10+graph!$E$32,B384&gt;graph!$E$10-graph!$E$32),0.25,NA()))</f>
        <v>20</v>
      </c>
      <c r="K384" s="674">
        <f>IF(graph!$E$20=0,0,IF(graph!$E$2=0,20,IF(AND(B384&lt;graph!$E$20+graph!$E$32,B384&gt;graph!$E$20-graph!$E$32),0.25,0)))</f>
        <v>0</v>
      </c>
      <c r="L384" s="674">
        <f>IF(graph!$E$22=0,0,IF(graph!$E$2=0,20,IF(AND(B384&gt;graph!$E$22-graph!$E$32,B384&lt;graph!$E$22+graph!$E$32),0.25,0)))</f>
        <v>0</v>
      </c>
    </row>
    <row r="385" spans="2:12">
      <c r="B385" s="620" t="str">
        <f>IF(graph!$E$2=0,"",B384+graph!$E$32)</f>
        <v/>
      </c>
      <c r="C385" s="673">
        <f>IF(graph!$E$2=0,20,IF(SUM(K385+L385=0),NA(),0.25))</f>
        <v>20</v>
      </c>
      <c r="D385" s="496">
        <f>IF(graph!$E$2=0,20,IF(AND(B385&lt;graph!$E$10+graph!$E$32,B385&gt;graph!$E$10-graph!$E$32),0.25,NA()))</f>
        <v>20</v>
      </c>
      <c r="K385" s="674">
        <f>IF(graph!$E$20=0,0,IF(graph!$E$2=0,20,IF(AND(B385&lt;graph!$E$20+graph!$E$32,B385&gt;graph!$E$20-graph!$E$32),0.25,0)))</f>
        <v>0</v>
      </c>
      <c r="L385" s="674">
        <f>IF(graph!$E$22=0,0,IF(graph!$E$2=0,20,IF(AND(B385&gt;graph!$E$22-graph!$E$32,B385&lt;graph!$E$22+graph!$E$32),0.25,0)))</f>
        <v>0</v>
      </c>
    </row>
    <row r="386" spans="2:12">
      <c r="B386" s="620" t="str">
        <f>IF(graph!$E$2=0,"",B385+graph!$E$32)</f>
        <v/>
      </c>
      <c r="C386" s="673">
        <f>IF(graph!$E$2=0,20,IF(SUM(K386+L386=0),NA(),0.25))</f>
        <v>20</v>
      </c>
      <c r="D386" s="496">
        <f>IF(graph!$E$2=0,20,IF(AND(B386&lt;graph!$E$10+graph!$E$32,B386&gt;graph!$E$10-graph!$E$32),0.25,NA()))</f>
        <v>20</v>
      </c>
      <c r="K386" s="674">
        <f>IF(graph!$E$20=0,0,IF(graph!$E$2=0,20,IF(AND(B386&lt;graph!$E$20+graph!$E$32,B386&gt;graph!$E$20-graph!$E$32),0.25,0)))</f>
        <v>0</v>
      </c>
      <c r="L386" s="674">
        <f>IF(graph!$E$22=0,0,IF(graph!$E$2=0,20,IF(AND(B386&gt;graph!$E$22-graph!$E$32,B386&lt;graph!$E$22+graph!$E$32),0.25,0)))</f>
        <v>0</v>
      </c>
    </row>
    <row r="387" spans="2:12">
      <c r="B387" s="620" t="str">
        <f>IF(graph!$E$2=0,"",B386+graph!$E$32)</f>
        <v/>
      </c>
      <c r="C387" s="673">
        <f>IF(graph!$E$2=0,20,IF(SUM(K387+L387=0),NA(),0.25))</f>
        <v>20</v>
      </c>
      <c r="D387" s="496">
        <f>IF(graph!$E$2=0,20,IF(AND(B387&lt;graph!$E$10+graph!$E$32,B387&gt;graph!$E$10-graph!$E$32),0.25,NA()))</f>
        <v>20</v>
      </c>
      <c r="K387" s="674">
        <f>IF(graph!$E$20=0,0,IF(graph!$E$2=0,20,IF(AND(B387&lt;graph!$E$20+graph!$E$32,B387&gt;graph!$E$20-graph!$E$32),0.25,0)))</f>
        <v>0</v>
      </c>
      <c r="L387" s="674">
        <f>IF(graph!$E$22=0,0,IF(graph!$E$2=0,20,IF(AND(B387&gt;graph!$E$22-graph!$E$32,B387&lt;graph!$E$22+graph!$E$32),0.25,0)))</f>
        <v>0</v>
      </c>
    </row>
    <row r="388" spans="2:12">
      <c r="B388" s="620" t="str">
        <f>IF(graph!$E$2=0,"",B387+graph!$E$32)</f>
        <v/>
      </c>
      <c r="C388" s="673">
        <f>IF(graph!$E$2=0,20,IF(SUM(K388+L388=0),NA(),0.25))</f>
        <v>20</v>
      </c>
      <c r="D388" s="496">
        <f>IF(graph!$E$2=0,20,IF(AND(B388&lt;graph!$E$10+graph!$E$32,B388&gt;graph!$E$10-graph!$E$32),0.25,NA()))</f>
        <v>20</v>
      </c>
      <c r="K388" s="674">
        <f>IF(graph!$E$20=0,0,IF(graph!$E$2=0,20,IF(AND(B388&lt;graph!$E$20+graph!$E$32,B388&gt;graph!$E$20-graph!$E$32),0.25,0)))</f>
        <v>0</v>
      </c>
      <c r="L388" s="674">
        <f>IF(graph!$E$22=0,0,IF(graph!$E$2=0,20,IF(AND(B388&gt;graph!$E$22-graph!$E$32,B388&lt;graph!$E$22+graph!$E$32),0.25,0)))</f>
        <v>0</v>
      </c>
    </row>
    <row r="389" spans="2:12">
      <c r="B389" s="620" t="str">
        <f>IF(graph!$E$2=0,"",B388+graph!$E$32)</f>
        <v/>
      </c>
      <c r="C389" s="673">
        <f>IF(graph!$E$2=0,20,IF(SUM(K389+L389=0),NA(),0.25))</f>
        <v>20</v>
      </c>
      <c r="D389" s="496">
        <f>IF(graph!$E$2=0,20,IF(AND(B389&lt;graph!$E$10+graph!$E$32,B389&gt;graph!$E$10-graph!$E$32),0.25,NA()))</f>
        <v>20</v>
      </c>
      <c r="K389" s="674">
        <f>IF(graph!$E$20=0,0,IF(graph!$E$2=0,20,IF(AND(B389&lt;graph!$E$20+graph!$E$32,B389&gt;graph!$E$20-graph!$E$32),0.25,0)))</f>
        <v>0</v>
      </c>
      <c r="L389" s="674">
        <f>IF(graph!$E$22=0,0,IF(graph!$E$2=0,20,IF(AND(B389&gt;graph!$E$22-graph!$E$32,B389&lt;graph!$E$22+graph!$E$32),0.25,0)))</f>
        <v>0</v>
      </c>
    </row>
    <row r="390" spans="2:12">
      <c r="B390" s="620" t="str">
        <f>IF(graph!$E$2=0,"",B389+graph!$E$32)</f>
        <v/>
      </c>
      <c r="C390" s="673">
        <f>IF(graph!$E$2=0,20,IF(SUM(K390+L390=0),NA(),0.25))</f>
        <v>20</v>
      </c>
      <c r="D390" s="496">
        <f>IF(graph!$E$2=0,20,IF(AND(B390&lt;graph!$E$10+graph!$E$32,B390&gt;graph!$E$10-graph!$E$32),0.25,NA()))</f>
        <v>20</v>
      </c>
      <c r="K390" s="674">
        <f>IF(graph!$E$20=0,0,IF(graph!$E$2=0,20,IF(AND(B390&lt;graph!$E$20+graph!$E$32,B390&gt;graph!$E$20-graph!$E$32),0.25,0)))</f>
        <v>0</v>
      </c>
      <c r="L390" s="674">
        <f>IF(graph!$E$22=0,0,IF(graph!$E$2=0,20,IF(AND(B390&gt;graph!$E$22-graph!$E$32,B390&lt;graph!$E$22+graph!$E$32),0.25,0)))</f>
        <v>0</v>
      </c>
    </row>
    <row r="391" spans="2:12">
      <c r="B391" s="620" t="str">
        <f>IF(graph!$E$2=0,"",B390+graph!$E$32)</f>
        <v/>
      </c>
      <c r="C391" s="673">
        <f>IF(graph!$E$2=0,20,IF(SUM(K391+L391=0),NA(),0.25))</f>
        <v>20</v>
      </c>
      <c r="D391" s="496">
        <f>IF(graph!$E$2=0,20,IF(AND(B391&lt;graph!$E$10+graph!$E$32,B391&gt;graph!$E$10-graph!$E$32),0.25,NA()))</f>
        <v>20</v>
      </c>
      <c r="K391" s="674">
        <f>IF(graph!$E$20=0,0,IF(graph!$E$2=0,20,IF(AND(B391&lt;graph!$E$20+graph!$E$32,B391&gt;graph!$E$20-graph!$E$32),0.25,0)))</f>
        <v>0</v>
      </c>
      <c r="L391" s="674">
        <f>IF(graph!$E$22=0,0,IF(graph!$E$2=0,20,IF(AND(B391&gt;graph!$E$22-graph!$E$32,B391&lt;graph!$E$22+graph!$E$32),0.25,0)))</f>
        <v>0</v>
      </c>
    </row>
    <row r="392" spans="2:12">
      <c r="B392" s="620" t="str">
        <f>IF(graph!$E$2=0,"",B391+graph!$E$32)</f>
        <v/>
      </c>
      <c r="C392" s="673">
        <f>IF(graph!$E$2=0,20,IF(SUM(K392+L392=0),NA(),0.25))</f>
        <v>20</v>
      </c>
      <c r="D392" s="496">
        <f>IF(graph!$E$2=0,20,IF(AND(B392&lt;graph!$E$10+graph!$E$32,B392&gt;graph!$E$10-graph!$E$32),0.25,NA()))</f>
        <v>20</v>
      </c>
      <c r="K392" s="674">
        <f>IF(graph!$E$20=0,0,IF(graph!$E$2=0,20,IF(AND(B392&lt;graph!$E$20+graph!$E$32,B392&gt;graph!$E$20-graph!$E$32),0.25,0)))</f>
        <v>0</v>
      </c>
      <c r="L392" s="674">
        <f>IF(graph!$E$22=0,0,IF(graph!$E$2=0,20,IF(AND(B392&gt;graph!$E$22-graph!$E$32,B392&lt;graph!$E$22+graph!$E$32),0.25,0)))</f>
        <v>0</v>
      </c>
    </row>
    <row r="393" spans="2:12">
      <c r="B393" s="620" t="str">
        <f>IF(graph!$E$2=0,"",B392+graph!$E$32)</f>
        <v/>
      </c>
      <c r="C393" s="673">
        <f>IF(graph!$E$2=0,20,IF(SUM(K393+L393=0),NA(),0.25))</f>
        <v>20</v>
      </c>
      <c r="D393" s="496">
        <f>IF(graph!$E$2=0,20,IF(AND(B393&lt;graph!$E$10+graph!$E$32,B393&gt;graph!$E$10-graph!$E$32),0.25,NA()))</f>
        <v>20</v>
      </c>
      <c r="K393" s="674">
        <f>IF(graph!$E$20=0,0,IF(graph!$E$2=0,20,IF(AND(B393&lt;graph!$E$20+graph!$E$32,B393&gt;graph!$E$20-graph!$E$32),0.25,0)))</f>
        <v>0</v>
      </c>
      <c r="L393" s="674">
        <f>IF(graph!$E$22=0,0,IF(graph!$E$2=0,20,IF(AND(B393&gt;graph!$E$22-graph!$E$32,B393&lt;graph!$E$22+graph!$E$32),0.25,0)))</f>
        <v>0</v>
      </c>
    </row>
    <row r="394" spans="2:12">
      <c r="B394" s="620" t="str">
        <f>IF(graph!$E$2=0,"",B393+graph!$E$32)</f>
        <v/>
      </c>
      <c r="C394" s="673">
        <f>IF(graph!$E$2=0,20,IF(SUM(K394+L394=0),NA(),0.25))</f>
        <v>20</v>
      </c>
      <c r="D394" s="496">
        <f>IF(graph!$E$2=0,20,IF(AND(B394&lt;graph!$E$10+graph!$E$32,B394&gt;graph!$E$10-graph!$E$32),0.25,NA()))</f>
        <v>20</v>
      </c>
      <c r="K394" s="674">
        <f>IF(graph!$E$20=0,0,IF(graph!$E$2=0,20,IF(AND(B394&lt;graph!$E$20+graph!$E$32,B394&gt;graph!$E$20-graph!$E$32),0.25,0)))</f>
        <v>0</v>
      </c>
      <c r="L394" s="674">
        <f>IF(graph!$E$22=0,0,IF(graph!$E$2=0,20,IF(AND(B394&gt;graph!$E$22-graph!$E$32,B394&lt;graph!$E$22+graph!$E$32),0.25,0)))</f>
        <v>0</v>
      </c>
    </row>
    <row r="395" spans="2:12">
      <c r="B395" s="620" t="str">
        <f>IF(graph!$E$2=0,"",B394+graph!$E$32)</f>
        <v/>
      </c>
      <c r="C395" s="673">
        <f>IF(graph!$E$2=0,20,IF(SUM(K395+L395=0),NA(),0.25))</f>
        <v>20</v>
      </c>
      <c r="D395" s="496">
        <f>IF(graph!$E$2=0,20,IF(AND(B395&lt;graph!$E$10+graph!$E$32,B395&gt;graph!$E$10-graph!$E$32),0.25,NA()))</f>
        <v>20</v>
      </c>
      <c r="K395" s="674">
        <f>IF(graph!$E$20=0,0,IF(graph!$E$2=0,20,IF(AND(B395&lt;graph!$E$20+graph!$E$32,B395&gt;graph!$E$20-graph!$E$32),0.25,0)))</f>
        <v>0</v>
      </c>
      <c r="L395" s="674">
        <f>IF(graph!$E$22=0,0,IF(graph!$E$2=0,20,IF(AND(B395&gt;graph!$E$22-graph!$E$32,B395&lt;graph!$E$22+graph!$E$32),0.25,0)))</f>
        <v>0</v>
      </c>
    </row>
    <row r="396" spans="2:12">
      <c r="B396" s="620" t="str">
        <f>IF(graph!$E$2=0,"",B395+graph!$E$32)</f>
        <v/>
      </c>
      <c r="C396" s="673">
        <f>IF(graph!$E$2=0,20,IF(SUM(K396+L396=0),NA(),0.25))</f>
        <v>20</v>
      </c>
      <c r="D396" s="496">
        <f>IF(graph!$E$2=0,20,IF(AND(B396&lt;graph!$E$10+graph!$E$32,B396&gt;graph!$E$10-graph!$E$32),0.25,NA()))</f>
        <v>20</v>
      </c>
      <c r="K396" s="674">
        <f>IF(graph!$E$20=0,0,IF(graph!$E$2=0,20,IF(AND(B396&lt;graph!$E$20+graph!$E$32,B396&gt;graph!$E$20-graph!$E$32),0.25,0)))</f>
        <v>0</v>
      </c>
      <c r="L396" s="674">
        <f>IF(graph!$E$22=0,0,IF(graph!$E$2=0,20,IF(AND(B396&gt;graph!$E$22-graph!$E$32,B396&lt;graph!$E$22+graph!$E$32),0.25,0)))</f>
        <v>0</v>
      </c>
    </row>
    <row r="397" spans="2:12">
      <c r="B397" s="620" t="str">
        <f>IF(graph!$E$2=0,"",B396+graph!$E$32)</f>
        <v/>
      </c>
      <c r="C397" s="673">
        <f>IF(graph!$E$2=0,20,IF(SUM(K397+L397=0),NA(),0.25))</f>
        <v>20</v>
      </c>
      <c r="D397" s="496">
        <f>IF(graph!$E$2=0,20,IF(AND(B397&lt;graph!$E$10+graph!$E$32,B397&gt;graph!$E$10-graph!$E$32),0.25,NA()))</f>
        <v>20</v>
      </c>
      <c r="K397" s="674">
        <f>IF(graph!$E$20=0,0,IF(graph!$E$2=0,20,IF(AND(B397&lt;graph!$E$20+graph!$E$32,B397&gt;graph!$E$20-graph!$E$32),0.25,0)))</f>
        <v>0</v>
      </c>
      <c r="L397" s="674">
        <f>IF(graph!$E$22=0,0,IF(graph!$E$2=0,20,IF(AND(B397&gt;graph!$E$22-graph!$E$32,B397&lt;graph!$E$22+graph!$E$32),0.25,0)))</f>
        <v>0</v>
      </c>
    </row>
    <row r="398" spans="2:12">
      <c r="B398" s="620" t="str">
        <f>IF(graph!$E$2=0,"",B397+graph!$E$32)</f>
        <v/>
      </c>
      <c r="C398" s="673">
        <f>IF(graph!$E$2=0,20,IF(SUM(K398+L398=0),NA(),0.25))</f>
        <v>20</v>
      </c>
      <c r="D398" s="496">
        <f>IF(graph!$E$2=0,20,IF(AND(B398&lt;graph!$E$10+graph!$E$32,B398&gt;graph!$E$10-graph!$E$32),0.25,NA()))</f>
        <v>20</v>
      </c>
      <c r="K398" s="674">
        <f>IF(graph!$E$20=0,0,IF(graph!$E$2=0,20,IF(AND(B398&lt;graph!$E$20+graph!$E$32,B398&gt;graph!$E$20-graph!$E$32),0.25,0)))</f>
        <v>0</v>
      </c>
      <c r="L398" s="674">
        <f>IF(graph!$E$22=0,0,IF(graph!$E$2=0,20,IF(AND(B398&gt;graph!$E$22-graph!$E$32,B398&lt;graph!$E$22+graph!$E$32),0.25,0)))</f>
        <v>0</v>
      </c>
    </row>
    <row r="399" spans="2:12">
      <c r="B399" s="620" t="str">
        <f>IF(graph!$E$2=0,"",B398+graph!$E$32)</f>
        <v/>
      </c>
      <c r="C399" s="673">
        <f>IF(graph!$E$2=0,20,IF(SUM(K399+L399=0),NA(),0.25))</f>
        <v>20</v>
      </c>
      <c r="D399" s="496">
        <f>IF(graph!$E$2=0,20,IF(AND(B399&lt;graph!$E$10+graph!$E$32,B399&gt;graph!$E$10-graph!$E$32),0.25,NA()))</f>
        <v>20</v>
      </c>
      <c r="K399" s="674">
        <f>IF(graph!$E$20=0,0,IF(graph!$E$2=0,20,IF(AND(B399&lt;graph!$E$20+graph!$E$32,B399&gt;graph!$E$20-graph!$E$32),0.25,0)))</f>
        <v>0</v>
      </c>
      <c r="L399" s="674">
        <f>IF(graph!$E$22=0,0,IF(graph!$E$2=0,20,IF(AND(B399&gt;graph!$E$22-graph!$E$32,B399&lt;graph!$E$22+graph!$E$32),0.25,0)))</f>
        <v>0</v>
      </c>
    </row>
    <row r="400" spans="2:12">
      <c r="B400" s="620" t="str">
        <f>IF(graph!$E$2=0,"",B399+graph!$E$32)</f>
        <v/>
      </c>
      <c r="C400" s="673">
        <f>IF(graph!$E$2=0,20,IF(SUM(K400+L400=0),NA(),0.25))</f>
        <v>20</v>
      </c>
      <c r="D400" s="496">
        <f>IF(graph!$E$2=0,20,IF(AND(B400&lt;graph!$E$10+graph!$E$32,B400&gt;graph!$E$10-graph!$E$32),0.25,NA()))</f>
        <v>20</v>
      </c>
      <c r="K400" s="674">
        <f>IF(graph!$E$20=0,0,IF(graph!$E$2=0,20,IF(AND(B400&lt;graph!$E$20+graph!$E$32,B400&gt;graph!$E$20-graph!$E$32),0.25,0)))</f>
        <v>0</v>
      </c>
      <c r="L400" s="674">
        <f>IF(graph!$E$22=0,0,IF(graph!$E$2=0,20,IF(AND(B400&gt;graph!$E$22-graph!$E$32,B400&lt;graph!$E$22+graph!$E$32),0.25,0)))</f>
        <v>0</v>
      </c>
    </row>
    <row r="401" spans="2:12">
      <c r="B401" s="620" t="str">
        <f>IF(graph!$E$2=0,"",B400+graph!$E$32)</f>
        <v/>
      </c>
      <c r="C401" s="673">
        <f>IF(graph!$E$2=0,20,IF(SUM(K401+L401=0),NA(),0.25))</f>
        <v>20</v>
      </c>
      <c r="D401" s="496">
        <f>IF(graph!$E$2=0,20,IF(AND(B401&lt;graph!$E$10+graph!$E$32,B401&gt;graph!$E$10-graph!$E$32),0.25,NA()))</f>
        <v>20</v>
      </c>
      <c r="K401" s="674">
        <f>IF(graph!$E$20=0,0,IF(graph!$E$2=0,20,IF(AND(B401&lt;graph!$E$20+graph!$E$32,B401&gt;graph!$E$20-graph!$E$32),0.25,0)))</f>
        <v>0</v>
      </c>
      <c r="L401" s="674">
        <f>IF(graph!$E$22=0,0,IF(graph!$E$2=0,20,IF(AND(B401&gt;graph!$E$22-graph!$E$32,B401&lt;graph!$E$22+graph!$E$32),0.25,0)))</f>
        <v>0</v>
      </c>
    </row>
    <row r="402" spans="2:12">
      <c r="B402" s="620" t="str">
        <f>IF(graph!$E$2=0,"",B401+graph!$E$32)</f>
        <v/>
      </c>
      <c r="C402" s="673">
        <f>IF(graph!$E$2=0,20,IF(SUM(K402+L402=0),NA(),0.25))</f>
        <v>20</v>
      </c>
      <c r="D402" s="496">
        <f>IF(graph!$E$2=0,20,IF(AND(B402&lt;graph!$E$10+graph!$E$32,B402&gt;graph!$E$10-graph!$E$32),0.25,NA()))</f>
        <v>20</v>
      </c>
      <c r="K402" s="674">
        <f>IF(graph!$E$20=0,0,IF(graph!$E$2=0,20,IF(AND(B402&lt;graph!$E$20+graph!$E$32,B402&gt;graph!$E$20-graph!$E$32),0.25,0)))</f>
        <v>0</v>
      </c>
      <c r="L402" s="674">
        <f>IF(graph!$E$22=0,0,IF(graph!$E$2=0,20,IF(AND(B402&gt;graph!$E$22-graph!$E$32,B402&lt;graph!$E$22+graph!$E$32),0.25,0)))</f>
        <v>0</v>
      </c>
    </row>
    <row r="403" spans="2:12">
      <c r="B403" s="620" t="str">
        <f>IF(graph!$E$2=0,"",B402+graph!$E$32)</f>
        <v/>
      </c>
      <c r="C403" s="673">
        <f>IF(graph!$E$2=0,20,IF(SUM(K403+L403=0),NA(),0.25))</f>
        <v>20</v>
      </c>
      <c r="D403" s="496">
        <f>IF(graph!$E$2=0,20,IF(AND(B403&lt;graph!$E$10+graph!$E$32,B403&gt;graph!$E$10-graph!$E$32),0.25,NA()))</f>
        <v>20</v>
      </c>
      <c r="K403" s="674">
        <f>IF(graph!$E$20=0,0,IF(graph!$E$2=0,20,IF(AND(B403&lt;graph!$E$20+graph!$E$32,B403&gt;graph!$E$20-graph!$E$32),0.25,0)))</f>
        <v>0</v>
      </c>
      <c r="L403" s="674">
        <f>IF(graph!$E$22=0,0,IF(graph!$E$2=0,20,IF(AND(B403&gt;graph!$E$22-graph!$E$32,B403&lt;graph!$E$22+graph!$E$32),0.25,0)))</f>
        <v>0</v>
      </c>
    </row>
    <row r="404" spans="2:12">
      <c r="B404" s="620" t="str">
        <f>IF(graph!$E$2=0,"",B403+graph!$E$32)</f>
        <v/>
      </c>
      <c r="C404" s="673">
        <f>IF(graph!$E$2=0,20,IF(SUM(K404+L404=0),NA(),0.25))</f>
        <v>20</v>
      </c>
      <c r="D404" s="496">
        <f>IF(graph!$E$2=0,20,IF(AND(B404&lt;graph!$E$10+graph!$E$32,B404&gt;graph!$E$10-graph!$E$32),0.25,NA()))</f>
        <v>20</v>
      </c>
      <c r="K404" s="674">
        <f>IF(graph!$E$20=0,0,IF(graph!$E$2=0,20,IF(AND(B404&lt;graph!$E$20+graph!$E$32,B404&gt;graph!$E$20-graph!$E$32),0.25,0)))</f>
        <v>0</v>
      </c>
      <c r="L404" s="674">
        <f>IF(graph!$E$22=0,0,IF(graph!$E$2=0,20,IF(AND(B404&gt;graph!$E$22-graph!$E$32,B404&lt;graph!$E$22+graph!$E$32),0.25,0)))</f>
        <v>0</v>
      </c>
    </row>
    <row r="405" spans="2:12">
      <c r="B405" s="620" t="str">
        <f>IF(graph!$E$2=0,"",B404+graph!$E$32)</f>
        <v/>
      </c>
      <c r="C405" s="673">
        <f>IF(graph!$E$2=0,20,IF(SUM(K405+L405=0),NA(),0.25))</f>
        <v>20</v>
      </c>
      <c r="D405" s="496">
        <f>IF(graph!$E$2=0,20,IF(AND(B405&lt;graph!$E$10+graph!$E$32,B405&gt;graph!$E$10-graph!$E$32),0.25,NA()))</f>
        <v>20</v>
      </c>
      <c r="K405" s="674">
        <f>IF(graph!$E$20=0,0,IF(graph!$E$2=0,20,IF(AND(B405&lt;graph!$E$20+graph!$E$32,B405&gt;graph!$E$20-graph!$E$32),0.25,0)))</f>
        <v>0</v>
      </c>
      <c r="L405" s="674">
        <f>IF(graph!$E$22=0,0,IF(graph!$E$2=0,20,IF(AND(B405&gt;graph!$E$22-graph!$E$32,B405&lt;graph!$E$22+graph!$E$32),0.25,0)))</f>
        <v>0</v>
      </c>
    </row>
    <row r="406" spans="2:12">
      <c r="B406" s="620" t="str">
        <f>IF(graph!$E$2=0,"",B405+graph!$E$32)</f>
        <v/>
      </c>
      <c r="C406" s="673">
        <f>IF(graph!$E$2=0,20,IF(SUM(K406+L406=0),NA(),0.25))</f>
        <v>20</v>
      </c>
      <c r="D406" s="496">
        <f>IF(graph!$E$2=0,20,IF(AND(B406&lt;graph!$E$10+graph!$E$32,B406&gt;graph!$E$10-graph!$E$32),0.25,NA()))</f>
        <v>20</v>
      </c>
      <c r="K406" s="674">
        <f>IF(graph!$E$20=0,0,IF(graph!$E$2=0,20,IF(AND(B406&lt;graph!$E$20+graph!$E$32,B406&gt;graph!$E$20-graph!$E$32),0.25,0)))</f>
        <v>0</v>
      </c>
      <c r="L406" s="674">
        <f>IF(graph!$E$22=0,0,IF(graph!$E$2=0,20,IF(AND(B406&gt;graph!$E$22-graph!$E$32,B406&lt;graph!$E$22+graph!$E$32),0.25,0)))</f>
        <v>0</v>
      </c>
    </row>
    <row r="407" spans="2:12">
      <c r="B407" s="620" t="str">
        <f>IF(graph!$E$2=0,"",B406+graph!$E$32)</f>
        <v/>
      </c>
      <c r="C407" s="673">
        <f>IF(graph!$E$2=0,20,IF(SUM(K407+L407=0),NA(),0.25))</f>
        <v>20</v>
      </c>
      <c r="D407" s="496">
        <f>IF(graph!$E$2=0,20,IF(AND(B407&lt;graph!$E$10+graph!$E$32,B407&gt;graph!$E$10-graph!$E$32),0.25,NA()))</f>
        <v>20</v>
      </c>
      <c r="K407" s="674">
        <f>IF(graph!$E$20=0,0,IF(graph!$E$2=0,20,IF(AND(B407&lt;graph!$E$20+graph!$E$32,B407&gt;graph!$E$20-graph!$E$32),0.25,0)))</f>
        <v>0</v>
      </c>
      <c r="L407" s="674">
        <f>IF(graph!$E$22=0,0,IF(graph!$E$2=0,20,IF(AND(B407&gt;graph!$E$22-graph!$E$32,B407&lt;graph!$E$22+graph!$E$32),0.25,0)))</f>
        <v>0</v>
      </c>
    </row>
    <row r="408" spans="2:12">
      <c r="B408" s="620" t="str">
        <f>IF(graph!$E$2=0,"",B407+graph!$E$32)</f>
        <v/>
      </c>
      <c r="C408" s="673">
        <f>IF(graph!$E$2=0,20,IF(SUM(K408+L408=0),NA(),0.25))</f>
        <v>20</v>
      </c>
      <c r="D408" s="496">
        <f>IF(graph!$E$2=0,20,IF(AND(B408&lt;graph!$E$10+graph!$E$32,B408&gt;graph!$E$10-graph!$E$32),0.25,NA()))</f>
        <v>20</v>
      </c>
      <c r="K408" s="674">
        <f>IF(graph!$E$20=0,0,IF(graph!$E$2=0,20,IF(AND(B408&lt;graph!$E$20+graph!$E$32,B408&gt;graph!$E$20-graph!$E$32),0.25,0)))</f>
        <v>0</v>
      </c>
      <c r="L408" s="674">
        <f>IF(graph!$E$22=0,0,IF(graph!$E$2=0,20,IF(AND(B408&gt;graph!$E$22-graph!$E$32,B408&lt;graph!$E$22+graph!$E$32),0.25,0)))</f>
        <v>0</v>
      </c>
    </row>
    <row r="409" spans="2:12">
      <c r="B409" s="620" t="str">
        <f>IF(graph!$E$2=0,"",B408+graph!$E$32)</f>
        <v/>
      </c>
      <c r="C409" s="673">
        <f>IF(graph!$E$2=0,20,IF(SUM(K409+L409=0),NA(),0.25))</f>
        <v>20</v>
      </c>
      <c r="D409" s="496">
        <f>IF(graph!$E$2=0,20,IF(AND(B409&lt;graph!$E$10+graph!$E$32,B409&gt;graph!$E$10-graph!$E$32),0.25,NA()))</f>
        <v>20</v>
      </c>
      <c r="K409" s="674">
        <f>IF(graph!$E$20=0,0,IF(graph!$E$2=0,20,IF(AND(B409&lt;graph!$E$20+graph!$E$32,B409&gt;graph!$E$20-graph!$E$32),0.25,0)))</f>
        <v>0</v>
      </c>
      <c r="L409" s="674">
        <f>IF(graph!$E$22=0,0,IF(graph!$E$2=0,20,IF(AND(B409&gt;graph!$E$22-graph!$E$32,B409&lt;graph!$E$22+graph!$E$32),0.25,0)))</f>
        <v>0</v>
      </c>
    </row>
    <row r="410" spans="2:12">
      <c r="B410" s="620" t="str">
        <f>IF(graph!$E$2=0,"",B409+graph!$E$32)</f>
        <v/>
      </c>
      <c r="C410" s="673">
        <f>IF(graph!$E$2=0,20,IF(SUM(K410+L410=0),NA(),0.25))</f>
        <v>20</v>
      </c>
      <c r="D410" s="496">
        <f>IF(graph!$E$2=0,20,IF(AND(B410&lt;graph!$E$10+graph!$E$32,B410&gt;graph!$E$10-graph!$E$32),0.25,NA()))</f>
        <v>20</v>
      </c>
      <c r="K410" s="674">
        <f>IF(graph!$E$20=0,0,IF(graph!$E$2=0,20,IF(AND(B410&lt;graph!$E$20+graph!$E$32,B410&gt;graph!$E$20-graph!$E$32),0.25,0)))</f>
        <v>0</v>
      </c>
      <c r="L410" s="674">
        <f>IF(graph!$E$22=0,0,IF(graph!$E$2=0,20,IF(AND(B410&gt;graph!$E$22-graph!$E$32,B410&lt;graph!$E$22+graph!$E$32),0.25,0)))</f>
        <v>0</v>
      </c>
    </row>
    <row r="411" spans="2:12">
      <c r="B411" s="620" t="str">
        <f>IF(graph!$E$2=0,"",B410+graph!$E$32)</f>
        <v/>
      </c>
      <c r="C411" s="673">
        <f>IF(graph!$E$2=0,20,IF(SUM(K411+L411=0),NA(),0.25))</f>
        <v>20</v>
      </c>
      <c r="D411" s="496">
        <f>IF(graph!$E$2=0,20,IF(AND(B411&lt;graph!$E$10+graph!$E$32,B411&gt;graph!$E$10-graph!$E$32),0.25,NA()))</f>
        <v>20</v>
      </c>
      <c r="K411" s="674">
        <f>IF(graph!$E$20=0,0,IF(graph!$E$2=0,20,IF(AND(B411&lt;graph!$E$20+graph!$E$32,B411&gt;graph!$E$20-graph!$E$32),0.25,0)))</f>
        <v>0</v>
      </c>
      <c r="L411" s="674">
        <f>IF(graph!$E$22=0,0,IF(graph!$E$2=0,20,IF(AND(B411&gt;graph!$E$22-graph!$E$32,B411&lt;graph!$E$22+graph!$E$32),0.25,0)))</f>
        <v>0</v>
      </c>
    </row>
    <row r="412" spans="2:12">
      <c r="B412" s="620" t="str">
        <f>IF(graph!$E$2=0,"",B411+graph!$E$32)</f>
        <v/>
      </c>
      <c r="C412" s="673">
        <f>IF(graph!$E$2=0,20,IF(SUM(K412+L412=0),NA(),0.25))</f>
        <v>20</v>
      </c>
      <c r="D412" s="496">
        <f>IF(graph!$E$2=0,20,IF(AND(B412&lt;graph!$E$10+graph!$E$32,B412&gt;graph!$E$10-graph!$E$32),0.25,NA()))</f>
        <v>20</v>
      </c>
      <c r="K412" s="674">
        <f>IF(graph!$E$20=0,0,IF(graph!$E$2=0,20,IF(AND(B412&lt;graph!$E$20+graph!$E$32,B412&gt;graph!$E$20-graph!$E$32),0.25,0)))</f>
        <v>0</v>
      </c>
      <c r="L412" s="674">
        <f>IF(graph!$E$22=0,0,IF(graph!$E$2=0,20,IF(AND(B412&gt;graph!$E$22-graph!$E$32,B412&lt;graph!$E$22+graph!$E$32),0.25,0)))</f>
        <v>0</v>
      </c>
    </row>
    <row r="413" spans="2:12">
      <c r="B413" s="620" t="str">
        <f>IF(graph!$E$2=0,"",B412+graph!$E$32)</f>
        <v/>
      </c>
      <c r="C413" s="673">
        <f>IF(graph!$E$2=0,20,IF(SUM(K413+L413=0),NA(),0.25))</f>
        <v>20</v>
      </c>
      <c r="D413" s="496">
        <f>IF(graph!$E$2=0,20,IF(AND(B413&lt;graph!$E$10+graph!$E$32,B413&gt;graph!$E$10-graph!$E$32),0.25,NA()))</f>
        <v>20</v>
      </c>
      <c r="K413" s="674">
        <f>IF(graph!$E$20=0,0,IF(graph!$E$2=0,20,IF(AND(B413&lt;graph!$E$20+graph!$E$32,B413&gt;graph!$E$20-graph!$E$32),0.25,0)))</f>
        <v>0</v>
      </c>
      <c r="L413" s="674">
        <f>IF(graph!$E$22=0,0,IF(graph!$E$2=0,20,IF(AND(B413&gt;graph!$E$22-graph!$E$32,B413&lt;graph!$E$22+graph!$E$32),0.25,0)))</f>
        <v>0</v>
      </c>
    </row>
    <row r="414" spans="2:12">
      <c r="B414" s="620" t="str">
        <f>IF(graph!$E$2=0,"",B413+graph!$E$32)</f>
        <v/>
      </c>
      <c r="C414" s="673">
        <f>IF(graph!$E$2=0,20,IF(SUM(K414+L414=0),NA(),0.25))</f>
        <v>20</v>
      </c>
      <c r="D414" s="496">
        <f>IF(graph!$E$2=0,20,IF(AND(B414&lt;graph!$E$10+graph!$E$32,B414&gt;graph!$E$10-graph!$E$32),0.25,NA()))</f>
        <v>20</v>
      </c>
      <c r="K414" s="674">
        <f>IF(graph!$E$20=0,0,IF(graph!$E$2=0,20,IF(AND(B414&lt;graph!$E$20+graph!$E$32,B414&gt;graph!$E$20-graph!$E$32),0.25,0)))</f>
        <v>0</v>
      </c>
      <c r="L414" s="674">
        <f>IF(graph!$E$22=0,0,IF(graph!$E$2=0,20,IF(AND(B414&gt;graph!$E$22-graph!$E$32,B414&lt;graph!$E$22+graph!$E$32),0.25,0)))</f>
        <v>0</v>
      </c>
    </row>
    <row r="415" spans="2:12">
      <c r="B415" s="620" t="str">
        <f>IF(graph!$E$2=0,"",B414+graph!$E$32)</f>
        <v/>
      </c>
      <c r="C415" s="673">
        <f>IF(graph!$E$2=0,20,IF(SUM(K415+L415=0),NA(),0.25))</f>
        <v>20</v>
      </c>
      <c r="D415" s="496">
        <f>IF(graph!$E$2=0,20,IF(AND(B415&lt;graph!$E$10+graph!$E$32,B415&gt;graph!$E$10-graph!$E$32),0.25,NA()))</f>
        <v>20</v>
      </c>
      <c r="K415" s="674">
        <f>IF(graph!$E$20=0,0,IF(graph!$E$2=0,20,IF(AND(B415&lt;graph!$E$20+graph!$E$32,B415&gt;graph!$E$20-graph!$E$32),0.25,0)))</f>
        <v>0</v>
      </c>
      <c r="L415" s="674">
        <f>IF(graph!$E$22=0,0,IF(graph!$E$2=0,20,IF(AND(B415&gt;graph!$E$22-graph!$E$32,B415&lt;graph!$E$22+graph!$E$32),0.25,0)))</f>
        <v>0</v>
      </c>
    </row>
    <row r="416" spans="2:12">
      <c r="B416" s="620" t="str">
        <f>IF(graph!$E$2=0,"",B415+graph!$E$32)</f>
        <v/>
      </c>
      <c r="C416" s="673">
        <f>IF(graph!$E$2=0,20,IF(SUM(K416+L416=0),NA(),0.25))</f>
        <v>20</v>
      </c>
      <c r="D416" s="496">
        <f>IF(graph!$E$2=0,20,IF(AND(B416&lt;graph!$E$10+graph!$E$32,B416&gt;graph!$E$10-graph!$E$32),0.25,NA()))</f>
        <v>20</v>
      </c>
      <c r="K416" s="674">
        <f>IF(graph!$E$20=0,0,IF(graph!$E$2=0,20,IF(AND(B416&lt;graph!$E$20+graph!$E$32,B416&gt;graph!$E$20-graph!$E$32),0.25,0)))</f>
        <v>0</v>
      </c>
      <c r="L416" s="674">
        <f>IF(graph!$E$22=0,0,IF(graph!$E$2=0,20,IF(AND(B416&gt;graph!$E$22-graph!$E$32,B416&lt;graph!$E$22+graph!$E$32),0.25,0)))</f>
        <v>0</v>
      </c>
    </row>
    <row r="417" spans="2:12">
      <c r="B417" s="620" t="str">
        <f>IF(graph!$E$2=0,"",B416+graph!$E$32)</f>
        <v/>
      </c>
      <c r="C417" s="673">
        <f>IF(graph!$E$2=0,20,IF(SUM(K417+L417=0),NA(),0.25))</f>
        <v>20</v>
      </c>
      <c r="D417" s="496">
        <f>IF(graph!$E$2=0,20,IF(AND(B417&lt;graph!$E$10+graph!$E$32,B417&gt;graph!$E$10-graph!$E$32),0.25,NA()))</f>
        <v>20</v>
      </c>
      <c r="K417" s="674">
        <f>IF(graph!$E$20=0,0,IF(graph!$E$2=0,20,IF(AND(B417&lt;graph!$E$20+graph!$E$32,B417&gt;graph!$E$20-graph!$E$32),0.25,0)))</f>
        <v>0</v>
      </c>
      <c r="L417" s="674">
        <f>IF(graph!$E$22=0,0,IF(graph!$E$2=0,20,IF(AND(B417&gt;graph!$E$22-graph!$E$32,B417&lt;graph!$E$22+graph!$E$32),0.25,0)))</f>
        <v>0</v>
      </c>
    </row>
    <row r="418" spans="2:12">
      <c r="B418" s="620" t="str">
        <f>IF(graph!$E$2=0,"",B417+graph!$E$32)</f>
        <v/>
      </c>
      <c r="C418" s="673">
        <f>IF(graph!$E$2=0,20,IF(SUM(K418+L418=0),NA(),0.25))</f>
        <v>20</v>
      </c>
      <c r="D418" s="496">
        <f>IF(graph!$E$2=0,20,IF(AND(B418&lt;graph!$E$10+graph!$E$32,B418&gt;graph!$E$10-graph!$E$32),0.25,NA()))</f>
        <v>20</v>
      </c>
      <c r="K418" s="674">
        <f>IF(graph!$E$20=0,0,IF(graph!$E$2=0,20,IF(AND(B418&lt;graph!$E$20+graph!$E$32,B418&gt;graph!$E$20-graph!$E$32),0.25,0)))</f>
        <v>0</v>
      </c>
      <c r="L418" s="674">
        <f>IF(graph!$E$22=0,0,IF(graph!$E$2=0,20,IF(AND(B418&gt;graph!$E$22-graph!$E$32,B418&lt;graph!$E$22+graph!$E$32),0.25,0)))</f>
        <v>0</v>
      </c>
    </row>
    <row r="419" spans="2:12">
      <c r="B419" s="620" t="str">
        <f>IF(graph!$E$2=0,"",B418+graph!$E$32)</f>
        <v/>
      </c>
      <c r="C419" s="673">
        <f>IF(graph!$E$2=0,20,IF(SUM(K419+L419=0),NA(),0.25))</f>
        <v>20</v>
      </c>
      <c r="D419" s="496">
        <f>IF(graph!$E$2=0,20,IF(AND(B419&lt;graph!$E$10+graph!$E$32,B419&gt;graph!$E$10-graph!$E$32),0.25,NA()))</f>
        <v>20</v>
      </c>
      <c r="K419" s="674">
        <f>IF(graph!$E$20=0,0,IF(graph!$E$2=0,20,IF(AND(B419&lt;graph!$E$20+graph!$E$32,B419&gt;graph!$E$20-graph!$E$32),0.25,0)))</f>
        <v>0</v>
      </c>
      <c r="L419" s="674">
        <f>IF(graph!$E$22=0,0,IF(graph!$E$2=0,20,IF(AND(B419&gt;graph!$E$22-graph!$E$32,B419&lt;graph!$E$22+graph!$E$32),0.25,0)))</f>
        <v>0</v>
      </c>
    </row>
    <row r="420" spans="2:12">
      <c r="B420" s="620" t="str">
        <f>IF(graph!$E$2=0,"",B419+graph!$E$32)</f>
        <v/>
      </c>
      <c r="C420" s="673">
        <f>IF(graph!$E$2=0,20,IF(SUM(K420+L420=0),NA(),0.25))</f>
        <v>20</v>
      </c>
      <c r="D420" s="496">
        <f>IF(graph!$E$2=0,20,IF(AND(B420&lt;graph!$E$10+graph!$E$32,B420&gt;graph!$E$10-graph!$E$32),0.25,NA()))</f>
        <v>20</v>
      </c>
      <c r="K420" s="674">
        <f>IF(graph!$E$20=0,0,IF(graph!$E$2=0,20,IF(AND(B420&lt;graph!$E$20+graph!$E$32,B420&gt;graph!$E$20-graph!$E$32),0.25,0)))</f>
        <v>0</v>
      </c>
      <c r="L420" s="674">
        <f>IF(graph!$E$22=0,0,IF(graph!$E$2=0,20,IF(AND(B420&gt;graph!$E$22-graph!$E$32,B420&lt;graph!$E$22+graph!$E$32),0.25,0)))</f>
        <v>0</v>
      </c>
    </row>
    <row r="421" spans="2:12">
      <c r="B421" s="620" t="str">
        <f>IF(graph!$E$2=0,"",B420+graph!$E$32)</f>
        <v/>
      </c>
      <c r="C421" s="673">
        <f>IF(graph!$E$2=0,20,IF(SUM(K421+L421=0),NA(),0.25))</f>
        <v>20</v>
      </c>
      <c r="D421" s="496">
        <f>IF(graph!$E$2=0,20,IF(AND(B421&lt;graph!$E$10+graph!$E$32,B421&gt;graph!$E$10-graph!$E$32),0.25,NA()))</f>
        <v>20</v>
      </c>
      <c r="K421" s="674">
        <f>IF(graph!$E$20=0,0,IF(graph!$E$2=0,20,IF(AND(B421&lt;graph!$E$20+graph!$E$32,B421&gt;graph!$E$20-graph!$E$32),0.25,0)))</f>
        <v>0</v>
      </c>
      <c r="L421" s="674">
        <f>IF(graph!$E$22=0,0,IF(graph!$E$2=0,20,IF(AND(B421&gt;graph!$E$22-graph!$E$32,B421&lt;graph!$E$22+graph!$E$32),0.25,0)))</f>
        <v>0</v>
      </c>
    </row>
    <row r="422" spans="2:12">
      <c r="B422" s="620" t="str">
        <f>IF(graph!$E$2=0,"",B421+graph!$E$32)</f>
        <v/>
      </c>
      <c r="C422" s="673">
        <f>IF(graph!$E$2=0,20,IF(SUM(K422+L422=0),NA(),0.25))</f>
        <v>20</v>
      </c>
      <c r="D422" s="496">
        <f>IF(graph!$E$2=0,20,IF(AND(B422&lt;graph!$E$10+graph!$E$32,B422&gt;graph!$E$10-graph!$E$32),0.25,NA()))</f>
        <v>20</v>
      </c>
      <c r="K422" s="674">
        <f>IF(graph!$E$20=0,0,IF(graph!$E$2=0,20,IF(AND(B422&lt;graph!$E$20+graph!$E$32,B422&gt;graph!$E$20-graph!$E$32),0.25,0)))</f>
        <v>0</v>
      </c>
      <c r="L422" s="674">
        <f>IF(graph!$E$22=0,0,IF(graph!$E$2=0,20,IF(AND(B422&gt;graph!$E$22-graph!$E$32,B422&lt;graph!$E$22+graph!$E$32),0.25,0)))</f>
        <v>0</v>
      </c>
    </row>
    <row r="423" spans="2:12">
      <c r="B423" s="620" t="str">
        <f>IF(graph!$E$2=0,"",B422+graph!$E$32)</f>
        <v/>
      </c>
      <c r="C423" s="673">
        <f>IF(graph!$E$2=0,20,IF(SUM(K423+L423=0),NA(),0.25))</f>
        <v>20</v>
      </c>
      <c r="D423" s="496">
        <f>IF(graph!$E$2=0,20,IF(AND(B423&lt;graph!$E$10+graph!$E$32,B423&gt;graph!$E$10-graph!$E$32),0.25,NA()))</f>
        <v>20</v>
      </c>
      <c r="K423" s="674">
        <f>IF(graph!$E$20=0,0,IF(graph!$E$2=0,20,IF(AND(B423&lt;graph!$E$20+graph!$E$32,B423&gt;graph!$E$20-graph!$E$32),0.25,0)))</f>
        <v>0</v>
      </c>
      <c r="L423" s="674">
        <f>IF(graph!$E$22=0,0,IF(graph!$E$2=0,20,IF(AND(B423&gt;graph!$E$22-graph!$E$32,B423&lt;graph!$E$22+graph!$E$32),0.25,0)))</f>
        <v>0</v>
      </c>
    </row>
    <row r="424" spans="2:12">
      <c r="B424" s="620" t="str">
        <f>IF(graph!$E$2=0,"",B423+graph!$E$32)</f>
        <v/>
      </c>
      <c r="C424" s="673">
        <f>IF(graph!$E$2=0,20,IF(SUM(K424+L424=0),NA(),0.25))</f>
        <v>20</v>
      </c>
      <c r="D424" s="496">
        <f>IF(graph!$E$2=0,20,IF(AND(B424&lt;graph!$E$10+graph!$E$32,B424&gt;graph!$E$10-graph!$E$32),0.25,NA()))</f>
        <v>20</v>
      </c>
      <c r="K424" s="674">
        <f>IF(graph!$E$20=0,0,IF(graph!$E$2=0,20,IF(AND(B424&lt;graph!$E$20+graph!$E$32,B424&gt;graph!$E$20-graph!$E$32),0.25,0)))</f>
        <v>0</v>
      </c>
      <c r="L424" s="674">
        <f>IF(graph!$E$22=0,0,IF(graph!$E$2=0,20,IF(AND(B424&gt;graph!$E$22-graph!$E$32,B424&lt;graph!$E$22+graph!$E$32),0.25,0)))</f>
        <v>0</v>
      </c>
    </row>
    <row r="425" spans="2:12">
      <c r="B425" s="620" t="str">
        <f>IF(graph!$E$2=0,"",B424+graph!$E$32)</f>
        <v/>
      </c>
      <c r="C425" s="673">
        <f>IF(graph!$E$2=0,20,IF(SUM(K425+L425=0),NA(),0.25))</f>
        <v>20</v>
      </c>
      <c r="D425" s="496">
        <f>IF(graph!$E$2=0,20,IF(AND(B425&lt;graph!$E$10+graph!$E$32,B425&gt;graph!$E$10-graph!$E$32),0.25,NA()))</f>
        <v>20</v>
      </c>
      <c r="K425" s="674">
        <f>IF(graph!$E$20=0,0,IF(graph!$E$2=0,20,IF(AND(B425&lt;graph!$E$20+graph!$E$32,B425&gt;graph!$E$20-graph!$E$32),0.25,0)))</f>
        <v>0</v>
      </c>
      <c r="L425" s="674">
        <f>IF(graph!$E$22=0,0,IF(graph!$E$2=0,20,IF(AND(B425&gt;graph!$E$22-graph!$E$32,B425&lt;graph!$E$22+graph!$E$32),0.25,0)))</f>
        <v>0</v>
      </c>
    </row>
    <row r="426" spans="2:12">
      <c r="B426" s="620" t="str">
        <f>IF(graph!$E$2=0,"",B425+graph!$E$32)</f>
        <v/>
      </c>
      <c r="C426" s="673">
        <f>IF(graph!$E$2=0,20,IF(SUM(K426+L426=0),NA(),0.25))</f>
        <v>20</v>
      </c>
      <c r="D426" s="496">
        <f>IF(graph!$E$2=0,20,IF(AND(B426&lt;graph!$E$10+graph!$E$32,B426&gt;graph!$E$10-graph!$E$32),0.25,NA()))</f>
        <v>20</v>
      </c>
      <c r="K426" s="674">
        <f>IF(graph!$E$20=0,0,IF(graph!$E$2=0,20,IF(AND(B426&lt;graph!$E$20+graph!$E$32,B426&gt;graph!$E$20-graph!$E$32),0.25,0)))</f>
        <v>0</v>
      </c>
      <c r="L426" s="674">
        <f>IF(graph!$E$22=0,0,IF(graph!$E$2=0,20,IF(AND(B426&gt;graph!$E$22-graph!$E$32,B426&lt;graph!$E$22+graph!$E$32),0.25,0)))</f>
        <v>0</v>
      </c>
    </row>
    <row r="427" spans="2:12">
      <c r="B427" s="620" t="str">
        <f>IF(graph!$E$2=0,"",B426+graph!$E$32)</f>
        <v/>
      </c>
      <c r="C427" s="673">
        <f>IF(graph!$E$2=0,20,IF(SUM(K427+L427=0),NA(),0.25))</f>
        <v>20</v>
      </c>
      <c r="D427" s="496">
        <f>IF(graph!$E$2=0,20,IF(AND(B427&lt;graph!$E$10+graph!$E$32,B427&gt;graph!$E$10-graph!$E$32),0.25,NA()))</f>
        <v>20</v>
      </c>
      <c r="K427" s="674">
        <f>IF(graph!$E$20=0,0,IF(graph!$E$2=0,20,IF(AND(B427&lt;graph!$E$20+graph!$E$32,B427&gt;graph!$E$20-graph!$E$32),0.25,0)))</f>
        <v>0</v>
      </c>
      <c r="L427" s="674">
        <f>IF(graph!$E$22=0,0,IF(graph!$E$2=0,20,IF(AND(B427&gt;graph!$E$22-graph!$E$32,B427&lt;graph!$E$22+graph!$E$32),0.25,0)))</f>
        <v>0</v>
      </c>
    </row>
    <row r="428" spans="2:12">
      <c r="B428" s="620" t="str">
        <f>IF(graph!$E$2=0,"",B427+graph!$E$32)</f>
        <v/>
      </c>
      <c r="C428" s="673">
        <f>IF(graph!$E$2=0,20,IF(SUM(K428+L428=0),NA(),0.25))</f>
        <v>20</v>
      </c>
      <c r="D428" s="496">
        <f>IF(graph!$E$2=0,20,IF(AND(B428&lt;graph!$E$10+graph!$E$32,B428&gt;graph!$E$10-graph!$E$32),0.25,NA()))</f>
        <v>20</v>
      </c>
      <c r="K428" s="674">
        <f>IF(graph!$E$20=0,0,IF(graph!$E$2=0,20,IF(AND(B428&lt;graph!$E$20+graph!$E$32,B428&gt;graph!$E$20-graph!$E$32),0.25,0)))</f>
        <v>0</v>
      </c>
      <c r="L428" s="674">
        <f>IF(graph!$E$22=0,0,IF(graph!$E$2=0,20,IF(AND(B428&gt;graph!$E$22-graph!$E$32,B428&lt;graph!$E$22+graph!$E$32),0.25,0)))</f>
        <v>0</v>
      </c>
    </row>
    <row r="429" spans="2:12">
      <c r="B429" s="620" t="str">
        <f>IF(graph!$E$2=0,"",B428+graph!$E$32)</f>
        <v/>
      </c>
      <c r="C429" s="673">
        <f>IF(graph!$E$2=0,20,IF(SUM(K429+L429=0),NA(),0.25))</f>
        <v>20</v>
      </c>
      <c r="D429" s="496">
        <f>IF(graph!$E$2=0,20,IF(AND(B429&lt;graph!$E$10+graph!$E$32,B429&gt;graph!$E$10-graph!$E$32),0.25,NA()))</f>
        <v>20</v>
      </c>
      <c r="K429" s="674">
        <f>IF(graph!$E$20=0,0,IF(graph!$E$2=0,20,IF(AND(B429&lt;graph!$E$20+graph!$E$32,B429&gt;graph!$E$20-graph!$E$32),0.25,0)))</f>
        <v>0</v>
      </c>
      <c r="L429" s="674">
        <f>IF(graph!$E$22=0,0,IF(graph!$E$2=0,20,IF(AND(B429&gt;graph!$E$22-graph!$E$32,B429&lt;graph!$E$22+graph!$E$32),0.25,0)))</f>
        <v>0</v>
      </c>
    </row>
    <row r="430" spans="2:12">
      <c r="B430" s="620" t="str">
        <f>IF(graph!$E$2=0,"",B429+graph!$E$32)</f>
        <v/>
      </c>
      <c r="C430" s="673">
        <f>IF(graph!$E$2=0,20,IF(SUM(K430+L430=0),NA(),0.25))</f>
        <v>20</v>
      </c>
      <c r="D430" s="496">
        <f>IF(graph!$E$2=0,20,IF(AND(B430&lt;graph!$E$10+graph!$E$32,B430&gt;graph!$E$10-graph!$E$32),0.25,NA()))</f>
        <v>20</v>
      </c>
      <c r="K430" s="674">
        <f>IF(graph!$E$20=0,0,IF(graph!$E$2=0,20,IF(AND(B430&lt;graph!$E$20+graph!$E$32,B430&gt;graph!$E$20-graph!$E$32),0.25,0)))</f>
        <v>0</v>
      </c>
      <c r="L430" s="674">
        <f>IF(graph!$E$22=0,0,IF(graph!$E$2=0,20,IF(AND(B430&gt;graph!$E$22-graph!$E$32,B430&lt;graph!$E$22+graph!$E$32),0.25,0)))</f>
        <v>0</v>
      </c>
    </row>
    <row r="431" spans="2:12">
      <c r="B431" s="620" t="str">
        <f>IF(graph!$E$2=0,"",B430+graph!$E$32)</f>
        <v/>
      </c>
      <c r="C431" s="673">
        <f>IF(graph!$E$2=0,20,IF(SUM(K431+L431=0),NA(),0.25))</f>
        <v>20</v>
      </c>
      <c r="D431" s="496">
        <f>IF(graph!$E$2=0,20,IF(AND(B431&lt;graph!$E$10+graph!$E$32,B431&gt;graph!$E$10-graph!$E$32),0.25,NA()))</f>
        <v>20</v>
      </c>
      <c r="K431" s="674">
        <f>IF(graph!$E$20=0,0,IF(graph!$E$2=0,20,IF(AND(B431&lt;graph!$E$20+graph!$E$32,B431&gt;graph!$E$20-graph!$E$32),0.25,0)))</f>
        <v>0</v>
      </c>
      <c r="L431" s="674">
        <f>IF(graph!$E$22=0,0,IF(graph!$E$2=0,20,IF(AND(B431&gt;graph!$E$22-graph!$E$32,B431&lt;graph!$E$22+graph!$E$32),0.25,0)))</f>
        <v>0</v>
      </c>
    </row>
    <row r="432" spans="2:12">
      <c r="B432" s="620" t="str">
        <f>IF(graph!$E$2=0,"",B431+graph!$E$32)</f>
        <v/>
      </c>
      <c r="C432" s="673">
        <f>IF(graph!$E$2=0,20,IF(SUM(K432+L432=0),NA(),0.25))</f>
        <v>20</v>
      </c>
      <c r="D432" s="496">
        <f>IF(graph!$E$2=0,20,IF(AND(B432&lt;graph!$E$10+graph!$E$32,B432&gt;graph!$E$10-graph!$E$32),0.25,NA()))</f>
        <v>20</v>
      </c>
      <c r="K432" s="674">
        <f>IF(graph!$E$20=0,0,IF(graph!$E$2=0,20,IF(AND(B432&lt;graph!$E$20+graph!$E$32,B432&gt;graph!$E$20-graph!$E$32),0.25,0)))</f>
        <v>0</v>
      </c>
      <c r="L432" s="674">
        <f>IF(graph!$E$22=0,0,IF(graph!$E$2=0,20,IF(AND(B432&gt;graph!$E$22-graph!$E$32,B432&lt;graph!$E$22+graph!$E$32),0.25,0)))</f>
        <v>0</v>
      </c>
    </row>
    <row r="433" spans="2:12">
      <c r="B433" s="620" t="str">
        <f>IF(graph!$E$2=0,"",B432+graph!$E$32)</f>
        <v/>
      </c>
      <c r="C433" s="673">
        <f>IF(graph!$E$2=0,20,IF(SUM(K433+L433=0),NA(),0.25))</f>
        <v>20</v>
      </c>
      <c r="D433" s="496">
        <f>IF(graph!$E$2=0,20,IF(AND(B433&lt;graph!$E$10+graph!$E$32,B433&gt;graph!$E$10-graph!$E$32),0.25,NA()))</f>
        <v>20</v>
      </c>
      <c r="K433" s="674">
        <f>IF(graph!$E$20=0,0,IF(graph!$E$2=0,20,IF(AND(B433&lt;graph!$E$20+graph!$E$32,B433&gt;graph!$E$20-graph!$E$32),0.25,0)))</f>
        <v>0</v>
      </c>
      <c r="L433" s="674">
        <f>IF(graph!$E$22=0,0,IF(graph!$E$2=0,20,IF(AND(B433&gt;graph!$E$22-graph!$E$32,B433&lt;graph!$E$22+graph!$E$32),0.25,0)))</f>
        <v>0</v>
      </c>
    </row>
    <row r="434" spans="2:12">
      <c r="B434" s="620" t="str">
        <f>IF(graph!$E$2=0,"",B433+graph!$E$32)</f>
        <v/>
      </c>
      <c r="C434" s="673">
        <f>IF(graph!$E$2=0,20,IF(SUM(K434+L434=0),NA(),0.25))</f>
        <v>20</v>
      </c>
      <c r="D434" s="496">
        <f>IF(graph!$E$2=0,20,IF(AND(B434&lt;graph!$E$10+graph!$E$32,B434&gt;graph!$E$10-graph!$E$32),0.25,NA()))</f>
        <v>20</v>
      </c>
      <c r="K434" s="674">
        <f>IF(graph!$E$20=0,0,IF(graph!$E$2=0,20,IF(AND(B434&lt;graph!$E$20+graph!$E$32,B434&gt;graph!$E$20-graph!$E$32),0.25,0)))</f>
        <v>0</v>
      </c>
      <c r="L434" s="674">
        <f>IF(graph!$E$22=0,0,IF(graph!$E$2=0,20,IF(AND(B434&gt;graph!$E$22-graph!$E$32,B434&lt;graph!$E$22+graph!$E$32),0.25,0)))</f>
        <v>0</v>
      </c>
    </row>
    <row r="435" spans="2:12">
      <c r="B435" s="620" t="str">
        <f>IF(graph!$E$2=0,"",B434+graph!$E$32)</f>
        <v/>
      </c>
      <c r="C435" s="673">
        <f>IF(graph!$E$2=0,20,IF(SUM(K435+L435=0),NA(),0.25))</f>
        <v>20</v>
      </c>
      <c r="D435" s="496">
        <f>IF(graph!$E$2=0,20,IF(AND(B435&lt;graph!$E$10+graph!$E$32,B435&gt;graph!$E$10-graph!$E$32),0.25,NA()))</f>
        <v>20</v>
      </c>
      <c r="K435" s="674">
        <f>IF(graph!$E$20=0,0,IF(graph!$E$2=0,20,IF(AND(B435&lt;graph!$E$20+graph!$E$32,B435&gt;graph!$E$20-graph!$E$32),0.25,0)))</f>
        <v>0</v>
      </c>
      <c r="L435" s="674">
        <f>IF(graph!$E$22=0,0,IF(graph!$E$2=0,20,IF(AND(B435&gt;graph!$E$22-graph!$E$32,B435&lt;graph!$E$22+graph!$E$32),0.25,0)))</f>
        <v>0</v>
      </c>
    </row>
    <row r="436" spans="2:12">
      <c r="B436" s="620" t="str">
        <f>IF(graph!$E$2=0,"",B435+graph!$E$32)</f>
        <v/>
      </c>
      <c r="C436" s="673">
        <f>IF(graph!$E$2=0,20,IF(SUM(K436+L436=0),NA(),0.25))</f>
        <v>20</v>
      </c>
      <c r="D436" s="496">
        <f>IF(graph!$E$2=0,20,IF(AND(B436&lt;graph!$E$10+graph!$E$32,B436&gt;graph!$E$10-graph!$E$32),0.25,NA()))</f>
        <v>20</v>
      </c>
      <c r="K436" s="674">
        <f>IF(graph!$E$20=0,0,IF(graph!$E$2=0,20,IF(AND(B436&lt;graph!$E$20+graph!$E$32,B436&gt;graph!$E$20-graph!$E$32),0.25,0)))</f>
        <v>0</v>
      </c>
      <c r="L436" s="674">
        <f>IF(graph!$E$22=0,0,IF(graph!$E$2=0,20,IF(AND(B436&gt;graph!$E$22-graph!$E$32,B436&lt;graph!$E$22+graph!$E$32),0.25,0)))</f>
        <v>0</v>
      </c>
    </row>
    <row r="437" spans="2:12">
      <c r="B437" s="620" t="str">
        <f>IF(graph!$E$2=0,"",B436+graph!$E$32)</f>
        <v/>
      </c>
      <c r="C437" s="673">
        <f>IF(graph!$E$2=0,20,IF(SUM(K437+L437=0),NA(),0.25))</f>
        <v>20</v>
      </c>
      <c r="D437" s="496">
        <f>IF(graph!$E$2=0,20,IF(AND(B437&lt;graph!$E$10+graph!$E$32,B437&gt;graph!$E$10-graph!$E$32),0.25,NA()))</f>
        <v>20</v>
      </c>
      <c r="K437" s="674">
        <f>IF(graph!$E$20=0,0,IF(graph!$E$2=0,20,IF(AND(B437&lt;graph!$E$20+graph!$E$32,B437&gt;graph!$E$20-graph!$E$32),0.25,0)))</f>
        <v>0</v>
      </c>
      <c r="L437" s="674">
        <f>IF(graph!$E$22=0,0,IF(graph!$E$2=0,20,IF(AND(B437&gt;graph!$E$22-graph!$E$32,B437&lt;graph!$E$22+graph!$E$32),0.25,0)))</f>
        <v>0</v>
      </c>
    </row>
    <row r="438" spans="2:12">
      <c r="B438" s="620" t="str">
        <f>IF(graph!$E$2=0,"",B437+graph!$E$32)</f>
        <v/>
      </c>
      <c r="C438" s="673">
        <f>IF(graph!$E$2=0,20,IF(SUM(K438+L438=0),NA(),0.25))</f>
        <v>20</v>
      </c>
      <c r="D438" s="496">
        <f>IF(graph!$E$2=0,20,IF(AND(B438&lt;graph!$E$10+graph!$E$32,B438&gt;graph!$E$10-graph!$E$32),0.25,NA()))</f>
        <v>20</v>
      </c>
      <c r="K438" s="674">
        <f>IF(graph!$E$20=0,0,IF(graph!$E$2=0,20,IF(AND(B438&lt;graph!$E$20+graph!$E$32,B438&gt;graph!$E$20-graph!$E$32),0.25,0)))</f>
        <v>0</v>
      </c>
      <c r="L438" s="674">
        <f>IF(graph!$E$22=0,0,IF(graph!$E$2=0,20,IF(AND(B438&gt;graph!$E$22-graph!$E$32,B438&lt;graph!$E$22+graph!$E$32),0.25,0)))</f>
        <v>0</v>
      </c>
    </row>
    <row r="439" spans="2:12">
      <c r="B439" s="620" t="str">
        <f>IF(graph!$E$2=0,"",B438+graph!$E$32)</f>
        <v/>
      </c>
      <c r="C439" s="673">
        <f>IF(graph!$E$2=0,20,IF(SUM(K439+L439=0),NA(),0.25))</f>
        <v>20</v>
      </c>
      <c r="D439" s="496">
        <f>IF(graph!$E$2=0,20,IF(AND(B439&lt;graph!$E$10+graph!$E$32,B439&gt;graph!$E$10-graph!$E$32),0.25,NA()))</f>
        <v>20</v>
      </c>
      <c r="K439" s="674">
        <f>IF(graph!$E$20=0,0,IF(graph!$E$2=0,20,IF(AND(B439&lt;graph!$E$20+graph!$E$32,B439&gt;graph!$E$20-graph!$E$32),0.25,0)))</f>
        <v>0</v>
      </c>
      <c r="L439" s="674">
        <f>IF(graph!$E$22=0,0,IF(graph!$E$2=0,20,IF(AND(B439&gt;graph!$E$22-graph!$E$32,B439&lt;graph!$E$22+graph!$E$32),0.25,0)))</f>
        <v>0</v>
      </c>
    </row>
    <row r="440" spans="2:12">
      <c r="B440" s="620" t="str">
        <f>IF(graph!$E$2=0,"",B439+graph!$E$32)</f>
        <v/>
      </c>
      <c r="C440" s="673">
        <f>IF(graph!$E$2=0,20,IF(SUM(K440+L440=0),NA(),0.25))</f>
        <v>20</v>
      </c>
      <c r="D440" s="496">
        <f>IF(graph!$E$2=0,20,IF(AND(B440&lt;graph!$E$10+graph!$E$32,B440&gt;graph!$E$10-graph!$E$32),0.25,NA()))</f>
        <v>20</v>
      </c>
      <c r="K440" s="674">
        <f>IF(graph!$E$20=0,0,IF(graph!$E$2=0,20,IF(AND(B440&lt;graph!$E$20+graph!$E$32,B440&gt;graph!$E$20-graph!$E$32),0.25,0)))</f>
        <v>0</v>
      </c>
      <c r="L440" s="674">
        <f>IF(graph!$E$22=0,0,IF(graph!$E$2=0,20,IF(AND(B440&gt;graph!$E$22-graph!$E$32,B440&lt;graph!$E$22+graph!$E$32),0.25,0)))</f>
        <v>0</v>
      </c>
    </row>
    <row r="441" spans="2:12">
      <c r="B441" s="620" t="str">
        <f>IF(graph!$E$2=0,"",B440+graph!$E$32)</f>
        <v/>
      </c>
      <c r="C441" s="673">
        <f>IF(graph!$E$2=0,20,IF(SUM(K441+L441=0),NA(),0.25))</f>
        <v>20</v>
      </c>
      <c r="D441" s="496">
        <f>IF(graph!$E$2=0,20,IF(AND(B441&lt;graph!$E$10+graph!$E$32,B441&gt;graph!$E$10-graph!$E$32),0.25,NA()))</f>
        <v>20</v>
      </c>
      <c r="K441" s="674">
        <f>IF(graph!$E$20=0,0,IF(graph!$E$2=0,20,IF(AND(B441&lt;graph!$E$20+graph!$E$32,B441&gt;graph!$E$20-graph!$E$32),0.25,0)))</f>
        <v>0</v>
      </c>
      <c r="L441" s="674">
        <f>IF(graph!$E$22=0,0,IF(graph!$E$2=0,20,IF(AND(B441&gt;graph!$E$22-graph!$E$32,B441&lt;graph!$E$22+graph!$E$32),0.25,0)))</f>
        <v>0</v>
      </c>
    </row>
    <row r="442" spans="2:12">
      <c r="B442" s="620" t="str">
        <f>IF(graph!$E$2=0,"",B441+graph!$E$32)</f>
        <v/>
      </c>
      <c r="C442" s="673">
        <f>IF(graph!$E$2=0,20,IF(SUM(K442+L442=0),NA(),0.25))</f>
        <v>20</v>
      </c>
      <c r="D442" s="496">
        <f>IF(graph!$E$2=0,20,IF(AND(B442&lt;graph!$E$10+graph!$E$32,B442&gt;graph!$E$10-graph!$E$32),0.25,NA()))</f>
        <v>20</v>
      </c>
      <c r="K442" s="674">
        <f>IF(graph!$E$20=0,0,IF(graph!$E$2=0,20,IF(AND(B442&lt;graph!$E$20+graph!$E$32,B442&gt;graph!$E$20-graph!$E$32),0.25,0)))</f>
        <v>0</v>
      </c>
      <c r="L442" s="674">
        <f>IF(graph!$E$22=0,0,IF(graph!$E$2=0,20,IF(AND(B442&gt;graph!$E$22-graph!$E$32,B442&lt;graph!$E$22+graph!$E$32),0.25,0)))</f>
        <v>0</v>
      </c>
    </row>
    <row r="443" spans="2:12">
      <c r="B443" s="620" t="str">
        <f>IF(graph!$E$2=0,"",B442+graph!$E$32)</f>
        <v/>
      </c>
      <c r="C443" s="673">
        <f>IF(graph!$E$2=0,20,IF(SUM(K443+L443=0),NA(),0.25))</f>
        <v>20</v>
      </c>
      <c r="D443" s="496">
        <f>IF(graph!$E$2=0,20,IF(AND(B443&lt;graph!$E$10+graph!$E$32,B443&gt;graph!$E$10-graph!$E$32),0.25,NA()))</f>
        <v>20</v>
      </c>
      <c r="K443" s="674">
        <f>IF(graph!$E$20=0,0,IF(graph!$E$2=0,20,IF(AND(B443&lt;graph!$E$20+graph!$E$32,B443&gt;graph!$E$20-graph!$E$32),0.25,0)))</f>
        <v>0</v>
      </c>
      <c r="L443" s="674">
        <f>IF(graph!$E$22=0,0,IF(graph!$E$2=0,20,IF(AND(B443&gt;graph!$E$22-graph!$E$32,B443&lt;graph!$E$22+graph!$E$32),0.25,0)))</f>
        <v>0</v>
      </c>
    </row>
    <row r="444" spans="2:12">
      <c r="B444" s="620" t="str">
        <f>IF(graph!$E$2=0,"",B443+graph!$E$32)</f>
        <v/>
      </c>
      <c r="C444" s="673">
        <f>IF(graph!$E$2=0,20,IF(SUM(K444+L444=0),NA(),0.25))</f>
        <v>20</v>
      </c>
      <c r="D444" s="496">
        <f>IF(graph!$E$2=0,20,IF(AND(B444&lt;graph!$E$10+graph!$E$32,B444&gt;graph!$E$10-graph!$E$32),0.25,NA()))</f>
        <v>20</v>
      </c>
      <c r="K444" s="674">
        <f>IF(graph!$E$20=0,0,IF(graph!$E$2=0,20,IF(AND(B444&lt;graph!$E$20+graph!$E$32,B444&gt;graph!$E$20-graph!$E$32),0.25,0)))</f>
        <v>0</v>
      </c>
      <c r="L444" s="674">
        <f>IF(graph!$E$22=0,0,IF(graph!$E$2=0,20,IF(AND(B444&gt;graph!$E$22-graph!$E$32,B444&lt;graph!$E$22+graph!$E$32),0.25,0)))</f>
        <v>0</v>
      </c>
    </row>
    <row r="445" spans="2:12">
      <c r="B445" s="620" t="str">
        <f>IF(graph!$E$2=0,"",B444+graph!$E$32)</f>
        <v/>
      </c>
      <c r="C445" s="673">
        <f>IF(graph!$E$2=0,20,IF(SUM(K445+L445=0),NA(),0.25))</f>
        <v>20</v>
      </c>
      <c r="D445" s="496">
        <f>IF(graph!$E$2=0,20,IF(AND(B445&lt;graph!$E$10+graph!$E$32,B445&gt;graph!$E$10-graph!$E$32),0.25,NA()))</f>
        <v>20</v>
      </c>
      <c r="K445" s="674">
        <f>IF(graph!$E$20=0,0,IF(graph!$E$2=0,20,IF(AND(B445&lt;graph!$E$20+graph!$E$32,B445&gt;graph!$E$20-graph!$E$32),0.25,0)))</f>
        <v>0</v>
      </c>
      <c r="L445" s="674">
        <f>IF(graph!$E$22=0,0,IF(graph!$E$2=0,20,IF(AND(B445&gt;graph!$E$22-graph!$E$32,B445&lt;graph!$E$22+graph!$E$32),0.25,0)))</f>
        <v>0</v>
      </c>
    </row>
    <row r="446" spans="2:12">
      <c r="B446" s="620" t="str">
        <f>IF(graph!$E$2=0,"",B445+graph!$E$32)</f>
        <v/>
      </c>
      <c r="C446" s="673">
        <f>IF(graph!$E$2=0,20,IF(SUM(K446+L446=0),NA(),0.25))</f>
        <v>20</v>
      </c>
      <c r="D446" s="496">
        <f>IF(graph!$E$2=0,20,IF(AND(B446&lt;graph!$E$10+graph!$E$32,B446&gt;graph!$E$10-graph!$E$32),0.25,NA()))</f>
        <v>20</v>
      </c>
      <c r="K446" s="674">
        <f>IF(graph!$E$20=0,0,IF(graph!$E$2=0,20,IF(AND(B446&lt;graph!$E$20+graph!$E$32,B446&gt;graph!$E$20-graph!$E$32),0.25,0)))</f>
        <v>0</v>
      </c>
      <c r="L446" s="674">
        <f>IF(graph!$E$22=0,0,IF(graph!$E$2=0,20,IF(AND(B446&gt;graph!$E$22-graph!$E$32,B446&lt;graph!$E$22+graph!$E$32),0.25,0)))</f>
        <v>0</v>
      </c>
    </row>
    <row r="447" spans="2:12">
      <c r="B447" s="620" t="str">
        <f>IF(graph!$E$2=0,"",B446+graph!$E$32)</f>
        <v/>
      </c>
      <c r="C447" s="673">
        <f>IF(graph!$E$2=0,20,IF(SUM(K447+L447=0),NA(),0.25))</f>
        <v>20</v>
      </c>
      <c r="D447" s="496">
        <f>IF(graph!$E$2=0,20,IF(AND(B447&lt;graph!$E$10+graph!$E$32,B447&gt;graph!$E$10-graph!$E$32),0.25,NA()))</f>
        <v>20</v>
      </c>
      <c r="K447" s="674">
        <f>IF(graph!$E$20=0,0,IF(graph!$E$2=0,20,IF(AND(B447&lt;graph!$E$20+graph!$E$32,B447&gt;graph!$E$20-graph!$E$32),0.25,0)))</f>
        <v>0</v>
      </c>
      <c r="L447" s="674">
        <f>IF(graph!$E$22=0,0,IF(graph!$E$2=0,20,IF(AND(B447&gt;graph!$E$22-graph!$E$32,B447&lt;graph!$E$22+graph!$E$32),0.25,0)))</f>
        <v>0</v>
      </c>
    </row>
    <row r="448" spans="2:12">
      <c r="B448" s="620" t="str">
        <f>IF(graph!$E$2=0,"",B447+graph!$E$32)</f>
        <v/>
      </c>
      <c r="C448" s="673">
        <f>IF(graph!$E$2=0,20,IF(SUM(K448+L448=0),NA(),0.25))</f>
        <v>20</v>
      </c>
      <c r="D448" s="496">
        <f>IF(graph!$E$2=0,20,IF(AND(B448&lt;graph!$E$10+graph!$E$32,B448&gt;graph!$E$10-graph!$E$32),0.25,NA()))</f>
        <v>20</v>
      </c>
      <c r="K448" s="674">
        <f>IF(graph!$E$20=0,0,IF(graph!$E$2=0,20,IF(AND(B448&lt;graph!$E$20+graph!$E$32,B448&gt;graph!$E$20-graph!$E$32),0.25,0)))</f>
        <v>0</v>
      </c>
      <c r="L448" s="674">
        <f>IF(graph!$E$22=0,0,IF(graph!$E$2=0,20,IF(AND(B448&gt;graph!$E$22-graph!$E$32,B448&lt;graph!$E$22+graph!$E$32),0.25,0)))</f>
        <v>0</v>
      </c>
    </row>
    <row r="449" spans="2:12">
      <c r="B449" s="620" t="str">
        <f>IF(graph!$E$2=0,"",B448+graph!$E$32)</f>
        <v/>
      </c>
      <c r="C449" s="673">
        <f>IF(graph!$E$2=0,20,IF(SUM(K449+L449=0),NA(),0.25))</f>
        <v>20</v>
      </c>
      <c r="D449" s="496">
        <f>IF(graph!$E$2=0,20,IF(AND(B449&lt;graph!$E$10+graph!$E$32,B449&gt;graph!$E$10-graph!$E$32),0.25,NA()))</f>
        <v>20</v>
      </c>
      <c r="K449" s="674">
        <f>IF(graph!$E$20=0,0,IF(graph!$E$2=0,20,IF(AND(B449&lt;graph!$E$20+graph!$E$32,B449&gt;graph!$E$20-graph!$E$32),0.25,0)))</f>
        <v>0</v>
      </c>
      <c r="L449" s="674">
        <f>IF(graph!$E$22=0,0,IF(graph!$E$2=0,20,IF(AND(B449&gt;graph!$E$22-graph!$E$32,B449&lt;graph!$E$22+graph!$E$32),0.25,0)))</f>
        <v>0</v>
      </c>
    </row>
    <row r="450" spans="2:12">
      <c r="B450" s="620" t="str">
        <f>IF(graph!$E$2=0,"",B449+graph!$E$32)</f>
        <v/>
      </c>
      <c r="C450" s="673">
        <f>IF(graph!$E$2=0,20,IF(SUM(K450+L450=0),NA(),0.25))</f>
        <v>20</v>
      </c>
      <c r="D450" s="496">
        <f>IF(graph!$E$2=0,20,IF(AND(B450&lt;graph!$E$10+graph!$E$32,B450&gt;graph!$E$10-graph!$E$32),0.25,NA()))</f>
        <v>20</v>
      </c>
      <c r="K450" s="674">
        <f>IF(graph!$E$20=0,0,IF(graph!$E$2=0,20,IF(AND(B450&lt;graph!$E$20+graph!$E$32,B450&gt;graph!$E$20-graph!$E$32),0.25,0)))</f>
        <v>0</v>
      </c>
      <c r="L450" s="674">
        <f>IF(graph!$E$22=0,0,IF(graph!$E$2=0,20,IF(AND(B450&gt;graph!$E$22-graph!$E$32,B450&lt;graph!$E$22+graph!$E$32),0.25,0)))</f>
        <v>0</v>
      </c>
    </row>
    <row r="451" spans="2:12">
      <c r="B451" s="620" t="str">
        <f>IF(graph!$E$2=0,"",B450+graph!$E$32)</f>
        <v/>
      </c>
      <c r="C451" s="673">
        <f>IF(graph!$E$2=0,20,IF(SUM(K451+L451=0),NA(),0.25))</f>
        <v>20</v>
      </c>
      <c r="D451" s="496">
        <f>IF(graph!$E$2=0,20,IF(AND(B451&lt;graph!$E$10+graph!$E$32,B451&gt;graph!$E$10-graph!$E$32),0.25,NA()))</f>
        <v>20</v>
      </c>
      <c r="K451" s="674">
        <f>IF(graph!$E$20=0,0,IF(graph!$E$2=0,20,IF(AND(B451&lt;graph!$E$20+graph!$E$32,B451&gt;graph!$E$20-graph!$E$32),0.25,0)))</f>
        <v>0</v>
      </c>
      <c r="L451" s="674">
        <f>IF(graph!$E$22=0,0,IF(graph!$E$2=0,20,IF(AND(B451&gt;graph!$E$22-graph!$E$32,B451&lt;graph!$E$22+graph!$E$32),0.25,0)))</f>
        <v>0</v>
      </c>
    </row>
    <row r="452" spans="2:12">
      <c r="B452" s="620" t="str">
        <f>IF(graph!$E$2=0,"",B451+graph!$E$32)</f>
        <v/>
      </c>
      <c r="C452" s="673">
        <f>IF(graph!$E$2=0,20,IF(SUM(K452+L452=0),NA(),0.25))</f>
        <v>20</v>
      </c>
      <c r="D452" s="496">
        <f>IF(graph!$E$2=0,20,IF(AND(B452&lt;graph!$E$10+graph!$E$32,B452&gt;graph!$E$10-graph!$E$32),0.25,NA()))</f>
        <v>20</v>
      </c>
      <c r="K452" s="674">
        <f>IF(graph!$E$20=0,0,IF(graph!$E$2=0,20,IF(AND(B452&lt;graph!$E$20+graph!$E$32,B452&gt;graph!$E$20-graph!$E$32),0.25,0)))</f>
        <v>0</v>
      </c>
      <c r="L452" s="674">
        <f>IF(graph!$E$22=0,0,IF(graph!$E$2=0,20,IF(AND(B452&gt;graph!$E$22-graph!$E$32,B452&lt;graph!$E$22+graph!$E$32),0.25,0)))</f>
        <v>0</v>
      </c>
    </row>
    <row r="453" spans="2:12">
      <c r="B453" s="620" t="str">
        <f>IF(graph!$E$2=0,"",B452+graph!$E$32)</f>
        <v/>
      </c>
      <c r="C453" s="673">
        <f>IF(graph!$E$2=0,20,IF(SUM(K453+L453=0),NA(),0.25))</f>
        <v>20</v>
      </c>
      <c r="D453" s="496">
        <f>IF(graph!$E$2=0,20,IF(AND(B453&lt;graph!$E$10+graph!$E$32,B453&gt;graph!$E$10-graph!$E$32),0.25,NA()))</f>
        <v>20</v>
      </c>
      <c r="K453" s="674">
        <f>IF(graph!$E$20=0,0,IF(graph!$E$2=0,20,IF(AND(B453&lt;graph!$E$20+graph!$E$32,B453&gt;graph!$E$20-graph!$E$32),0.25,0)))</f>
        <v>0</v>
      </c>
      <c r="L453" s="674">
        <f>IF(graph!$E$22=0,0,IF(graph!$E$2=0,20,IF(AND(B453&gt;graph!$E$22-graph!$E$32,B453&lt;graph!$E$22+graph!$E$32),0.25,0)))</f>
        <v>0</v>
      </c>
    </row>
    <row r="454" spans="2:12">
      <c r="B454" s="620" t="str">
        <f>IF(graph!$E$2=0,"",B453+graph!$E$32)</f>
        <v/>
      </c>
      <c r="C454" s="673">
        <f>IF(graph!$E$2=0,20,IF(SUM(K454+L454=0),NA(),0.25))</f>
        <v>20</v>
      </c>
      <c r="D454" s="496">
        <f>IF(graph!$E$2=0,20,IF(AND(B454&lt;graph!$E$10+graph!$E$32,B454&gt;graph!$E$10-graph!$E$32),0.25,NA()))</f>
        <v>20</v>
      </c>
      <c r="K454" s="674">
        <f>IF(graph!$E$20=0,0,IF(graph!$E$2=0,20,IF(AND(B454&lt;graph!$E$20+graph!$E$32,B454&gt;graph!$E$20-graph!$E$32),0.25,0)))</f>
        <v>0</v>
      </c>
      <c r="L454" s="674">
        <f>IF(graph!$E$22=0,0,IF(graph!$E$2=0,20,IF(AND(B454&gt;graph!$E$22-graph!$E$32,B454&lt;graph!$E$22+graph!$E$32),0.25,0)))</f>
        <v>0</v>
      </c>
    </row>
    <row r="455" spans="2:12">
      <c r="B455" s="620" t="str">
        <f>IF(graph!$E$2=0,"",B454+graph!$E$32)</f>
        <v/>
      </c>
      <c r="C455" s="673">
        <f>IF(graph!$E$2=0,20,IF(SUM(K455+L455=0),NA(),0.25))</f>
        <v>20</v>
      </c>
      <c r="D455" s="496">
        <f>IF(graph!$E$2=0,20,IF(AND(B455&lt;graph!$E$10+graph!$E$32,B455&gt;graph!$E$10-graph!$E$32),0.25,NA()))</f>
        <v>20</v>
      </c>
      <c r="K455" s="674">
        <f>IF(graph!$E$20=0,0,IF(graph!$E$2=0,20,IF(AND(B455&lt;graph!$E$20+graph!$E$32,B455&gt;graph!$E$20-graph!$E$32),0.25,0)))</f>
        <v>0</v>
      </c>
      <c r="L455" s="674">
        <f>IF(graph!$E$22=0,0,IF(graph!$E$2=0,20,IF(AND(B455&gt;graph!$E$22-graph!$E$32,B455&lt;graph!$E$22+graph!$E$32),0.25,0)))</f>
        <v>0</v>
      </c>
    </row>
    <row r="456" spans="2:12">
      <c r="B456" s="620" t="str">
        <f>IF(graph!$E$2=0,"",B455+graph!$E$32)</f>
        <v/>
      </c>
      <c r="C456" s="673">
        <f>IF(graph!$E$2=0,20,IF(SUM(K456+L456=0),NA(),0.25))</f>
        <v>20</v>
      </c>
      <c r="D456" s="496">
        <f>IF(graph!$E$2=0,20,IF(AND(B456&lt;graph!$E$10+graph!$E$32,B456&gt;graph!$E$10-graph!$E$32),0.25,NA()))</f>
        <v>20</v>
      </c>
      <c r="K456" s="674">
        <f>IF(graph!$E$20=0,0,IF(graph!$E$2=0,20,IF(AND(B456&lt;graph!$E$20+graph!$E$32,B456&gt;graph!$E$20-graph!$E$32),0.25,0)))</f>
        <v>0</v>
      </c>
      <c r="L456" s="674">
        <f>IF(graph!$E$22=0,0,IF(graph!$E$2=0,20,IF(AND(B456&gt;graph!$E$22-graph!$E$32,B456&lt;graph!$E$22+graph!$E$32),0.25,0)))</f>
        <v>0</v>
      </c>
    </row>
    <row r="457" spans="2:12">
      <c r="B457" s="620" t="str">
        <f>IF(graph!$E$2=0,"",B456+graph!$E$32)</f>
        <v/>
      </c>
      <c r="C457" s="673">
        <f>IF(graph!$E$2=0,20,IF(SUM(K457+L457=0),NA(),0.25))</f>
        <v>20</v>
      </c>
      <c r="D457" s="496">
        <f>IF(graph!$E$2=0,20,IF(AND(B457&lt;graph!$E$10+graph!$E$32,B457&gt;graph!$E$10-graph!$E$32),0.25,NA()))</f>
        <v>20</v>
      </c>
      <c r="K457" s="674">
        <f>IF(graph!$E$20=0,0,IF(graph!$E$2=0,20,IF(AND(B457&lt;graph!$E$20+graph!$E$32,B457&gt;graph!$E$20-graph!$E$32),0.25,0)))</f>
        <v>0</v>
      </c>
      <c r="L457" s="674">
        <f>IF(graph!$E$22=0,0,IF(graph!$E$2=0,20,IF(AND(B457&gt;graph!$E$22-graph!$E$32,B457&lt;graph!$E$22+graph!$E$32),0.25,0)))</f>
        <v>0</v>
      </c>
    </row>
    <row r="458" spans="2:12">
      <c r="B458" s="620" t="str">
        <f>IF(graph!$E$2=0,"",B457+graph!$E$32)</f>
        <v/>
      </c>
      <c r="C458" s="673">
        <f>IF(graph!$E$2=0,20,IF(SUM(K458+L458=0),NA(),0.25))</f>
        <v>20</v>
      </c>
      <c r="D458" s="496">
        <f>IF(graph!$E$2=0,20,IF(AND(B458&lt;graph!$E$10+graph!$E$32,B458&gt;graph!$E$10-graph!$E$32),0.25,NA()))</f>
        <v>20</v>
      </c>
      <c r="K458" s="674">
        <f>IF(graph!$E$20=0,0,IF(graph!$E$2=0,20,IF(AND(B458&lt;graph!$E$20+graph!$E$32,B458&gt;graph!$E$20-graph!$E$32),0.25,0)))</f>
        <v>0</v>
      </c>
      <c r="L458" s="674">
        <f>IF(graph!$E$22=0,0,IF(graph!$E$2=0,20,IF(AND(B458&gt;graph!$E$22-graph!$E$32,B458&lt;graph!$E$22+graph!$E$32),0.25,0)))</f>
        <v>0</v>
      </c>
    </row>
    <row r="459" spans="2:12">
      <c r="B459" s="620" t="str">
        <f>IF(graph!$E$2=0,"",B458+graph!$E$32)</f>
        <v/>
      </c>
      <c r="C459" s="673">
        <f>IF(graph!$E$2=0,20,IF(SUM(K459+L459=0),NA(),0.25))</f>
        <v>20</v>
      </c>
      <c r="D459" s="496">
        <f>IF(graph!$E$2=0,20,IF(AND(B459&lt;graph!$E$10+graph!$E$32,B459&gt;graph!$E$10-graph!$E$32),0.25,NA()))</f>
        <v>20</v>
      </c>
      <c r="K459" s="674">
        <f>IF(graph!$E$20=0,0,IF(graph!$E$2=0,20,IF(AND(B459&lt;graph!$E$20+graph!$E$32,B459&gt;graph!$E$20-graph!$E$32),0.25,0)))</f>
        <v>0</v>
      </c>
      <c r="L459" s="674">
        <f>IF(graph!$E$22=0,0,IF(graph!$E$2=0,20,IF(AND(B459&gt;graph!$E$22-graph!$E$32,B459&lt;graph!$E$22+graph!$E$32),0.25,0)))</f>
        <v>0</v>
      </c>
    </row>
    <row r="460" spans="2:12">
      <c r="B460" s="620" t="str">
        <f>IF(graph!$E$2=0,"",B459+graph!$E$32)</f>
        <v/>
      </c>
      <c r="C460" s="673">
        <f>IF(graph!$E$2=0,20,IF(SUM(K460+L460=0),NA(),0.25))</f>
        <v>20</v>
      </c>
      <c r="D460" s="496">
        <f>IF(graph!$E$2=0,20,IF(AND(B460&lt;graph!$E$10+graph!$E$32,B460&gt;graph!$E$10-graph!$E$32),0.25,NA()))</f>
        <v>20</v>
      </c>
      <c r="K460" s="674">
        <f>IF(graph!$E$20=0,0,IF(graph!$E$2=0,20,IF(AND(B460&lt;graph!$E$20+graph!$E$32,B460&gt;graph!$E$20-graph!$E$32),0.25,0)))</f>
        <v>0</v>
      </c>
      <c r="L460" s="674">
        <f>IF(graph!$E$22=0,0,IF(graph!$E$2=0,20,IF(AND(B460&gt;graph!$E$22-graph!$E$32,B460&lt;graph!$E$22+graph!$E$32),0.25,0)))</f>
        <v>0</v>
      </c>
    </row>
    <row r="461" spans="2:12">
      <c r="B461" s="620" t="str">
        <f>IF(graph!$E$2=0,"",B460+graph!$E$32)</f>
        <v/>
      </c>
      <c r="C461" s="673">
        <f>IF(graph!$E$2=0,20,IF(SUM(K461+L461=0),NA(),0.25))</f>
        <v>20</v>
      </c>
      <c r="D461" s="496">
        <f>IF(graph!$E$2=0,20,IF(AND(B461&lt;graph!$E$10+graph!$E$32,B461&gt;graph!$E$10-graph!$E$32),0.25,NA()))</f>
        <v>20</v>
      </c>
      <c r="K461" s="674">
        <f>IF(graph!$E$20=0,0,IF(graph!$E$2=0,20,IF(AND(B461&lt;graph!$E$20+graph!$E$32,B461&gt;graph!$E$20-graph!$E$32),0.25,0)))</f>
        <v>0</v>
      </c>
      <c r="L461" s="674">
        <f>IF(graph!$E$22=0,0,IF(graph!$E$2=0,20,IF(AND(B461&gt;graph!$E$22-graph!$E$32,B461&lt;graph!$E$22+graph!$E$32),0.25,0)))</f>
        <v>0</v>
      </c>
    </row>
    <row r="462" spans="2:12">
      <c r="B462" s="620" t="str">
        <f>IF(graph!$E$2=0,"",B461+graph!$E$32)</f>
        <v/>
      </c>
      <c r="C462" s="673">
        <f>IF(graph!$E$2=0,20,IF(SUM(K462+L462=0),NA(),0.25))</f>
        <v>20</v>
      </c>
      <c r="D462" s="496">
        <f>IF(graph!$E$2=0,20,IF(AND(B462&lt;graph!$E$10+graph!$E$32,B462&gt;graph!$E$10-graph!$E$32),0.25,NA()))</f>
        <v>20</v>
      </c>
      <c r="K462" s="674">
        <f>IF(graph!$E$20=0,0,IF(graph!$E$2=0,20,IF(AND(B462&lt;graph!$E$20+graph!$E$32,B462&gt;graph!$E$20-graph!$E$32),0.25,0)))</f>
        <v>0</v>
      </c>
      <c r="L462" s="674">
        <f>IF(graph!$E$22=0,0,IF(graph!$E$2=0,20,IF(AND(B462&gt;graph!$E$22-graph!$E$32,B462&lt;graph!$E$22+graph!$E$32),0.25,0)))</f>
        <v>0</v>
      </c>
    </row>
    <row r="463" spans="2:12">
      <c r="B463" s="620" t="str">
        <f>IF(graph!$E$2=0,"",B462+graph!$E$32)</f>
        <v/>
      </c>
      <c r="C463" s="673">
        <f>IF(graph!$E$2=0,20,IF(SUM(K463+L463=0),NA(),0.25))</f>
        <v>20</v>
      </c>
      <c r="D463" s="496">
        <f>IF(graph!$E$2=0,20,IF(AND(B463&lt;graph!$E$10+graph!$E$32,B463&gt;graph!$E$10-graph!$E$32),0.25,NA()))</f>
        <v>20</v>
      </c>
      <c r="K463" s="674">
        <f>IF(graph!$E$20=0,0,IF(graph!$E$2=0,20,IF(AND(B463&lt;graph!$E$20+graph!$E$32,B463&gt;graph!$E$20-graph!$E$32),0.25,0)))</f>
        <v>0</v>
      </c>
      <c r="L463" s="674">
        <f>IF(graph!$E$22=0,0,IF(graph!$E$2=0,20,IF(AND(B463&gt;graph!$E$22-graph!$E$32,B463&lt;graph!$E$22+graph!$E$32),0.25,0)))</f>
        <v>0</v>
      </c>
    </row>
    <row r="464" spans="2:12">
      <c r="B464" s="620" t="str">
        <f>IF(graph!$E$2=0,"",B463+graph!$E$32)</f>
        <v/>
      </c>
      <c r="C464" s="673">
        <f>IF(graph!$E$2=0,20,IF(SUM(K464+L464=0),NA(),0.25))</f>
        <v>20</v>
      </c>
      <c r="D464" s="496">
        <f>IF(graph!$E$2=0,20,IF(AND(B464&lt;graph!$E$10+graph!$E$32,B464&gt;graph!$E$10-graph!$E$32),0.25,NA()))</f>
        <v>20</v>
      </c>
      <c r="K464" s="674">
        <f>IF(graph!$E$20=0,0,IF(graph!$E$2=0,20,IF(AND(B464&lt;graph!$E$20+graph!$E$32,B464&gt;graph!$E$20-graph!$E$32),0.25,0)))</f>
        <v>0</v>
      </c>
      <c r="L464" s="674">
        <f>IF(graph!$E$22=0,0,IF(graph!$E$2=0,20,IF(AND(B464&gt;graph!$E$22-graph!$E$32,B464&lt;graph!$E$22+graph!$E$32),0.25,0)))</f>
        <v>0</v>
      </c>
    </row>
    <row r="465" spans="2:12">
      <c r="B465" s="620" t="str">
        <f>IF(graph!$E$2=0,"",B464+graph!$E$32)</f>
        <v/>
      </c>
      <c r="C465" s="673">
        <f>IF(graph!$E$2=0,20,IF(SUM(K465+L465=0),NA(),0.25))</f>
        <v>20</v>
      </c>
      <c r="D465" s="496">
        <f>IF(graph!$E$2=0,20,IF(AND(B465&lt;graph!$E$10+graph!$E$32,B465&gt;graph!$E$10-graph!$E$32),0.25,NA()))</f>
        <v>20</v>
      </c>
      <c r="K465" s="674">
        <f>IF(graph!$E$20=0,0,IF(graph!$E$2=0,20,IF(AND(B465&lt;graph!$E$20+graph!$E$32,B465&gt;graph!$E$20-graph!$E$32),0.25,0)))</f>
        <v>0</v>
      </c>
      <c r="L465" s="674">
        <f>IF(graph!$E$22=0,0,IF(graph!$E$2=0,20,IF(AND(B465&gt;graph!$E$22-graph!$E$32,B465&lt;graph!$E$22+graph!$E$32),0.25,0)))</f>
        <v>0</v>
      </c>
    </row>
    <row r="466" spans="2:12">
      <c r="B466" s="620" t="str">
        <f>IF(graph!$E$2=0,"",B465+graph!$E$32)</f>
        <v/>
      </c>
      <c r="C466" s="673">
        <f>IF(graph!$E$2=0,20,IF(SUM(K466+L466=0),NA(),0.25))</f>
        <v>20</v>
      </c>
      <c r="D466" s="496">
        <f>IF(graph!$E$2=0,20,IF(AND(B466&lt;graph!$E$10+graph!$E$32,B466&gt;graph!$E$10-graph!$E$32),0.25,NA()))</f>
        <v>20</v>
      </c>
      <c r="K466" s="674">
        <f>IF(graph!$E$20=0,0,IF(graph!$E$2=0,20,IF(AND(B466&lt;graph!$E$20+graph!$E$32,B466&gt;graph!$E$20-graph!$E$32),0.25,0)))</f>
        <v>0</v>
      </c>
      <c r="L466" s="674">
        <f>IF(graph!$E$22=0,0,IF(graph!$E$2=0,20,IF(AND(B466&gt;graph!$E$22-graph!$E$32,B466&lt;graph!$E$22+graph!$E$32),0.25,0)))</f>
        <v>0</v>
      </c>
    </row>
    <row r="467" spans="2:12">
      <c r="B467" s="620" t="str">
        <f>IF(graph!$E$2=0,"",B466+graph!$E$32)</f>
        <v/>
      </c>
      <c r="C467" s="673">
        <f>IF(graph!$E$2=0,20,IF(SUM(K467+L467=0),NA(),0.25))</f>
        <v>20</v>
      </c>
      <c r="D467" s="496">
        <f>IF(graph!$E$2=0,20,IF(AND(B467&lt;graph!$E$10+graph!$E$32,B467&gt;graph!$E$10-graph!$E$32),0.25,NA()))</f>
        <v>20</v>
      </c>
      <c r="K467" s="674">
        <f>IF(graph!$E$20=0,0,IF(graph!$E$2=0,20,IF(AND(B467&lt;graph!$E$20+graph!$E$32,B467&gt;graph!$E$20-graph!$E$32),0.25,0)))</f>
        <v>0</v>
      </c>
      <c r="L467" s="674">
        <f>IF(graph!$E$22=0,0,IF(graph!$E$2=0,20,IF(AND(B467&gt;graph!$E$22-graph!$E$32,B467&lt;graph!$E$22+graph!$E$32),0.25,0)))</f>
        <v>0</v>
      </c>
    </row>
    <row r="468" spans="2:12">
      <c r="B468" s="620" t="str">
        <f>IF(graph!$E$2=0,"",B467+graph!$E$32)</f>
        <v/>
      </c>
      <c r="C468" s="673">
        <f>IF(graph!$E$2=0,20,IF(SUM(K468+L468=0),NA(),0.25))</f>
        <v>20</v>
      </c>
      <c r="D468" s="496">
        <f>IF(graph!$E$2=0,20,IF(AND(B468&lt;graph!$E$10+graph!$E$32,B468&gt;graph!$E$10-graph!$E$32),0.25,NA()))</f>
        <v>20</v>
      </c>
      <c r="K468" s="674">
        <f>IF(graph!$E$20=0,0,IF(graph!$E$2=0,20,IF(AND(B468&lt;graph!$E$20+graph!$E$32,B468&gt;graph!$E$20-graph!$E$32),0.25,0)))</f>
        <v>0</v>
      </c>
      <c r="L468" s="674">
        <f>IF(graph!$E$22=0,0,IF(graph!$E$2=0,20,IF(AND(B468&gt;graph!$E$22-graph!$E$32,B468&lt;graph!$E$22+graph!$E$32),0.25,0)))</f>
        <v>0</v>
      </c>
    </row>
    <row r="469" spans="2:12">
      <c r="B469" s="620" t="str">
        <f>IF(graph!$E$2=0,"",B468+graph!$E$32)</f>
        <v/>
      </c>
      <c r="C469" s="673">
        <f>IF(graph!$E$2=0,20,IF(SUM(K469+L469=0),NA(),0.25))</f>
        <v>20</v>
      </c>
      <c r="D469" s="496">
        <f>IF(graph!$E$2=0,20,IF(AND(B469&lt;graph!$E$10+graph!$E$32,B469&gt;graph!$E$10-graph!$E$32),0.25,NA()))</f>
        <v>20</v>
      </c>
      <c r="K469" s="674">
        <f>IF(graph!$E$20=0,0,IF(graph!$E$2=0,20,IF(AND(B469&lt;graph!$E$20+graph!$E$32,B469&gt;graph!$E$20-graph!$E$32),0.25,0)))</f>
        <v>0</v>
      </c>
      <c r="L469" s="674">
        <f>IF(graph!$E$22=0,0,IF(graph!$E$2=0,20,IF(AND(B469&gt;graph!$E$22-graph!$E$32,B469&lt;graph!$E$22+graph!$E$32),0.25,0)))</f>
        <v>0</v>
      </c>
    </row>
    <row r="470" spans="2:12">
      <c r="B470" s="620" t="str">
        <f>IF(graph!$E$2=0,"",B469+graph!$E$32)</f>
        <v/>
      </c>
      <c r="C470" s="673">
        <f>IF(graph!$E$2=0,20,IF(SUM(K470+L470=0),NA(),0.25))</f>
        <v>20</v>
      </c>
      <c r="D470" s="496">
        <f>IF(graph!$E$2=0,20,IF(AND(B470&lt;graph!$E$10+graph!$E$32,B470&gt;graph!$E$10-graph!$E$32),0.25,NA()))</f>
        <v>20</v>
      </c>
      <c r="K470" s="674">
        <f>IF(graph!$E$20=0,0,IF(graph!$E$2=0,20,IF(AND(B470&lt;graph!$E$20+graph!$E$32,B470&gt;graph!$E$20-graph!$E$32),0.25,0)))</f>
        <v>0</v>
      </c>
      <c r="L470" s="674">
        <f>IF(graph!$E$22=0,0,IF(graph!$E$2=0,20,IF(AND(B470&gt;graph!$E$22-graph!$E$32,B470&lt;graph!$E$22+graph!$E$32),0.25,0)))</f>
        <v>0</v>
      </c>
    </row>
    <row r="471" spans="2:12">
      <c r="B471" s="620" t="str">
        <f>IF(graph!$E$2=0,"",B470+graph!$E$32)</f>
        <v/>
      </c>
      <c r="C471" s="673">
        <f>IF(graph!$E$2=0,20,IF(SUM(K471+L471=0),NA(),0.25))</f>
        <v>20</v>
      </c>
      <c r="D471" s="496">
        <f>IF(graph!$E$2=0,20,IF(AND(B471&lt;graph!$E$10+graph!$E$32,B471&gt;graph!$E$10-graph!$E$32),0.25,NA()))</f>
        <v>20</v>
      </c>
      <c r="K471" s="674">
        <f>IF(graph!$E$20=0,0,IF(graph!$E$2=0,20,IF(AND(B471&lt;graph!$E$20+graph!$E$32,B471&gt;graph!$E$20-graph!$E$32),0.25,0)))</f>
        <v>0</v>
      </c>
      <c r="L471" s="674">
        <f>IF(graph!$E$22=0,0,IF(graph!$E$2=0,20,IF(AND(B471&gt;graph!$E$22-graph!$E$32,B471&lt;graph!$E$22+graph!$E$32),0.25,0)))</f>
        <v>0</v>
      </c>
    </row>
    <row r="472" spans="2:12">
      <c r="B472" s="620" t="str">
        <f>IF(graph!$E$2=0,"",B471+graph!$E$32)</f>
        <v/>
      </c>
      <c r="C472" s="673">
        <f>IF(graph!$E$2=0,20,IF(SUM(K472+L472=0),NA(),0.25))</f>
        <v>20</v>
      </c>
      <c r="D472" s="496">
        <f>IF(graph!$E$2=0,20,IF(AND(B472&lt;graph!$E$10+graph!$E$32,B472&gt;graph!$E$10-graph!$E$32),0.25,NA()))</f>
        <v>20</v>
      </c>
      <c r="K472" s="674">
        <f>IF(graph!$E$20=0,0,IF(graph!$E$2=0,20,IF(AND(B472&lt;graph!$E$20+graph!$E$32,B472&gt;graph!$E$20-graph!$E$32),0.25,0)))</f>
        <v>0</v>
      </c>
      <c r="L472" s="674">
        <f>IF(graph!$E$22=0,0,IF(graph!$E$2=0,20,IF(AND(B472&gt;graph!$E$22-graph!$E$32,B472&lt;graph!$E$22+graph!$E$32),0.25,0)))</f>
        <v>0</v>
      </c>
    </row>
    <row r="473" spans="2:12">
      <c r="B473" s="620" t="str">
        <f>IF(graph!$E$2=0,"",B472+graph!$E$32)</f>
        <v/>
      </c>
      <c r="C473" s="673">
        <f>IF(graph!$E$2=0,20,IF(SUM(K473+L473=0),NA(),0.25))</f>
        <v>20</v>
      </c>
      <c r="D473" s="496">
        <f>IF(graph!$E$2=0,20,IF(AND(B473&lt;graph!$E$10+graph!$E$32,B473&gt;graph!$E$10-graph!$E$32),0.25,NA()))</f>
        <v>20</v>
      </c>
      <c r="K473" s="674">
        <f>IF(graph!$E$20=0,0,IF(graph!$E$2=0,20,IF(AND(B473&lt;graph!$E$20+graph!$E$32,B473&gt;graph!$E$20-graph!$E$32),0.25,0)))</f>
        <v>0</v>
      </c>
      <c r="L473" s="674">
        <f>IF(graph!$E$22=0,0,IF(graph!$E$2=0,20,IF(AND(B473&gt;graph!$E$22-graph!$E$32,B473&lt;graph!$E$22+graph!$E$32),0.25,0)))</f>
        <v>0</v>
      </c>
    </row>
    <row r="474" spans="2:12">
      <c r="B474" s="620" t="str">
        <f>IF(graph!$E$2=0,"",B473+graph!$E$32)</f>
        <v/>
      </c>
      <c r="C474" s="673">
        <f>IF(graph!$E$2=0,20,IF(SUM(K474+L474=0),NA(),0.25))</f>
        <v>20</v>
      </c>
      <c r="D474" s="496">
        <f>IF(graph!$E$2=0,20,IF(AND(B474&lt;graph!$E$10+graph!$E$32,B474&gt;graph!$E$10-graph!$E$32),0.25,NA()))</f>
        <v>20</v>
      </c>
      <c r="K474" s="674">
        <f>IF(graph!$E$20=0,0,IF(graph!$E$2=0,20,IF(AND(B474&lt;graph!$E$20+graph!$E$32,B474&gt;graph!$E$20-graph!$E$32),0.25,0)))</f>
        <v>0</v>
      </c>
      <c r="L474" s="674">
        <f>IF(graph!$E$22=0,0,IF(graph!$E$2=0,20,IF(AND(B474&gt;graph!$E$22-graph!$E$32,B474&lt;graph!$E$22+graph!$E$32),0.25,0)))</f>
        <v>0</v>
      </c>
    </row>
    <row r="475" spans="2:12">
      <c r="B475" s="620" t="str">
        <f>IF(graph!$E$2=0,"",B474+graph!$E$32)</f>
        <v/>
      </c>
      <c r="C475" s="673">
        <f>IF(graph!$E$2=0,20,IF(SUM(K475+L475=0),NA(),0.25))</f>
        <v>20</v>
      </c>
      <c r="D475" s="496">
        <f>IF(graph!$E$2=0,20,IF(AND(B475&lt;graph!$E$10+graph!$E$32,B475&gt;graph!$E$10-graph!$E$32),0.25,NA()))</f>
        <v>20</v>
      </c>
      <c r="K475" s="674">
        <f>IF(graph!$E$20=0,0,IF(graph!$E$2=0,20,IF(AND(B475&lt;graph!$E$20+graph!$E$32,B475&gt;graph!$E$20-graph!$E$32),0.25,0)))</f>
        <v>0</v>
      </c>
      <c r="L475" s="674">
        <f>IF(graph!$E$22=0,0,IF(graph!$E$2=0,20,IF(AND(B475&gt;graph!$E$22-graph!$E$32,B475&lt;graph!$E$22+graph!$E$32),0.25,0)))</f>
        <v>0</v>
      </c>
    </row>
    <row r="476" spans="2:12">
      <c r="B476" s="620" t="str">
        <f>IF(graph!$E$2=0,"",B475+graph!$E$32)</f>
        <v/>
      </c>
      <c r="C476" s="673">
        <f>IF(graph!$E$2=0,20,IF(SUM(K476+L476=0),NA(),0.25))</f>
        <v>20</v>
      </c>
      <c r="D476" s="496">
        <f>IF(graph!$E$2=0,20,IF(AND(B476&lt;graph!$E$10+graph!$E$32,B476&gt;graph!$E$10-graph!$E$32),0.25,NA()))</f>
        <v>20</v>
      </c>
      <c r="K476" s="674">
        <f>IF(graph!$E$20=0,0,IF(graph!$E$2=0,20,IF(AND(B476&lt;graph!$E$20+graph!$E$32,B476&gt;graph!$E$20-graph!$E$32),0.25,0)))</f>
        <v>0</v>
      </c>
      <c r="L476" s="674">
        <f>IF(graph!$E$22=0,0,IF(graph!$E$2=0,20,IF(AND(B476&gt;graph!$E$22-graph!$E$32,B476&lt;graph!$E$22+graph!$E$32),0.25,0)))</f>
        <v>0</v>
      </c>
    </row>
    <row r="477" spans="2:12">
      <c r="B477" s="620" t="str">
        <f>IF(graph!$E$2=0,"",B476+graph!$E$32)</f>
        <v/>
      </c>
      <c r="C477" s="673">
        <f>IF(graph!$E$2=0,20,IF(SUM(K477+L477=0),NA(),0.25))</f>
        <v>20</v>
      </c>
      <c r="D477" s="496">
        <f>IF(graph!$E$2=0,20,IF(AND(B477&lt;graph!$E$10+graph!$E$32,B477&gt;graph!$E$10-graph!$E$32),0.25,NA()))</f>
        <v>20</v>
      </c>
      <c r="K477" s="674">
        <f>IF(graph!$E$20=0,0,IF(graph!$E$2=0,20,IF(AND(B477&lt;graph!$E$20+graph!$E$32,B477&gt;graph!$E$20-graph!$E$32),0.25,0)))</f>
        <v>0</v>
      </c>
      <c r="L477" s="674">
        <f>IF(graph!$E$22=0,0,IF(graph!$E$2=0,20,IF(AND(B477&gt;graph!$E$22-graph!$E$32,B477&lt;graph!$E$22+graph!$E$32),0.25,0)))</f>
        <v>0</v>
      </c>
    </row>
    <row r="478" spans="2:12">
      <c r="B478" s="620" t="str">
        <f>IF(graph!$E$2=0,"",B477+graph!$E$32)</f>
        <v/>
      </c>
      <c r="C478" s="673">
        <f>IF(graph!$E$2=0,20,IF(SUM(K478+L478=0),NA(),0.25))</f>
        <v>20</v>
      </c>
      <c r="D478" s="496">
        <f>IF(graph!$E$2=0,20,IF(AND(B478&lt;graph!$E$10+graph!$E$32,B478&gt;graph!$E$10-graph!$E$32),0.25,NA()))</f>
        <v>20</v>
      </c>
      <c r="K478" s="674">
        <f>IF(graph!$E$20=0,0,IF(graph!$E$2=0,20,IF(AND(B478&lt;graph!$E$20+graph!$E$32,B478&gt;graph!$E$20-graph!$E$32),0.25,0)))</f>
        <v>0</v>
      </c>
      <c r="L478" s="674">
        <f>IF(graph!$E$22=0,0,IF(graph!$E$2=0,20,IF(AND(B478&gt;graph!$E$22-graph!$E$32,B478&lt;graph!$E$22+graph!$E$32),0.25,0)))</f>
        <v>0</v>
      </c>
    </row>
    <row r="479" spans="2:12">
      <c r="B479" s="620" t="str">
        <f>IF(graph!$E$2=0,"",B478+graph!$E$32)</f>
        <v/>
      </c>
      <c r="C479" s="673">
        <f>IF(graph!$E$2=0,20,IF(SUM(K479+L479=0),NA(),0.25))</f>
        <v>20</v>
      </c>
      <c r="D479" s="496">
        <f>IF(graph!$E$2=0,20,IF(AND(B479&lt;graph!$E$10+graph!$E$32,B479&gt;graph!$E$10-graph!$E$32),0.25,NA()))</f>
        <v>20</v>
      </c>
      <c r="K479" s="674">
        <f>IF(graph!$E$20=0,0,IF(graph!$E$2=0,20,IF(AND(B479&lt;graph!$E$20+graph!$E$32,B479&gt;graph!$E$20-graph!$E$32),0.25,0)))</f>
        <v>0</v>
      </c>
      <c r="L479" s="674">
        <f>IF(graph!$E$22=0,0,IF(graph!$E$2=0,20,IF(AND(B479&gt;graph!$E$22-graph!$E$32,B479&lt;graph!$E$22+graph!$E$32),0.25,0)))</f>
        <v>0</v>
      </c>
    </row>
    <row r="480" spans="2:12">
      <c r="B480" s="620" t="str">
        <f>IF(graph!$E$2=0,"",B479+graph!$E$32)</f>
        <v/>
      </c>
      <c r="C480" s="673">
        <f>IF(graph!$E$2=0,20,IF(SUM(K480+L480=0),NA(),0.25))</f>
        <v>20</v>
      </c>
      <c r="D480" s="496">
        <f>IF(graph!$E$2=0,20,IF(AND(B480&lt;graph!$E$10+graph!$E$32,B480&gt;graph!$E$10-graph!$E$32),0.25,NA()))</f>
        <v>20</v>
      </c>
      <c r="K480" s="674">
        <f>IF(graph!$E$20=0,0,IF(graph!$E$2=0,20,IF(AND(B480&lt;graph!$E$20+graph!$E$32,B480&gt;graph!$E$20-graph!$E$32),0.25,0)))</f>
        <v>0</v>
      </c>
      <c r="L480" s="674">
        <f>IF(graph!$E$22=0,0,IF(graph!$E$2=0,20,IF(AND(B480&gt;graph!$E$22-graph!$E$32,B480&lt;graph!$E$22+graph!$E$32),0.25,0)))</f>
        <v>0</v>
      </c>
    </row>
    <row r="481" spans="2:12">
      <c r="B481" s="620" t="str">
        <f>IF(graph!$E$2=0,"",B480+graph!$E$32)</f>
        <v/>
      </c>
      <c r="C481" s="673">
        <f>IF(graph!$E$2=0,20,IF(SUM(K481+L481=0),NA(),0.25))</f>
        <v>20</v>
      </c>
      <c r="D481" s="496">
        <f>IF(graph!$E$2=0,20,IF(AND(B481&lt;graph!$E$10+graph!$E$32,B481&gt;graph!$E$10-graph!$E$32),0.25,NA()))</f>
        <v>20</v>
      </c>
      <c r="K481" s="674">
        <f>IF(graph!$E$20=0,0,IF(graph!$E$2=0,20,IF(AND(B481&lt;graph!$E$20+graph!$E$32,B481&gt;graph!$E$20-graph!$E$32),0.25,0)))</f>
        <v>0</v>
      </c>
      <c r="L481" s="674">
        <f>IF(graph!$E$22=0,0,IF(graph!$E$2=0,20,IF(AND(B481&gt;graph!$E$22-graph!$E$32,B481&lt;graph!$E$22+graph!$E$32),0.25,0)))</f>
        <v>0</v>
      </c>
    </row>
    <row r="482" spans="2:12">
      <c r="B482" s="620" t="str">
        <f>IF(graph!$E$2=0,"",B481+graph!$E$32)</f>
        <v/>
      </c>
      <c r="C482" s="673">
        <f>IF(graph!$E$2=0,20,IF(SUM(K482+L482=0),NA(),0.25))</f>
        <v>20</v>
      </c>
      <c r="D482" s="496">
        <f>IF(graph!$E$2=0,20,IF(AND(B482&lt;graph!$E$10+graph!$E$32,B482&gt;graph!$E$10-graph!$E$32),0.25,NA()))</f>
        <v>20</v>
      </c>
      <c r="K482" s="674">
        <f>IF(graph!$E$20=0,0,IF(graph!$E$2=0,20,IF(AND(B482&lt;graph!$E$20+graph!$E$32,B482&gt;graph!$E$20-graph!$E$32),0.25,0)))</f>
        <v>0</v>
      </c>
      <c r="L482" s="674">
        <f>IF(graph!$E$22=0,0,IF(graph!$E$2=0,20,IF(AND(B482&gt;graph!$E$22-graph!$E$32,B482&lt;graph!$E$22+graph!$E$32),0.25,0)))</f>
        <v>0</v>
      </c>
    </row>
    <row r="483" spans="2:12">
      <c r="B483" s="620" t="str">
        <f>IF(graph!$E$2=0,"",B482+graph!$E$32)</f>
        <v/>
      </c>
      <c r="C483" s="673">
        <f>IF(graph!$E$2=0,20,IF(SUM(K483+L483=0),NA(),0.25))</f>
        <v>20</v>
      </c>
      <c r="D483" s="496">
        <f>IF(graph!$E$2=0,20,IF(AND(B483&lt;graph!$E$10+graph!$E$32,B483&gt;graph!$E$10-graph!$E$32),0.25,NA()))</f>
        <v>20</v>
      </c>
      <c r="K483" s="674">
        <f>IF(graph!$E$20=0,0,IF(graph!$E$2=0,20,IF(AND(B483&lt;graph!$E$20+graph!$E$32,B483&gt;graph!$E$20-graph!$E$32),0.25,0)))</f>
        <v>0</v>
      </c>
      <c r="L483" s="674">
        <f>IF(graph!$E$22=0,0,IF(graph!$E$2=0,20,IF(AND(B483&gt;graph!$E$22-graph!$E$32,B483&lt;graph!$E$22+graph!$E$32),0.25,0)))</f>
        <v>0</v>
      </c>
    </row>
    <row r="484" spans="2:12">
      <c r="B484" s="620" t="str">
        <f>IF(graph!$E$2=0,"",B483+graph!$E$32)</f>
        <v/>
      </c>
      <c r="C484" s="673">
        <f>IF(graph!$E$2=0,20,IF(SUM(K484+L484=0),NA(),0.25))</f>
        <v>20</v>
      </c>
      <c r="D484" s="496">
        <f>IF(graph!$E$2=0,20,IF(AND(B484&lt;graph!$E$10+graph!$E$32,B484&gt;graph!$E$10-graph!$E$32),0.25,NA()))</f>
        <v>20</v>
      </c>
      <c r="K484" s="674">
        <f>IF(graph!$E$20=0,0,IF(graph!$E$2=0,20,IF(AND(B484&lt;graph!$E$20+graph!$E$32,B484&gt;graph!$E$20-graph!$E$32),0.25,0)))</f>
        <v>0</v>
      </c>
      <c r="L484" s="674">
        <f>IF(graph!$E$22=0,0,IF(graph!$E$2=0,20,IF(AND(B484&gt;graph!$E$22-graph!$E$32,B484&lt;graph!$E$22+graph!$E$32),0.25,0)))</f>
        <v>0</v>
      </c>
    </row>
    <row r="485" spans="2:12">
      <c r="B485" s="620" t="str">
        <f>IF(graph!$E$2=0,"",B484+graph!$E$32)</f>
        <v/>
      </c>
      <c r="C485" s="673">
        <f>IF(graph!$E$2=0,20,IF(SUM(K485+L485=0),NA(),0.25))</f>
        <v>20</v>
      </c>
      <c r="D485" s="496">
        <f>IF(graph!$E$2=0,20,IF(AND(B485&lt;graph!$E$10+graph!$E$32,B485&gt;graph!$E$10-graph!$E$32),0.25,NA()))</f>
        <v>20</v>
      </c>
      <c r="K485" s="674">
        <f>IF(graph!$E$20=0,0,IF(graph!$E$2=0,20,IF(AND(B485&lt;graph!$E$20+graph!$E$32,B485&gt;graph!$E$20-graph!$E$32),0.25,0)))</f>
        <v>0</v>
      </c>
      <c r="L485" s="674">
        <f>IF(graph!$E$22=0,0,IF(graph!$E$2=0,20,IF(AND(B485&gt;graph!$E$22-graph!$E$32,B485&lt;graph!$E$22+graph!$E$32),0.25,0)))</f>
        <v>0</v>
      </c>
    </row>
    <row r="486" spans="2:12">
      <c r="B486" s="620" t="str">
        <f>IF(graph!$E$2=0,"",B485+graph!$E$32)</f>
        <v/>
      </c>
      <c r="C486" s="673">
        <f>IF(graph!$E$2=0,20,IF(SUM(K486+L486=0),NA(),0.25))</f>
        <v>20</v>
      </c>
      <c r="D486" s="496">
        <f>IF(graph!$E$2=0,20,IF(AND(B486&lt;graph!$E$10+graph!$E$32,B486&gt;graph!$E$10-graph!$E$32),0.25,NA()))</f>
        <v>20</v>
      </c>
      <c r="K486" s="674">
        <f>IF(graph!$E$20=0,0,IF(graph!$E$2=0,20,IF(AND(B486&lt;graph!$E$20+graph!$E$32,B486&gt;graph!$E$20-graph!$E$32),0.25,0)))</f>
        <v>0</v>
      </c>
      <c r="L486" s="674">
        <f>IF(graph!$E$22=0,0,IF(graph!$E$2=0,20,IF(AND(B486&gt;graph!$E$22-graph!$E$32,B486&lt;graph!$E$22+graph!$E$32),0.25,0)))</f>
        <v>0</v>
      </c>
    </row>
    <row r="487" spans="2:12">
      <c r="B487" s="620" t="str">
        <f>IF(graph!$E$2=0,"",B486+graph!$E$32)</f>
        <v/>
      </c>
      <c r="C487" s="673">
        <f>IF(graph!$E$2=0,20,IF(SUM(K487+L487=0),NA(),0.25))</f>
        <v>20</v>
      </c>
      <c r="D487" s="496">
        <f>IF(graph!$E$2=0,20,IF(AND(B487&lt;graph!$E$10+graph!$E$32,B487&gt;graph!$E$10-graph!$E$32),0.25,NA()))</f>
        <v>20</v>
      </c>
      <c r="K487" s="674">
        <f>IF(graph!$E$20=0,0,IF(graph!$E$2=0,20,IF(AND(B487&lt;graph!$E$20+graph!$E$32,B487&gt;graph!$E$20-graph!$E$32),0.25,0)))</f>
        <v>0</v>
      </c>
      <c r="L487" s="674">
        <f>IF(graph!$E$22=0,0,IF(graph!$E$2=0,20,IF(AND(B487&gt;graph!$E$22-graph!$E$32,B487&lt;graph!$E$22+graph!$E$32),0.25,0)))</f>
        <v>0</v>
      </c>
    </row>
    <row r="488" spans="2:12">
      <c r="B488" s="620" t="str">
        <f>IF(graph!$E$2=0,"",B487+graph!$E$32)</f>
        <v/>
      </c>
      <c r="C488" s="673">
        <f>IF(graph!$E$2=0,20,IF(SUM(K488+L488=0),NA(),0.25))</f>
        <v>20</v>
      </c>
      <c r="D488" s="496">
        <f>IF(graph!$E$2=0,20,IF(AND(B488&lt;graph!$E$10+graph!$E$32,B488&gt;graph!$E$10-graph!$E$32),0.25,NA()))</f>
        <v>20</v>
      </c>
      <c r="K488" s="674">
        <f>IF(graph!$E$20=0,0,IF(graph!$E$2=0,20,IF(AND(B488&lt;graph!$E$20+graph!$E$32,B488&gt;graph!$E$20-graph!$E$32),0.25,0)))</f>
        <v>0</v>
      </c>
      <c r="L488" s="674">
        <f>IF(graph!$E$22=0,0,IF(graph!$E$2=0,20,IF(AND(B488&gt;graph!$E$22-graph!$E$32,B488&lt;graph!$E$22+graph!$E$32),0.25,0)))</f>
        <v>0</v>
      </c>
    </row>
    <row r="489" spans="2:12">
      <c r="B489" s="620" t="str">
        <f>IF(graph!$E$2=0,"",B488+graph!$E$32)</f>
        <v/>
      </c>
      <c r="C489" s="673">
        <f>IF(graph!$E$2=0,20,IF(SUM(K489+L489=0),NA(),0.25))</f>
        <v>20</v>
      </c>
      <c r="D489" s="496">
        <f>IF(graph!$E$2=0,20,IF(AND(B489&lt;graph!$E$10+graph!$E$32,B489&gt;graph!$E$10-graph!$E$32),0.25,NA()))</f>
        <v>20</v>
      </c>
      <c r="K489" s="674">
        <f>IF(graph!$E$20=0,0,IF(graph!$E$2=0,20,IF(AND(B489&lt;graph!$E$20+graph!$E$32,B489&gt;graph!$E$20-graph!$E$32),0.25,0)))</f>
        <v>0</v>
      </c>
      <c r="L489" s="674">
        <f>IF(graph!$E$22=0,0,IF(graph!$E$2=0,20,IF(AND(B489&gt;graph!$E$22-graph!$E$32,B489&lt;graph!$E$22+graph!$E$32),0.25,0)))</f>
        <v>0</v>
      </c>
    </row>
    <row r="490" spans="2:12">
      <c r="B490" s="620" t="str">
        <f>IF(graph!$E$2=0,"",B489+graph!$E$32)</f>
        <v/>
      </c>
      <c r="C490" s="673">
        <f>IF(graph!$E$2=0,20,IF(SUM(K490+L490=0),NA(),0.25))</f>
        <v>20</v>
      </c>
      <c r="D490" s="496">
        <f>IF(graph!$E$2=0,20,IF(AND(B490&lt;graph!$E$10+graph!$E$32,B490&gt;graph!$E$10-graph!$E$32),0.25,NA()))</f>
        <v>20</v>
      </c>
      <c r="K490" s="674">
        <f>IF(graph!$E$20=0,0,IF(graph!$E$2=0,20,IF(AND(B490&lt;graph!$E$20+graph!$E$32,B490&gt;graph!$E$20-graph!$E$32),0.25,0)))</f>
        <v>0</v>
      </c>
      <c r="L490" s="674">
        <f>IF(graph!$E$22=0,0,IF(graph!$E$2=0,20,IF(AND(B490&gt;graph!$E$22-graph!$E$32,B490&lt;graph!$E$22+graph!$E$32),0.25,0)))</f>
        <v>0</v>
      </c>
    </row>
    <row r="491" spans="2:12">
      <c r="B491" s="620" t="str">
        <f>IF(graph!$E$2=0,"",B490+graph!$E$32)</f>
        <v/>
      </c>
      <c r="C491" s="673">
        <f>IF(graph!$E$2=0,20,IF(SUM(K491+L491=0),NA(),0.25))</f>
        <v>20</v>
      </c>
      <c r="D491" s="496">
        <f>IF(graph!$E$2=0,20,IF(AND(B491&lt;graph!$E$10+graph!$E$32,B491&gt;graph!$E$10-graph!$E$32),0.25,NA()))</f>
        <v>20</v>
      </c>
      <c r="K491" s="674">
        <f>IF(graph!$E$20=0,0,IF(graph!$E$2=0,20,IF(AND(B491&lt;graph!$E$20+graph!$E$32,B491&gt;graph!$E$20-graph!$E$32),0.25,0)))</f>
        <v>0</v>
      </c>
      <c r="L491" s="674">
        <f>IF(graph!$E$22=0,0,IF(graph!$E$2=0,20,IF(AND(B491&gt;graph!$E$22-graph!$E$32,B491&lt;graph!$E$22+graph!$E$32),0.25,0)))</f>
        <v>0</v>
      </c>
    </row>
    <row r="492" spans="2:12">
      <c r="B492" s="620" t="str">
        <f>IF(graph!$E$2=0,"",B491+graph!$E$32)</f>
        <v/>
      </c>
      <c r="C492" s="673">
        <f>IF(graph!$E$2=0,20,IF(SUM(K492+L492=0),NA(),0.25))</f>
        <v>20</v>
      </c>
      <c r="D492" s="496">
        <f>IF(graph!$E$2=0,20,IF(AND(B492&lt;graph!$E$10+graph!$E$32,B492&gt;graph!$E$10-graph!$E$32),0.25,NA()))</f>
        <v>20</v>
      </c>
      <c r="K492" s="674">
        <f>IF(graph!$E$20=0,0,IF(graph!$E$2=0,20,IF(AND(B492&lt;graph!$E$20+graph!$E$32,B492&gt;graph!$E$20-graph!$E$32),0.25,0)))</f>
        <v>0</v>
      </c>
      <c r="L492" s="674">
        <f>IF(graph!$E$22=0,0,IF(graph!$E$2=0,20,IF(AND(B492&gt;graph!$E$22-graph!$E$32,B492&lt;graph!$E$22+graph!$E$32),0.25,0)))</f>
        <v>0</v>
      </c>
    </row>
    <row r="493" spans="2:12">
      <c r="B493" s="620" t="str">
        <f>IF(graph!$E$2=0,"",B492+graph!$E$32)</f>
        <v/>
      </c>
      <c r="C493" s="673">
        <f>IF(graph!$E$2=0,20,IF(SUM(K493+L493=0),NA(),0.25))</f>
        <v>20</v>
      </c>
      <c r="D493" s="496">
        <f>IF(graph!$E$2=0,20,IF(AND(B493&lt;graph!$E$10+graph!$E$32,B493&gt;graph!$E$10-graph!$E$32),0.25,NA()))</f>
        <v>20</v>
      </c>
      <c r="K493" s="674">
        <f>IF(graph!$E$20=0,0,IF(graph!$E$2=0,20,IF(AND(B493&lt;graph!$E$20+graph!$E$32,B493&gt;graph!$E$20-graph!$E$32),0.25,0)))</f>
        <v>0</v>
      </c>
      <c r="L493" s="674">
        <f>IF(graph!$E$22=0,0,IF(graph!$E$2=0,20,IF(AND(B493&gt;graph!$E$22-graph!$E$32,B493&lt;graph!$E$22+graph!$E$32),0.25,0)))</f>
        <v>0</v>
      </c>
    </row>
    <row r="494" spans="2:12">
      <c r="B494" s="620" t="str">
        <f>IF(graph!$E$2=0,"",B493+graph!$E$32)</f>
        <v/>
      </c>
      <c r="C494" s="673">
        <f>IF(graph!$E$2=0,20,IF(SUM(K494+L494=0),NA(),0.25))</f>
        <v>20</v>
      </c>
      <c r="D494" s="496">
        <f>IF(graph!$E$2=0,20,IF(AND(B494&lt;graph!$E$10+graph!$E$32,B494&gt;graph!$E$10-graph!$E$32),0.25,NA()))</f>
        <v>20</v>
      </c>
      <c r="K494" s="674">
        <f>IF(graph!$E$20=0,0,IF(graph!$E$2=0,20,IF(AND(B494&lt;graph!$E$20+graph!$E$32,B494&gt;graph!$E$20-graph!$E$32),0.25,0)))</f>
        <v>0</v>
      </c>
      <c r="L494" s="674">
        <f>IF(graph!$E$22=0,0,IF(graph!$E$2=0,20,IF(AND(B494&gt;graph!$E$22-graph!$E$32,B494&lt;graph!$E$22+graph!$E$32),0.25,0)))</f>
        <v>0</v>
      </c>
    </row>
    <row r="495" spans="2:12">
      <c r="B495" s="620" t="str">
        <f>IF(graph!$E$2=0,"",B494+graph!$E$32)</f>
        <v/>
      </c>
      <c r="C495" s="673">
        <f>IF(graph!$E$2=0,20,IF(SUM(K495+L495=0),NA(),0.25))</f>
        <v>20</v>
      </c>
      <c r="D495" s="496">
        <f>IF(graph!$E$2=0,20,IF(AND(B495&lt;graph!$E$10+graph!$E$32,B495&gt;graph!$E$10-graph!$E$32),0.25,NA()))</f>
        <v>20</v>
      </c>
      <c r="K495" s="674">
        <f>IF(graph!$E$20=0,0,IF(graph!$E$2=0,20,IF(AND(B495&lt;graph!$E$20+graph!$E$32,B495&gt;graph!$E$20-graph!$E$32),0.25,0)))</f>
        <v>0</v>
      </c>
      <c r="L495" s="674">
        <f>IF(graph!$E$22=0,0,IF(graph!$E$2=0,20,IF(AND(B495&gt;graph!$E$22-graph!$E$32,B495&lt;graph!$E$22+graph!$E$32),0.25,0)))</f>
        <v>0</v>
      </c>
    </row>
    <row r="496" spans="2:12">
      <c r="B496" s="620" t="str">
        <f>IF(graph!$E$2=0,"",B495+graph!$E$32)</f>
        <v/>
      </c>
      <c r="C496" s="673">
        <f>IF(graph!$E$2=0,20,IF(SUM(K496+L496=0),NA(),0.25))</f>
        <v>20</v>
      </c>
      <c r="D496" s="496">
        <f>IF(graph!$E$2=0,20,IF(AND(B496&lt;graph!$E$10+graph!$E$32,B496&gt;graph!$E$10-graph!$E$32),0.25,NA()))</f>
        <v>20</v>
      </c>
      <c r="K496" s="674">
        <f>IF(graph!$E$20=0,0,IF(graph!$E$2=0,20,IF(AND(B496&lt;graph!$E$20+graph!$E$32,B496&gt;graph!$E$20-graph!$E$32),0.25,0)))</f>
        <v>0</v>
      </c>
      <c r="L496" s="674">
        <f>IF(graph!$E$22=0,0,IF(graph!$E$2=0,20,IF(AND(B496&gt;graph!$E$22-graph!$E$32,B496&lt;graph!$E$22+graph!$E$32),0.25,0)))</f>
        <v>0</v>
      </c>
    </row>
    <row r="497" spans="2:12">
      <c r="B497" s="620" t="str">
        <f>IF(graph!$E$2=0,"",B496+graph!$E$32)</f>
        <v/>
      </c>
      <c r="C497" s="673">
        <f>IF(graph!$E$2=0,20,IF(SUM(K497+L497=0),NA(),0.25))</f>
        <v>20</v>
      </c>
      <c r="D497" s="496">
        <f>IF(graph!$E$2=0,20,IF(AND(B497&lt;graph!$E$10+graph!$E$32,B497&gt;graph!$E$10-graph!$E$32),0.25,NA()))</f>
        <v>20</v>
      </c>
      <c r="K497" s="674">
        <f>IF(graph!$E$20=0,0,IF(graph!$E$2=0,20,IF(AND(B497&lt;graph!$E$20+graph!$E$32,B497&gt;graph!$E$20-graph!$E$32),0.25,0)))</f>
        <v>0</v>
      </c>
      <c r="L497" s="674">
        <f>IF(graph!$E$22=0,0,IF(graph!$E$2=0,20,IF(AND(B497&gt;graph!$E$22-graph!$E$32,B497&lt;graph!$E$22+graph!$E$32),0.25,0)))</f>
        <v>0</v>
      </c>
    </row>
    <row r="498" spans="2:12">
      <c r="B498" s="620" t="str">
        <f>IF(graph!$E$2=0,"",B497+graph!$E$32)</f>
        <v/>
      </c>
      <c r="C498" s="673">
        <f>IF(graph!$E$2=0,20,IF(SUM(K498+L498=0),NA(),0.25))</f>
        <v>20</v>
      </c>
      <c r="D498" s="496">
        <f>IF(graph!$E$2=0,20,IF(AND(B498&lt;graph!$E$10+graph!$E$32,B498&gt;graph!$E$10-graph!$E$32),0.25,NA()))</f>
        <v>20</v>
      </c>
      <c r="K498" s="674">
        <f>IF(graph!$E$20=0,0,IF(graph!$E$2=0,20,IF(AND(B498&lt;graph!$E$20+graph!$E$32,B498&gt;graph!$E$20-graph!$E$32),0.25,0)))</f>
        <v>0</v>
      </c>
      <c r="L498" s="674">
        <f>IF(graph!$E$22=0,0,IF(graph!$E$2=0,20,IF(AND(B498&gt;graph!$E$22-graph!$E$32,B498&lt;graph!$E$22+graph!$E$32),0.25,0)))</f>
        <v>0</v>
      </c>
    </row>
    <row r="499" spans="2:12">
      <c r="B499" s="620" t="str">
        <f>IF(graph!$E$2=0,"",B498+graph!$E$32)</f>
        <v/>
      </c>
      <c r="C499" s="673">
        <f>IF(graph!$E$2=0,20,IF(SUM(K499+L499=0),NA(),0.25))</f>
        <v>20</v>
      </c>
      <c r="D499" s="496">
        <f>IF(graph!$E$2=0,20,IF(AND(B499&lt;graph!$E$10+graph!$E$32,B499&gt;graph!$E$10-graph!$E$32),0.25,NA()))</f>
        <v>20</v>
      </c>
      <c r="K499" s="674">
        <f>IF(graph!$E$20=0,0,IF(graph!$E$2=0,20,IF(AND(B499&lt;graph!$E$20+graph!$E$32,B499&gt;graph!$E$20-graph!$E$32),0.25,0)))</f>
        <v>0</v>
      </c>
      <c r="L499" s="674">
        <f>IF(graph!$E$22=0,0,IF(graph!$E$2=0,20,IF(AND(B499&gt;graph!$E$22-graph!$E$32,B499&lt;graph!$E$22+graph!$E$32),0.25,0)))</f>
        <v>0</v>
      </c>
    </row>
    <row r="500" spans="2:12">
      <c r="B500" s="620" t="str">
        <f>IF(graph!$E$2=0,"",B499+graph!$E$32)</f>
        <v/>
      </c>
      <c r="C500" s="673">
        <f>IF(graph!$E$2=0,20,IF(SUM(K500+L500=0),NA(),0.25))</f>
        <v>20</v>
      </c>
      <c r="D500" s="496">
        <f>IF(graph!$E$2=0,20,IF(AND(B500&lt;graph!$E$10+graph!$E$32,B500&gt;graph!$E$10-graph!$E$32),0.25,NA()))</f>
        <v>20</v>
      </c>
      <c r="K500" s="674">
        <f>IF(graph!$E$20=0,0,IF(graph!$E$2=0,20,IF(AND(B500&lt;graph!$E$20+graph!$E$32,B500&gt;graph!$E$20-graph!$E$32),0.25,0)))</f>
        <v>0</v>
      </c>
      <c r="L500" s="674">
        <f>IF(graph!$E$22=0,0,IF(graph!$E$2=0,20,IF(AND(B500&gt;graph!$E$22-graph!$E$32,B500&lt;graph!$E$22+graph!$E$32),0.25,0)))</f>
        <v>0</v>
      </c>
    </row>
    <row r="501" spans="2:12">
      <c r="B501" s="620" t="str">
        <f>IF(graph!$E$2=0,"",B500+graph!$E$32)</f>
        <v/>
      </c>
      <c r="C501" s="673">
        <f>IF(graph!$E$2=0,20,IF(SUM(K501+L501=0),NA(),0.25))</f>
        <v>20</v>
      </c>
      <c r="D501" s="496">
        <f>IF(graph!$E$2=0,20,IF(AND(B501&lt;graph!$E$10+graph!$E$32,B501&gt;graph!$E$10-graph!$E$32),0.25,NA()))</f>
        <v>20</v>
      </c>
      <c r="K501" s="674">
        <f>IF(graph!$E$20=0,0,IF(graph!$E$2=0,20,IF(AND(B501&lt;graph!$E$20+graph!$E$32,B501&gt;graph!$E$20-graph!$E$32),0.25,0)))</f>
        <v>0</v>
      </c>
      <c r="L501" s="674">
        <f>IF(graph!$E$22=0,0,IF(graph!$E$2=0,20,IF(AND(B501&gt;graph!$E$22-graph!$E$32,B501&lt;graph!$E$22+graph!$E$32),0.25,0)))</f>
        <v>0</v>
      </c>
    </row>
    <row r="502" spans="2:12">
      <c r="B502" s="620" t="str">
        <f>IF(graph!$E$2=0,"",B501+graph!$E$32)</f>
        <v/>
      </c>
      <c r="C502" s="673">
        <f>IF(graph!$E$2=0,20,IF(SUM(K502+L502=0),NA(),0.25))</f>
        <v>20</v>
      </c>
      <c r="D502" s="496">
        <f>IF(graph!$E$2=0,20,IF(AND(B502&lt;graph!$E$10+graph!$E$32,B502&gt;graph!$E$10-graph!$E$32),0.25,NA()))</f>
        <v>20</v>
      </c>
      <c r="K502" s="674">
        <f>IF(graph!$E$20=0,0,IF(graph!$E$2=0,20,IF(AND(B502&lt;graph!$E$20+graph!$E$32,B502&gt;graph!$E$20-graph!$E$32),0.25,0)))</f>
        <v>0</v>
      </c>
      <c r="L502" s="674">
        <f>IF(graph!$E$22=0,0,IF(graph!$E$2=0,20,IF(AND(B502&gt;graph!$E$22-graph!$E$32,B502&lt;graph!$E$22+graph!$E$32),0.25,0)))</f>
        <v>0</v>
      </c>
    </row>
    <row r="503" spans="2:12">
      <c r="B503" s="620" t="str">
        <f>IF(graph!$E$2=0,"",B502+graph!$E$32)</f>
        <v/>
      </c>
      <c r="C503" s="673">
        <f>IF(graph!$E$2=0,20,IF(SUM(K503+L503=0),NA(),0.25))</f>
        <v>20</v>
      </c>
      <c r="D503" s="496">
        <f>IF(graph!$E$2=0,20,IF(AND(B503&lt;graph!$E$10+graph!$E$32,B503&gt;graph!$E$10-graph!$E$32),0.25,NA()))</f>
        <v>20</v>
      </c>
      <c r="K503" s="674">
        <f>IF(graph!$E$20=0,0,IF(graph!$E$2=0,20,IF(AND(B503&lt;graph!$E$20+graph!$E$32,B503&gt;graph!$E$20-graph!$E$32),0.25,0)))</f>
        <v>0</v>
      </c>
      <c r="L503" s="674">
        <f>IF(graph!$E$22=0,0,IF(graph!$E$2=0,20,IF(AND(B503&gt;graph!$E$22-graph!$E$32,B503&lt;graph!$E$22+graph!$E$32),0.25,0)))</f>
        <v>0</v>
      </c>
    </row>
    <row r="504" spans="2:12">
      <c r="B504" s="620" t="str">
        <f>IF(graph!$E$2=0,"",B503+graph!$E$32)</f>
        <v/>
      </c>
      <c r="C504" s="673">
        <f>IF(graph!$E$2=0,20,IF(SUM(K504+L504=0),NA(),0.25))</f>
        <v>20</v>
      </c>
      <c r="D504" s="496">
        <f>IF(graph!$E$2=0,20,IF(AND(B504&lt;graph!$E$10+graph!$E$32,B504&gt;graph!$E$10-graph!$E$32),0.25,NA()))</f>
        <v>20</v>
      </c>
      <c r="K504" s="674">
        <f>IF(graph!$E$20=0,0,IF(graph!$E$2=0,20,IF(AND(B504&lt;graph!$E$20+graph!$E$32,B504&gt;graph!$E$20-graph!$E$32),0.25,0)))</f>
        <v>0</v>
      </c>
      <c r="L504" s="674">
        <f>IF(graph!$E$22=0,0,IF(graph!$E$2=0,20,IF(AND(B504&gt;graph!$E$22-graph!$E$32,B504&lt;graph!$E$22+graph!$E$32),0.25,0)))</f>
        <v>0</v>
      </c>
    </row>
    <row r="505" spans="2:12">
      <c r="B505" s="620" t="str">
        <f>IF(graph!$E$2=0,"",B504+graph!$E$32)</f>
        <v/>
      </c>
      <c r="C505" s="673">
        <f>IF(graph!$E$2=0,20,IF(SUM(K505+L505=0),NA(),0.25))</f>
        <v>20</v>
      </c>
      <c r="D505" s="496">
        <f>IF(graph!$E$2=0,20,IF(AND(B505&lt;graph!$E$10+graph!$E$32,B505&gt;graph!$E$10-graph!$E$32),0.25,NA()))</f>
        <v>20</v>
      </c>
      <c r="K505" s="674">
        <f>IF(graph!$E$20=0,0,IF(graph!$E$2=0,20,IF(AND(B505&lt;graph!$E$20+graph!$E$32,B505&gt;graph!$E$20-graph!$E$32),0.25,0)))</f>
        <v>0</v>
      </c>
      <c r="L505" s="674">
        <f>IF(graph!$E$22=0,0,IF(graph!$E$2=0,20,IF(AND(B505&gt;graph!$E$22-graph!$E$32,B505&lt;graph!$E$22+graph!$E$32),0.25,0)))</f>
        <v>0</v>
      </c>
    </row>
    <row r="506" spans="2:12">
      <c r="B506" s="620" t="str">
        <f>IF(graph!$E$2=0,"",B505+graph!$E$32)</f>
        <v/>
      </c>
      <c r="C506" s="673">
        <f>IF(graph!$E$2=0,20,IF(SUM(K506+L506=0),NA(),0.25))</f>
        <v>20</v>
      </c>
      <c r="D506" s="496">
        <f>IF(graph!$E$2=0,20,IF(AND(B506&lt;graph!$E$10+graph!$E$32,B506&gt;graph!$E$10-graph!$E$32),0.25,NA()))</f>
        <v>20</v>
      </c>
      <c r="K506" s="674">
        <f>IF(graph!$E$20=0,0,IF(graph!$E$2=0,20,IF(AND(B506&lt;graph!$E$20+graph!$E$32,B506&gt;graph!$E$20-graph!$E$32),0.25,0)))</f>
        <v>0</v>
      </c>
      <c r="L506" s="674">
        <f>IF(graph!$E$22=0,0,IF(graph!$E$2=0,20,IF(AND(B506&gt;graph!$E$22-graph!$E$32,B506&lt;graph!$E$22+graph!$E$32),0.25,0)))</f>
        <v>0</v>
      </c>
    </row>
    <row r="507" spans="2:12">
      <c r="B507" s="620" t="str">
        <f>IF(graph!$E$2=0,"",B506+graph!$E$32)</f>
        <v/>
      </c>
      <c r="C507" s="673">
        <f>IF(graph!$E$2=0,20,IF(SUM(K507+L507=0),NA(),0.25))</f>
        <v>20</v>
      </c>
      <c r="D507" s="496">
        <f>IF(graph!$E$2=0,20,IF(AND(B507&lt;graph!$E$10+graph!$E$32,B507&gt;graph!$E$10-graph!$E$32),0.25,NA()))</f>
        <v>20</v>
      </c>
      <c r="K507" s="674">
        <f>IF(graph!$E$20=0,0,IF(graph!$E$2=0,20,IF(AND(B507&lt;graph!$E$20+graph!$E$32,B507&gt;graph!$E$20-graph!$E$32),0.25,0)))</f>
        <v>0</v>
      </c>
      <c r="L507" s="674">
        <f>IF(graph!$E$22=0,0,IF(graph!$E$2=0,20,IF(AND(B507&gt;graph!$E$22-graph!$E$32,B507&lt;graph!$E$22+graph!$E$32),0.25,0)))</f>
        <v>0</v>
      </c>
    </row>
    <row r="508" spans="2:12">
      <c r="B508" s="620" t="str">
        <f>IF(graph!$E$2=0,"",B507+graph!$E$32)</f>
        <v/>
      </c>
      <c r="C508" s="673">
        <f>IF(graph!$E$2=0,20,IF(SUM(K508+L508=0),NA(),0.25))</f>
        <v>20</v>
      </c>
      <c r="D508" s="496">
        <f>IF(graph!$E$2=0,20,IF(AND(B508&lt;graph!$E$10+graph!$E$32,B508&gt;graph!$E$10-graph!$E$32),0.25,NA()))</f>
        <v>20</v>
      </c>
      <c r="K508" s="674">
        <f>IF(graph!$E$20=0,0,IF(graph!$E$2=0,20,IF(AND(B508&lt;graph!$E$20+graph!$E$32,B508&gt;graph!$E$20-graph!$E$32),0.25,0)))</f>
        <v>0</v>
      </c>
      <c r="L508" s="674">
        <f>IF(graph!$E$22=0,0,IF(graph!$E$2=0,20,IF(AND(B508&gt;graph!$E$22-graph!$E$32,B508&lt;graph!$E$22+graph!$E$32),0.25,0)))</f>
        <v>0</v>
      </c>
    </row>
    <row r="509" spans="2:12">
      <c r="B509" s="620" t="str">
        <f>IF(graph!$E$2=0,"",B508+graph!$E$32)</f>
        <v/>
      </c>
      <c r="C509" s="673">
        <f>IF(graph!$E$2=0,20,IF(SUM(K509+L509=0),NA(),0.25))</f>
        <v>20</v>
      </c>
      <c r="D509" s="496">
        <f>IF(graph!$E$2=0,20,IF(AND(B509&lt;graph!$E$10+graph!$E$32,B509&gt;graph!$E$10-graph!$E$32),0.25,NA()))</f>
        <v>20</v>
      </c>
      <c r="K509" s="674">
        <f>IF(graph!$E$20=0,0,IF(graph!$E$2=0,20,IF(AND(B509&lt;graph!$E$20+graph!$E$32,B509&gt;graph!$E$20-graph!$E$32),0.25,0)))</f>
        <v>0</v>
      </c>
      <c r="L509" s="674">
        <f>IF(graph!$E$22=0,0,IF(graph!$E$2=0,20,IF(AND(B509&gt;graph!$E$22-graph!$E$32,B509&lt;graph!$E$22+graph!$E$32),0.25,0)))</f>
        <v>0</v>
      </c>
    </row>
    <row r="510" spans="2:12">
      <c r="B510" s="620" t="str">
        <f>IF(graph!$E$2=0,"",B509+graph!$E$32)</f>
        <v/>
      </c>
      <c r="C510" s="673">
        <f>IF(graph!$E$2=0,20,IF(SUM(K510+L510=0),NA(),0.25))</f>
        <v>20</v>
      </c>
      <c r="D510" s="496">
        <f>IF(graph!$E$2=0,20,IF(AND(B510&lt;graph!$E$10+graph!$E$32,B510&gt;graph!$E$10-graph!$E$32),0.25,NA()))</f>
        <v>20</v>
      </c>
      <c r="K510" s="674">
        <f>IF(graph!$E$20=0,0,IF(graph!$E$2=0,20,IF(AND(B510&lt;graph!$E$20+graph!$E$32,B510&gt;graph!$E$20-graph!$E$32),0.25,0)))</f>
        <v>0</v>
      </c>
      <c r="L510" s="674">
        <f>IF(graph!$E$22=0,0,IF(graph!$E$2=0,20,IF(AND(B510&gt;graph!$E$22-graph!$E$32,B510&lt;graph!$E$22+graph!$E$32),0.25,0)))</f>
        <v>0</v>
      </c>
    </row>
    <row r="511" spans="2:12">
      <c r="B511" s="620" t="str">
        <f>IF(graph!$E$2=0,"",B510+graph!$E$32)</f>
        <v/>
      </c>
      <c r="C511" s="673">
        <f>IF(graph!$E$2=0,20,IF(SUM(K511+L511=0),NA(),0.25))</f>
        <v>20</v>
      </c>
      <c r="D511" s="496">
        <f>IF(graph!$E$2=0,20,IF(AND(B511&lt;graph!$E$10+graph!$E$32,B511&gt;graph!$E$10-graph!$E$32),0.25,NA()))</f>
        <v>20</v>
      </c>
      <c r="K511" s="674">
        <f>IF(graph!$E$20=0,0,IF(graph!$E$2=0,20,IF(AND(B511&lt;graph!$E$20+graph!$E$32,B511&gt;graph!$E$20-graph!$E$32),0.25,0)))</f>
        <v>0</v>
      </c>
      <c r="L511" s="674">
        <f>IF(graph!$E$22=0,0,IF(graph!$E$2=0,20,IF(AND(B511&gt;graph!$E$22-graph!$E$32,B511&lt;graph!$E$22+graph!$E$32),0.25,0)))</f>
        <v>0</v>
      </c>
    </row>
    <row r="512" spans="2:12">
      <c r="B512" s="620" t="str">
        <f>IF(graph!$E$2=0,"",B511+graph!$E$32)</f>
        <v/>
      </c>
      <c r="C512" s="673">
        <f>IF(graph!$E$2=0,20,IF(SUM(K512+L512=0),NA(),0.25))</f>
        <v>20</v>
      </c>
      <c r="D512" s="496">
        <f>IF(graph!$E$2=0,20,IF(AND(B512&lt;graph!$E$10+graph!$E$32,B512&gt;graph!$E$10-graph!$E$32),0.25,NA()))</f>
        <v>20</v>
      </c>
      <c r="K512" s="674">
        <f>IF(graph!$E$20=0,0,IF(graph!$E$2=0,20,IF(AND(B512&lt;graph!$E$20+graph!$E$32,B512&gt;graph!$E$20-graph!$E$32),0.25,0)))</f>
        <v>0</v>
      </c>
      <c r="L512" s="674">
        <f>IF(graph!$E$22=0,0,IF(graph!$E$2=0,20,IF(AND(B512&gt;graph!$E$22-graph!$E$32,B512&lt;graph!$E$22+graph!$E$32),0.25,0)))</f>
        <v>0</v>
      </c>
    </row>
    <row r="513" spans="2:12">
      <c r="B513" s="620" t="str">
        <f>IF(graph!$E$2=0,"",B512+graph!$E$32)</f>
        <v/>
      </c>
      <c r="C513" s="673">
        <f>IF(graph!$E$2=0,20,IF(SUM(K513+L513=0),NA(),0.25))</f>
        <v>20</v>
      </c>
      <c r="D513" s="496">
        <f>IF(graph!$E$2=0,20,IF(AND(B513&lt;graph!$E$10+graph!$E$32,B513&gt;graph!$E$10-graph!$E$32),0.25,NA()))</f>
        <v>20</v>
      </c>
      <c r="K513" s="674">
        <f>IF(graph!$E$20=0,0,IF(graph!$E$2=0,20,IF(AND(B513&lt;graph!$E$20+graph!$E$32,B513&gt;graph!$E$20-graph!$E$32),0.25,0)))</f>
        <v>0</v>
      </c>
      <c r="L513" s="674">
        <f>IF(graph!$E$22=0,0,IF(graph!$E$2=0,20,IF(AND(B513&gt;graph!$E$22-graph!$E$32,B513&lt;graph!$E$22+graph!$E$32),0.25,0)))</f>
        <v>0</v>
      </c>
    </row>
    <row r="514" spans="2:12">
      <c r="B514" s="620" t="str">
        <f>IF(graph!$E$2=0,"",B513+graph!$E$32)</f>
        <v/>
      </c>
      <c r="C514" s="673">
        <f>IF(graph!$E$2=0,20,IF(SUM(K514+L514=0),NA(),0.25))</f>
        <v>20</v>
      </c>
      <c r="D514" s="496">
        <f>IF(graph!$E$2=0,20,IF(AND(B514&lt;graph!$E$10+graph!$E$32,B514&gt;graph!$E$10-graph!$E$32),0.25,NA()))</f>
        <v>20</v>
      </c>
      <c r="K514" s="674">
        <f>IF(graph!$E$20=0,0,IF(graph!$E$2=0,20,IF(AND(B514&lt;graph!$E$20+graph!$E$32,B514&gt;graph!$E$20-graph!$E$32),0.25,0)))</f>
        <v>0</v>
      </c>
      <c r="L514" s="674">
        <f>IF(graph!$E$22=0,0,IF(graph!$E$2=0,20,IF(AND(B514&gt;graph!$E$22-graph!$E$32,B514&lt;graph!$E$22+graph!$E$32),0.25,0)))</f>
        <v>0</v>
      </c>
    </row>
    <row r="515" spans="2:12">
      <c r="B515" s="620" t="str">
        <f>IF(graph!$E$2=0,"",B514+graph!$E$32)</f>
        <v/>
      </c>
      <c r="C515" s="673">
        <f>IF(graph!$E$2=0,20,IF(SUM(K515+L515=0),NA(),0.25))</f>
        <v>20</v>
      </c>
      <c r="D515" s="496">
        <f>IF(graph!$E$2=0,20,IF(AND(B515&lt;graph!$E$10+graph!$E$32,B515&gt;graph!$E$10-graph!$E$32),0.25,NA()))</f>
        <v>20</v>
      </c>
      <c r="K515" s="674">
        <f>IF(graph!$E$20=0,0,IF(graph!$E$2=0,20,IF(AND(B515&lt;graph!$E$20+graph!$E$32,B515&gt;graph!$E$20-graph!$E$32),0.25,0)))</f>
        <v>0</v>
      </c>
      <c r="L515" s="674">
        <f>IF(graph!$E$22=0,0,IF(graph!$E$2=0,20,IF(AND(B515&gt;graph!$E$22-graph!$E$32,B515&lt;graph!$E$22+graph!$E$32),0.25,0)))</f>
        <v>0</v>
      </c>
    </row>
    <row r="516" spans="2:12">
      <c r="B516" s="620" t="str">
        <f>IF(graph!$E$2=0,"",B515+graph!$E$32)</f>
        <v/>
      </c>
      <c r="C516" s="673">
        <f>IF(graph!$E$2=0,20,IF(SUM(K516+L516=0),NA(),0.25))</f>
        <v>20</v>
      </c>
      <c r="D516" s="496">
        <f>IF(graph!$E$2=0,20,IF(AND(B516&lt;graph!$E$10+graph!$E$32,B516&gt;graph!$E$10-graph!$E$32),0.25,NA()))</f>
        <v>20</v>
      </c>
      <c r="K516" s="674">
        <f>IF(graph!$E$20=0,0,IF(graph!$E$2=0,20,IF(AND(B516&lt;graph!$E$20+graph!$E$32,B516&gt;graph!$E$20-graph!$E$32),0.25,0)))</f>
        <v>0</v>
      </c>
      <c r="L516" s="674">
        <f>IF(graph!$E$22=0,0,IF(graph!$E$2=0,20,IF(AND(B516&gt;graph!$E$22-graph!$E$32,B516&lt;graph!$E$22+graph!$E$32),0.25,0)))</f>
        <v>0</v>
      </c>
    </row>
    <row r="517" spans="2:12">
      <c r="B517" s="620" t="str">
        <f>IF(graph!$E$2=0,"",B516+graph!$E$32)</f>
        <v/>
      </c>
      <c r="C517" s="673">
        <f>IF(graph!$E$2=0,20,IF(SUM(K517+L517=0),NA(),0.25))</f>
        <v>20</v>
      </c>
      <c r="D517" s="496">
        <f>IF(graph!$E$2=0,20,IF(AND(B517&lt;graph!$E$10+graph!$E$32,B517&gt;graph!$E$10-graph!$E$32),0.25,NA()))</f>
        <v>20</v>
      </c>
      <c r="K517" s="674">
        <f>IF(graph!$E$20=0,0,IF(graph!$E$2=0,20,IF(AND(B517&lt;graph!$E$20+graph!$E$32,B517&gt;graph!$E$20-graph!$E$32),0.25,0)))</f>
        <v>0</v>
      </c>
      <c r="L517" s="674">
        <f>IF(graph!$E$22=0,0,IF(graph!$E$2=0,20,IF(AND(B517&gt;graph!$E$22-graph!$E$32,B517&lt;graph!$E$22+graph!$E$32),0.25,0)))</f>
        <v>0</v>
      </c>
    </row>
    <row r="518" spans="2:12">
      <c r="B518" s="620" t="str">
        <f>IF(graph!$E$2=0,"",B517+graph!$E$32)</f>
        <v/>
      </c>
      <c r="C518" s="673">
        <f>IF(graph!$E$2=0,20,IF(SUM(K518+L518=0),NA(),0.25))</f>
        <v>20</v>
      </c>
      <c r="D518" s="496">
        <f>IF(graph!$E$2=0,20,IF(AND(B518&lt;graph!$E$10+graph!$E$32,B518&gt;graph!$E$10-graph!$E$32),0.25,NA()))</f>
        <v>20</v>
      </c>
      <c r="K518" s="674">
        <f>IF(graph!$E$20=0,0,IF(graph!$E$2=0,20,IF(AND(B518&lt;graph!$E$20+graph!$E$32,B518&gt;graph!$E$20-graph!$E$32),0.25,0)))</f>
        <v>0</v>
      </c>
      <c r="L518" s="674">
        <f>IF(graph!$E$22=0,0,IF(graph!$E$2=0,20,IF(AND(B518&gt;graph!$E$22-graph!$E$32,B518&lt;graph!$E$22+graph!$E$32),0.25,0)))</f>
        <v>0</v>
      </c>
    </row>
    <row r="519" spans="2:12">
      <c r="B519" s="620" t="str">
        <f>IF(graph!$E$2=0,"",B518+graph!$E$32)</f>
        <v/>
      </c>
      <c r="C519" s="673">
        <f>IF(graph!$E$2=0,20,IF(SUM(K519+L519=0),NA(),0.25))</f>
        <v>20</v>
      </c>
      <c r="D519" s="496">
        <f>IF(graph!$E$2=0,20,IF(AND(B519&lt;graph!$E$10+graph!$E$32,B519&gt;graph!$E$10-graph!$E$32),0.25,NA()))</f>
        <v>20</v>
      </c>
      <c r="K519" s="674">
        <f>IF(graph!$E$20=0,0,IF(graph!$E$2=0,20,IF(AND(B519&lt;graph!$E$20+graph!$E$32,B519&gt;graph!$E$20-graph!$E$32),0.25,0)))</f>
        <v>0</v>
      </c>
      <c r="L519" s="674">
        <f>IF(graph!$E$22=0,0,IF(graph!$E$2=0,20,IF(AND(B519&gt;graph!$E$22-graph!$E$32,B519&lt;graph!$E$22+graph!$E$32),0.25,0)))</f>
        <v>0</v>
      </c>
    </row>
    <row r="520" spans="2:12">
      <c r="B520" s="620" t="str">
        <f>IF(graph!$E$2=0,"",B519+graph!$E$32)</f>
        <v/>
      </c>
      <c r="C520" s="673">
        <f>IF(graph!$E$2=0,20,IF(SUM(K520+L520=0),NA(),0.25))</f>
        <v>20</v>
      </c>
      <c r="D520" s="496">
        <f>IF(graph!$E$2=0,20,IF(AND(B520&lt;graph!$E$10+graph!$E$32,B520&gt;graph!$E$10-graph!$E$32),0.25,NA()))</f>
        <v>20</v>
      </c>
      <c r="K520" s="674">
        <f>IF(graph!$E$20=0,0,IF(graph!$E$2=0,20,IF(AND(B520&lt;graph!$E$20+graph!$E$32,B520&gt;graph!$E$20-graph!$E$32),0.25,0)))</f>
        <v>0</v>
      </c>
      <c r="L520" s="674">
        <f>IF(graph!$E$22=0,0,IF(graph!$E$2=0,20,IF(AND(B520&gt;graph!$E$22-graph!$E$32,B520&lt;graph!$E$22+graph!$E$32),0.25,0)))</f>
        <v>0</v>
      </c>
    </row>
    <row r="521" spans="2:12">
      <c r="B521" s="620" t="str">
        <f>IF(graph!$E$2=0,"",B520+graph!$E$32)</f>
        <v/>
      </c>
      <c r="C521" s="673">
        <f>IF(graph!$E$2=0,20,IF(SUM(K521+L521=0),NA(),0.25))</f>
        <v>20</v>
      </c>
      <c r="D521" s="496">
        <f>IF(graph!$E$2=0,20,IF(AND(B521&lt;graph!$E$10+graph!$E$32,B521&gt;graph!$E$10-graph!$E$32),0.25,NA()))</f>
        <v>20</v>
      </c>
      <c r="K521" s="674">
        <f>IF(graph!$E$20=0,0,IF(graph!$E$2=0,20,IF(AND(B521&lt;graph!$E$20+graph!$E$32,B521&gt;graph!$E$20-graph!$E$32),0.25,0)))</f>
        <v>0</v>
      </c>
      <c r="L521" s="674">
        <f>IF(graph!$E$22=0,0,IF(graph!$E$2=0,20,IF(AND(B521&gt;graph!$E$22-graph!$E$32,B521&lt;graph!$E$22+graph!$E$32),0.25,0)))</f>
        <v>0</v>
      </c>
    </row>
    <row r="522" spans="2:12">
      <c r="B522" s="620" t="str">
        <f>IF(graph!$E$2=0,"",B521+graph!$E$32)</f>
        <v/>
      </c>
      <c r="C522" s="673">
        <f>IF(graph!$E$2=0,20,IF(SUM(K522+L522=0),NA(),0.25))</f>
        <v>20</v>
      </c>
      <c r="D522" s="496">
        <f>IF(graph!$E$2=0,20,IF(AND(B522&lt;graph!$E$10+graph!$E$32,B522&gt;graph!$E$10-graph!$E$32),0.25,NA()))</f>
        <v>20</v>
      </c>
      <c r="K522" s="674">
        <f>IF(graph!$E$20=0,0,IF(graph!$E$2=0,20,IF(AND(B522&lt;graph!$E$20+graph!$E$32,B522&gt;graph!$E$20-graph!$E$32),0.25,0)))</f>
        <v>0</v>
      </c>
      <c r="L522" s="674">
        <f>IF(graph!$E$22=0,0,IF(graph!$E$2=0,20,IF(AND(B522&gt;graph!$E$22-graph!$E$32,B522&lt;graph!$E$22+graph!$E$32),0.25,0)))</f>
        <v>0</v>
      </c>
    </row>
    <row r="523" spans="2:12">
      <c r="B523" s="620" t="str">
        <f>IF(graph!$E$2=0,"",B522+graph!$E$32)</f>
        <v/>
      </c>
      <c r="C523" s="673">
        <f>IF(graph!$E$2=0,20,IF(SUM(K523+L523=0),NA(),0.25))</f>
        <v>20</v>
      </c>
      <c r="D523" s="496">
        <f>IF(graph!$E$2=0,20,IF(AND(B523&lt;graph!$E$10+graph!$E$32,B523&gt;graph!$E$10-graph!$E$32),0.25,NA()))</f>
        <v>20</v>
      </c>
      <c r="K523" s="674">
        <f>IF(graph!$E$20=0,0,IF(graph!$E$2=0,20,IF(AND(B523&lt;graph!$E$20+graph!$E$32,B523&gt;graph!$E$20-graph!$E$32),0.25,0)))</f>
        <v>0</v>
      </c>
      <c r="L523" s="674">
        <f>IF(graph!$E$22=0,0,IF(graph!$E$2=0,20,IF(AND(B523&gt;graph!$E$22-graph!$E$32,B523&lt;graph!$E$22+graph!$E$32),0.25,0)))</f>
        <v>0</v>
      </c>
    </row>
    <row r="524" spans="2:12">
      <c r="B524" s="620" t="str">
        <f>IF(graph!$E$2=0,"",B523+graph!$E$32)</f>
        <v/>
      </c>
      <c r="C524" s="673">
        <f>IF(graph!$E$2=0,20,IF(SUM(K524+L524=0),NA(),0.25))</f>
        <v>20</v>
      </c>
      <c r="D524" s="496">
        <f>IF(graph!$E$2=0,20,IF(AND(B524&lt;graph!$E$10+graph!$E$32,B524&gt;graph!$E$10-graph!$E$32),0.25,NA()))</f>
        <v>20</v>
      </c>
      <c r="K524" s="674">
        <f>IF(graph!$E$20=0,0,IF(graph!$E$2=0,20,IF(AND(B524&lt;graph!$E$20+graph!$E$32,B524&gt;graph!$E$20-graph!$E$32),0.25,0)))</f>
        <v>0</v>
      </c>
      <c r="L524" s="674">
        <f>IF(graph!$E$22=0,0,IF(graph!$E$2=0,20,IF(AND(B524&gt;graph!$E$22-graph!$E$32,B524&lt;graph!$E$22+graph!$E$32),0.25,0)))</f>
        <v>0</v>
      </c>
    </row>
    <row r="525" spans="2:12">
      <c r="B525" s="620" t="str">
        <f>IF(graph!$E$2=0,"",B524+graph!$E$32)</f>
        <v/>
      </c>
      <c r="C525" s="673">
        <f>IF(graph!$E$2=0,20,IF(SUM(K525+L525=0),NA(),0.25))</f>
        <v>20</v>
      </c>
      <c r="D525" s="496">
        <f>IF(graph!$E$2=0,20,IF(AND(B525&lt;graph!$E$10+graph!$E$32,B525&gt;graph!$E$10-graph!$E$32),0.25,NA()))</f>
        <v>20</v>
      </c>
      <c r="K525" s="674">
        <f>IF(graph!$E$20=0,0,IF(graph!$E$2=0,20,IF(AND(B525&lt;graph!$E$20+graph!$E$32,B525&gt;graph!$E$20-graph!$E$32),0.25,0)))</f>
        <v>0</v>
      </c>
      <c r="L525" s="674">
        <f>IF(graph!$E$22=0,0,IF(graph!$E$2=0,20,IF(AND(B525&gt;graph!$E$22-graph!$E$32,B525&lt;graph!$E$22+graph!$E$32),0.25,0)))</f>
        <v>0</v>
      </c>
    </row>
    <row r="526" spans="2:12">
      <c r="B526" s="620" t="str">
        <f>IF(graph!$E$2=0,"",B525+graph!$E$32)</f>
        <v/>
      </c>
      <c r="C526" s="673">
        <f>IF(graph!$E$2=0,20,IF(SUM(K526+L526=0),NA(),0.25))</f>
        <v>20</v>
      </c>
      <c r="D526" s="496">
        <f>IF(graph!$E$2=0,20,IF(AND(B526&lt;graph!$E$10+graph!$E$32,B526&gt;graph!$E$10-graph!$E$32),0.25,NA()))</f>
        <v>20</v>
      </c>
      <c r="K526" s="674">
        <f>IF(graph!$E$20=0,0,IF(graph!$E$2=0,20,IF(AND(B526&lt;graph!$E$20+graph!$E$32,B526&gt;graph!$E$20-graph!$E$32),0.25,0)))</f>
        <v>0</v>
      </c>
      <c r="L526" s="674">
        <f>IF(graph!$E$22=0,0,IF(graph!$E$2=0,20,IF(AND(B526&gt;graph!$E$22-graph!$E$32,B526&lt;graph!$E$22+graph!$E$32),0.25,0)))</f>
        <v>0</v>
      </c>
    </row>
    <row r="527" spans="2:12">
      <c r="B527" s="620" t="str">
        <f>IF(graph!$E$2=0,"",B526+graph!$E$32)</f>
        <v/>
      </c>
      <c r="C527" s="673">
        <f>IF(graph!$E$2=0,20,IF(SUM(K527+L527=0),NA(),0.25))</f>
        <v>20</v>
      </c>
      <c r="D527" s="496">
        <f>IF(graph!$E$2=0,20,IF(AND(B527&lt;graph!$E$10+graph!$E$32,B527&gt;graph!$E$10-graph!$E$32),0.25,NA()))</f>
        <v>20</v>
      </c>
      <c r="K527" s="674">
        <f>IF(graph!$E$20=0,0,IF(graph!$E$2=0,20,IF(AND(B527&lt;graph!$E$20+graph!$E$32,B527&gt;graph!$E$20-graph!$E$32),0.25,0)))</f>
        <v>0</v>
      </c>
      <c r="L527" s="674">
        <f>IF(graph!$E$22=0,0,IF(graph!$E$2=0,20,IF(AND(B527&gt;graph!$E$22-graph!$E$32,B527&lt;graph!$E$22+graph!$E$32),0.25,0)))</f>
        <v>0</v>
      </c>
    </row>
    <row r="528" spans="2:12">
      <c r="B528" s="620" t="str">
        <f>IF(graph!$E$2=0,"",B527+graph!$E$32)</f>
        <v/>
      </c>
      <c r="C528" s="673">
        <f>IF(graph!$E$2=0,20,IF(SUM(K528+L528=0),NA(),0.25))</f>
        <v>20</v>
      </c>
      <c r="D528" s="496">
        <f>IF(graph!$E$2=0,20,IF(AND(B528&lt;graph!$E$10+graph!$E$32,B528&gt;graph!$E$10-graph!$E$32),0.25,NA()))</f>
        <v>20</v>
      </c>
      <c r="K528" s="674">
        <f>IF(graph!$E$20=0,0,IF(graph!$E$2=0,20,IF(AND(B528&lt;graph!$E$20+graph!$E$32,B528&gt;graph!$E$20-graph!$E$32),0.25,0)))</f>
        <v>0</v>
      </c>
      <c r="L528" s="674">
        <f>IF(graph!$E$22=0,0,IF(graph!$E$2=0,20,IF(AND(B528&gt;graph!$E$22-graph!$E$32,B528&lt;graph!$E$22+graph!$E$32),0.25,0)))</f>
        <v>0</v>
      </c>
    </row>
    <row r="529" spans="2:12">
      <c r="B529" s="620" t="str">
        <f>IF(graph!$E$2=0,"",B528+graph!$E$32)</f>
        <v/>
      </c>
      <c r="C529" s="673">
        <f>IF(graph!$E$2=0,20,IF(SUM(K529+L529=0),NA(),0.25))</f>
        <v>20</v>
      </c>
      <c r="D529" s="496">
        <f>IF(graph!$E$2=0,20,IF(AND(B529&lt;graph!$E$10+graph!$E$32,B529&gt;graph!$E$10-graph!$E$32),0.25,NA()))</f>
        <v>20</v>
      </c>
      <c r="K529" s="674">
        <f>IF(graph!$E$20=0,0,IF(graph!$E$2=0,20,IF(AND(B529&lt;graph!$E$20+graph!$E$32,B529&gt;graph!$E$20-graph!$E$32),0.25,0)))</f>
        <v>0</v>
      </c>
      <c r="L529" s="674">
        <f>IF(graph!$E$22=0,0,IF(graph!$E$2=0,20,IF(AND(B529&gt;graph!$E$22-graph!$E$32,B529&lt;graph!$E$22+graph!$E$32),0.25,0)))</f>
        <v>0</v>
      </c>
    </row>
    <row r="530" spans="2:12">
      <c r="B530" s="620" t="str">
        <f>IF(graph!$E$2=0,"",B529+graph!$E$32)</f>
        <v/>
      </c>
      <c r="C530" s="673">
        <f>IF(graph!$E$2=0,20,IF(SUM(K530+L530=0),NA(),0.25))</f>
        <v>20</v>
      </c>
      <c r="D530" s="496">
        <f>IF(graph!$E$2=0,20,IF(AND(B530&lt;graph!$E$10+graph!$E$32,B530&gt;graph!$E$10-graph!$E$32),0.25,NA()))</f>
        <v>20</v>
      </c>
      <c r="K530" s="674">
        <f>IF(graph!$E$20=0,0,IF(graph!$E$2=0,20,IF(AND(B530&lt;graph!$E$20+graph!$E$32,B530&gt;graph!$E$20-graph!$E$32),0.25,0)))</f>
        <v>0</v>
      </c>
      <c r="L530" s="674">
        <f>IF(graph!$E$22=0,0,IF(graph!$E$2=0,20,IF(AND(B530&gt;graph!$E$22-graph!$E$32,B530&lt;graph!$E$22+graph!$E$32),0.25,0)))</f>
        <v>0</v>
      </c>
    </row>
    <row r="531" spans="2:12">
      <c r="B531" s="620" t="str">
        <f>IF(graph!$E$2=0,"",B530+graph!$E$32)</f>
        <v/>
      </c>
      <c r="C531" s="673">
        <f>IF(graph!$E$2=0,20,IF(SUM(K531+L531=0),NA(),0.25))</f>
        <v>20</v>
      </c>
      <c r="D531" s="496">
        <f>IF(graph!$E$2=0,20,IF(AND(B531&lt;graph!$E$10+graph!$E$32,B531&gt;graph!$E$10-graph!$E$32),0.25,NA()))</f>
        <v>20</v>
      </c>
      <c r="K531" s="674">
        <f>IF(graph!$E$20=0,0,IF(graph!$E$2=0,20,IF(AND(B531&lt;graph!$E$20+graph!$E$32,B531&gt;graph!$E$20-graph!$E$32),0.25,0)))</f>
        <v>0</v>
      </c>
      <c r="L531" s="674">
        <f>IF(graph!$E$22=0,0,IF(graph!$E$2=0,20,IF(AND(B531&gt;graph!$E$22-graph!$E$32,B531&lt;graph!$E$22+graph!$E$32),0.25,0)))</f>
        <v>0</v>
      </c>
    </row>
    <row r="532" spans="2:12">
      <c r="B532" s="620" t="str">
        <f>IF(graph!$E$2=0,"",B531+graph!$E$32)</f>
        <v/>
      </c>
      <c r="C532" s="673">
        <f>IF(graph!$E$2=0,20,IF(SUM(K532+L532=0),NA(),0.25))</f>
        <v>20</v>
      </c>
      <c r="D532" s="496">
        <f>IF(graph!$E$2=0,20,IF(AND(B532&lt;graph!$E$10+graph!$E$32,B532&gt;graph!$E$10-graph!$E$32),0.25,NA()))</f>
        <v>20</v>
      </c>
      <c r="K532" s="674">
        <f>IF(graph!$E$20=0,0,IF(graph!$E$2=0,20,IF(AND(B532&lt;graph!$E$20+graph!$E$32,B532&gt;graph!$E$20-graph!$E$32),0.25,0)))</f>
        <v>0</v>
      </c>
      <c r="L532" s="674">
        <f>IF(graph!$E$22=0,0,IF(graph!$E$2=0,20,IF(AND(B532&gt;graph!$E$22-graph!$E$32,B532&lt;graph!$E$22+graph!$E$32),0.25,0)))</f>
        <v>0</v>
      </c>
    </row>
    <row r="533" spans="2:12">
      <c r="B533" s="620" t="str">
        <f>IF(graph!$E$2=0,"",B532+graph!$E$32)</f>
        <v/>
      </c>
      <c r="C533" s="673">
        <f>IF(graph!$E$2=0,20,IF(SUM(K533+L533=0),NA(),0.25))</f>
        <v>20</v>
      </c>
      <c r="D533" s="496">
        <f>IF(graph!$E$2=0,20,IF(AND(B533&lt;graph!$E$10+graph!$E$32,B533&gt;graph!$E$10-graph!$E$32),0.25,NA()))</f>
        <v>20</v>
      </c>
      <c r="K533" s="674">
        <f>IF(graph!$E$20=0,0,IF(graph!$E$2=0,20,IF(AND(B533&lt;graph!$E$20+graph!$E$32,B533&gt;graph!$E$20-graph!$E$32),0.25,0)))</f>
        <v>0</v>
      </c>
      <c r="L533" s="674">
        <f>IF(graph!$E$22=0,0,IF(graph!$E$2=0,20,IF(AND(B533&gt;graph!$E$22-graph!$E$32,B533&lt;graph!$E$22+graph!$E$32),0.25,0)))</f>
        <v>0</v>
      </c>
    </row>
    <row r="534" spans="2:12">
      <c r="B534" s="620" t="str">
        <f>IF(graph!$E$2=0,"",B533+graph!$E$32)</f>
        <v/>
      </c>
      <c r="C534" s="673">
        <f>IF(graph!$E$2=0,20,IF(SUM(K534+L534=0),NA(),0.25))</f>
        <v>20</v>
      </c>
      <c r="D534" s="496">
        <f>IF(graph!$E$2=0,20,IF(AND(B534&lt;graph!$E$10+graph!$E$32,B534&gt;graph!$E$10-graph!$E$32),0.25,NA()))</f>
        <v>20</v>
      </c>
      <c r="K534" s="674">
        <f>IF(graph!$E$20=0,0,IF(graph!$E$2=0,20,IF(AND(B534&lt;graph!$E$20+graph!$E$32,B534&gt;graph!$E$20-graph!$E$32),0.25,0)))</f>
        <v>0</v>
      </c>
      <c r="L534" s="674">
        <f>IF(graph!$E$22=0,0,IF(graph!$E$2=0,20,IF(AND(B534&gt;graph!$E$22-graph!$E$32,B534&lt;graph!$E$22+graph!$E$32),0.25,0)))</f>
        <v>0</v>
      </c>
    </row>
    <row r="535" spans="2:12">
      <c r="B535" s="620" t="str">
        <f>IF(graph!$E$2=0,"",B534+graph!$E$32)</f>
        <v/>
      </c>
      <c r="C535" s="673">
        <f>IF(graph!$E$2=0,20,IF(SUM(K535+L535=0),NA(),0.25))</f>
        <v>20</v>
      </c>
      <c r="D535" s="496">
        <f>IF(graph!$E$2=0,20,IF(AND(B535&lt;graph!$E$10+graph!$E$32,B535&gt;graph!$E$10-graph!$E$32),0.25,NA()))</f>
        <v>20</v>
      </c>
      <c r="K535" s="674">
        <f>IF(graph!$E$20=0,0,IF(graph!$E$2=0,20,IF(AND(B535&lt;graph!$E$20+graph!$E$32,B535&gt;graph!$E$20-graph!$E$32),0.25,0)))</f>
        <v>0</v>
      </c>
      <c r="L535" s="674">
        <f>IF(graph!$E$22=0,0,IF(graph!$E$2=0,20,IF(AND(B535&gt;graph!$E$22-graph!$E$32,B535&lt;graph!$E$22+graph!$E$32),0.25,0)))</f>
        <v>0</v>
      </c>
    </row>
    <row r="536" spans="2:12">
      <c r="B536" s="620" t="str">
        <f>IF(graph!$E$2=0,"",B535+graph!$E$32)</f>
        <v/>
      </c>
      <c r="C536" s="673">
        <f>IF(graph!$E$2=0,20,IF(SUM(K536+L536=0),NA(),0.25))</f>
        <v>20</v>
      </c>
      <c r="D536" s="496">
        <f>IF(graph!$E$2=0,20,IF(AND(B536&lt;graph!$E$10+graph!$E$32,B536&gt;graph!$E$10-graph!$E$32),0.25,NA()))</f>
        <v>20</v>
      </c>
      <c r="K536" s="674">
        <f>IF(graph!$E$20=0,0,IF(graph!$E$2=0,20,IF(AND(B536&lt;graph!$E$20+graph!$E$32,B536&gt;graph!$E$20-graph!$E$32),0.25,0)))</f>
        <v>0</v>
      </c>
      <c r="L536" s="674">
        <f>IF(graph!$E$22=0,0,IF(graph!$E$2=0,20,IF(AND(B536&gt;graph!$E$22-graph!$E$32,B536&lt;graph!$E$22+graph!$E$32),0.25,0)))</f>
        <v>0</v>
      </c>
    </row>
    <row r="537" spans="2:12">
      <c r="B537" s="620" t="str">
        <f>IF(graph!$E$2=0,"",B536+graph!$E$32)</f>
        <v/>
      </c>
      <c r="C537" s="673">
        <f>IF(graph!$E$2=0,20,IF(SUM(K537+L537=0),NA(),0.25))</f>
        <v>20</v>
      </c>
      <c r="D537" s="496">
        <f>IF(graph!$E$2=0,20,IF(AND(B537&lt;graph!$E$10+graph!$E$32,B537&gt;graph!$E$10-graph!$E$32),0.25,NA()))</f>
        <v>20</v>
      </c>
      <c r="K537" s="674">
        <f>IF(graph!$E$20=0,0,IF(graph!$E$2=0,20,IF(AND(B537&lt;graph!$E$20+graph!$E$32,B537&gt;graph!$E$20-graph!$E$32),0.25,0)))</f>
        <v>0</v>
      </c>
      <c r="L537" s="674">
        <f>IF(graph!$E$22=0,0,IF(graph!$E$2=0,20,IF(AND(B537&gt;graph!$E$22-graph!$E$32,B537&lt;graph!$E$22+graph!$E$32),0.25,0)))</f>
        <v>0</v>
      </c>
    </row>
    <row r="538" spans="2:12">
      <c r="B538" s="620" t="str">
        <f>IF(graph!$E$2=0,"",B537+graph!$E$32)</f>
        <v/>
      </c>
      <c r="C538" s="673">
        <f>IF(graph!$E$2=0,20,IF(SUM(K538+L538=0),NA(),0.25))</f>
        <v>20</v>
      </c>
      <c r="D538" s="496">
        <f>IF(graph!$E$2=0,20,IF(AND(B538&lt;graph!$E$10+graph!$E$32,B538&gt;graph!$E$10-graph!$E$32),0.25,NA()))</f>
        <v>20</v>
      </c>
      <c r="K538" s="674">
        <f>IF(graph!$E$20=0,0,IF(graph!$E$2=0,20,IF(AND(B538&lt;graph!$E$20+graph!$E$32,B538&gt;graph!$E$20-graph!$E$32),0.25,0)))</f>
        <v>0</v>
      </c>
      <c r="L538" s="674">
        <f>IF(graph!$E$22=0,0,IF(graph!$E$2=0,20,IF(AND(B538&gt;graph!$E$22-graph!$E$32,B538&lt;graph!$E$22+graph!$E$32),0.25,0)))</f>
        <v>0</v>
      </c>
    </row>
    <row r="539" spans="2:12">
      <c r="B539" s="620" t="str">
        <f>IF(graph!$E$2=0,"",B538+graph!$E$32)</f>
        <v/>
      </c>
      <c r="C539" s="673">
        <f>IF(graph!$E$2=0,20,IF(SUM(K539+L539=0),NA(),0.25))</f>
        <v>20</v>
      </c>
      <c r="D539" s="496">
        <f>IF(graph!$E$2=0,20,IF(AND(B539&lt;graph!$E$10+graph!$E$32,B539&gt;graph!$E$10-graph!$E$32),0.25,NA()))</f>
        <v>20</v>
      </c>
      <c r="K539" s="674">
        <f>IF(graph!$E$20=0,0,IF(graph!$E$2=0,20,IF(AND(B539&lt;graph!$E$20+graph!$E$32,B539&gt;graph!$E$20-graph!$E$32),0.25,0)))</f>
        <v>0</v>
      </c>
      <c r="L539" s="674">
        <f>IF(graph!$E$22=0,0,IF(graph!$E$2=0,20,IF(AND(B539&gt;graph!$E$22-graph!$E$32,B539&lt;graph!$E$22+graph!$E$32),0.25,0)))</f>
        <v>0</v>
      </c>
    </row>
    <row r="540" spans="2:12">
      <c r="B540" s="620" t="str">
        <f>IF(graph!$E$2=0,"",B539+graph!$E$32)</f>
        <v/>
      </c>
      <c r="C540" s="673">
        <f>IF(graph!$E$2=0,20,IF(SUM(K540+L540=0),NA(),0.25))</f>
        <v>20</v>
      </c>
      <c r="D540" s="496">
        <f>IF(graph!$E$2=0,20,IF(AND(B540&lt;graph!$E$10+graph!$E$32,B540&gt;graph!$E$10-graph!$E$32),0.25,NA()))</f>
        <v>20</v>
      </c>
      <c r="K540" s="674">
        <f>IF(graph!$E$20=0,0,IF(graph!$E$2=0,20,IF(AND(B540&lt;graph!$E$20+graph!$E$32,B540&gt;graph!$E$20-graph!$E$32),0.25,0)))</f>
        <v>0</v>
      </c>
      <c r="L540" s="674">
        <f>IF(graph!$E$22=0,0,IF(graph!$E$2=0,20,IF(AND(B540&gt;graph!$E$22-graph!$E$32,B540&lt;graph!$E$22+graph!$E$32),0.25,0)))</f>
        <v>0</v>
      </c>
    </row>
    <row r="541" spans="2:12">
      <c r="B541" s="620" t="str">
        <f>IF(graph!$E$2=0,"",B540+graph!$E$32)</f>
        <v/>
      </c>
      <c r="C541" s="673">
        <f>IF(graph!$E$2=0,20,IF(SUM(K541+L541=0),NA(),0.25))</f>
        <v>20</v>
      </c>
      <c r="D541" s="496">
        <f>IF(graph!$E$2=0,20,IF(AND(B541&lt;graph!$E$10+graph!$E$32,B541&gt;graph!$E$10-graph!$E$32),0.25,NA()))</f>
        <v>20</v>
      </c>
      <c r="K541" s="674">
        <f>IF(graph!$E$20=0,0,IF(graph!$E$2=0,20,IF(AND(B541&lt;graph!$E$20+graph!$E$32,B541&gt;graph!$E$20-graph!$E$32),0.25,0)))</f>
        <v>0</v>
      </c>
      <c r="L541" s="674">
        <f>IF(graph!$E$22=0,0,IF(graph!$E$2=0,20,IF(AND(B541&gt;graph!$E$22-graph!$E$32,B541&lt;graph!$E$22+graph!$E$32),0.25,0)))</f>
        <v>0</v>
      </c>
    </row>
    <row r="542" spans="2:12">
      <c r="B542" s="620" t="str">
        <f>IF(graph!$E$2=0,"",B541+graph!$E$32)</f>
        <v/>
      </c>
      <c r="C542" s="673">
        <f>IF(graph!$E$2=0,20,IF(SUM(K542+L542=0),NA(),0.25))</f>
        <v>20</v>
      </c>
      <c r="D542" s="496">
        <f>IF(graph!$E$2=0,20,IF(AND(B542&lt;graph!$E$10+graph!$E$32,B542&gt;graph!$E$10-graph!$E$32),0.25,NA()))</f>
        <v>20</v>
      </c>
      <c r="K542" s="674">
        <f>IF(graph!$E$20=0,0,IF(graph!$E$2=0,20,IF(AND(B542&lt;graph!$E$20+graph!$E$32,B542&gt;graph!$E$20-graph!$E$32),0.25,0)))</f>
        <v>0</v>
      </c>
      <c r="L542" s="674">
        <f>IF(graph!$E$22=0,0,IF(graph!$E$2=0,20,IF(AND(B542&gt;graph!$E$22-graph!$E$32,B542&lt;graph!$E$22+graph!$E$32),0.25,0)))</f>
        <v>0</v>
      </c>
    </row>
    <row r="543" spans="2:12">
      <c r="B543" s="620" t="str">
        <f>IF(graph!$E$2=0,"",B542+graph!$E$32)</f>
        <v/>
      </c>
      <c r="C543" s="673">
        <f>IF(graph!$E$2=0,20,IF(SUM(K543+L543=0),NA(),0.25))</f>
        <v>20</v>
      </c>
      <c r="D543" s="496">
        <f>IF(graph!$E$2=0,20,IF(AND(B543&lt;graph!$E$10+graph!$E$32,B543&gt;graph!$E$10-graph!$E$32),0.25,NA()))</f>
        <v>20</v>
      </c>
      <c r="K543" s="674">
        <f>IF(graph!$E$20=0,0,IF(graph!$E$2=0,20,IF(AND(B543&lt;graph!$E$20+graph!$E$32,B543&gt;graph!$E$20-graph!$E$32),0.25,0)))</f>
        <v>0</v>
      </c>
      <c r="L543" s="674">
        <f>IF(graph!$E$22=0,0,IF(graph!$E$2=0,20,IF(AND(B543&gt;graph!$E$22-graph!$E$32,B543&lt;graph!$E$22+graph!$E$32),0.25,0)))</f>
        <v>0</v>
      </c>
    </row>
    <row r="544" spans="2:12">
      <c r="B544" s="620" t="str">
        <f>IF(graph!$E$2=0,"",B543+graph!$E$32)</f>
        <v/>
      </c>
      <c r="C544" s="673">
        <f>IF(graph!$E$2=0,20,IF(SUM(K544+L544=0),NA(),0.25))</f>
        <v>20</v>
      </c>
      <c r="D544" s="496">
        <f>IF(graph!$E$2=0,20,IF(AND(B544&lt;graph!$E$10+graph!$E$32,B544&gt;graph!$E$10-graph!$E$32),0.25,NA()))</f>
        <v>20</v>
      </c>
      <c r="K544" s="674">
        <f>IF(graph!$E$20=0,0,IF(graph!$E$2=0,20,IF(AND(B544&lt;graph!$E$20+graph!$E$32,B544&gt;graph!$E$20-graph!$E$32),0.25,0)))</f>
        <v>0</v>
      </c>
      <c r="L544" s="674">
        <f>IF(graph!$E$22=0,0,IF(graph!$E$2=0,20,IF(AND(B544&gt;graph!$E$22-graph!$E$32,B544&lt;graph!$E$22+graph!$E$32),0.25,0)))</f>
        <v>0</v>
      </c>
    </row>
    <row r="545" spans="2:12">
      <c r="B545" s="620" t="str">
        <f>IF(graph!$E$2=0,"",B544+graph!$E$32)</f>
        <v/>
      </c>
      <c r="C545" s="673">
        <f>IF(graph!$E$2=0,20,IF(SUM(K545+L545=0),NA(),0.25))</f>
        <v>20</v>
      </c>
      <c r="D545" s="496">
        <f>IF(graph!$E$2=0,20,IF(AND(B545&lt;graph!$E$10+graph!$E$32,B545&gt;graph!$E$10-graph!$E$32),0.25,NA()))</f>
        <v>20</v>
      </c>
      <c r="K545" s="674">
        <f>IF(graph!$E$20=0,0,IF(graph!$E$2=0,20,IF(AND(B545&lt;graph!$E$20+graph!$E$32,B545&gt;graph!$E$20-graph!$E$32),0.25,0)))</f>
        <v>0</v>
      </c>
      <c r="L545" s="674">
        <f>IF(graph!$E$22=0,0,IF(graph!$E$2=0,20,IF(AND(B545&gt;graph!$E$22-graph!$E$32,B545&lt;graph!$E$22+graph!$E$32),0.25,0)))</f>
        <v>0</v>
      </c>
    </row>
    <row r="546" spans="2:12">
      <c r="B546" s="620" t="str">
        <f>IF(graph!$E$2=0,"",B545+graph!$E$32)</f>
        <v/>
      </c>
      <c r="C546" s="673">
        <f>IF(graph!$E$2=0,20,IF(SUM(K546+L546=0),NA(),0.25))</f>
        <v>20</v>
      </c>
      <c r="D546" s="496">
        <f>IF(graph!$E$2=0,20,IF(AND(B546&lt;graph!$E$10+graph!$E$32,B546&gt;graph!$E$10-graph!$E$32),0.25,NA()))</f>
        <v>20</v>
      </c>
      <c r="K546" s="674">
        <f>IF(graph!$E$20=0,0,IF(graph!$E$2=0,20,IF(AND(B546&lt;graph!$E$20+graph!$E$32,B546&gt;graph!$E$20-graph!$E$32),0.25,0)))</f>
        <v>0</v>
      </c>
      <c r="L546" s="674">
        <f>IF(graph!$E$22=0,0,IF(graph!$E$2=0,20,IF(AND(B546&gt;graph!$E$22-graph!$E$32,B546&lt;graph!$E$22+graph!$E$32),0.25,0)))</f>
        <v>0</v>
      </c>
    </row>
    <row r="547" spans="2:12">
      <c r="B547" s="620" t="str">
        <f>IF(graph!$E$2=0,"",B546+graph!$E$32)</f>
        <v/>
      </c>
      <c r="C547" s="673">
        <f>IF(graph!$E$2=0,20,IF(SUM(K547+L547=0),NA(),0.25))</f>
        <v>20</v>
      </c>
      <c r="D547" s="496">
        <f>IF(graph!$E$2=0,20,IF(AND(B547&lt;graph!$E$10+graph!$E$32,B547&gt;graph!$E$10-graph!$E$32),0.25,NA()))</f>
        <v>20</v>
      </c>
      <c r="K547" s="674">
        <f>IF(graph!$E$20=0,0,IF(graph!$E$2=0,20,IF(AND(B547&lt;graph!$E$20+graph!$E$32,B547&gt;graph!$E$20-graph!$E$32),0.25,0)))</f>
        <v>0</v>
      </c>
      <c r="L547" s="674">
        <f>IF(graph!$E$22=0,0,IF(graph!$E$2=0,20,IF(AND(B547&gt;graph!$E$22-graph!$E$32,B547&lt;graph!$E$22+graph!$E$32),0.25,0)))</f>
        <v>0</v>
      </c>
    </row>
    <row r="548" spans="2:12">
      <c r="B548" s="620" t="str">
        <f>IF(graph!$E$2=0,"",B547+graph!$E$32)</f>
        <v/>
      </c>
      <c r="C548" s="673">
        <f>IF(graph!$E$2=0,20,IF(SUM(K548+L548=0),NA(),0.25))</f>
        <v>20</v>
      </c>
      <c r="D548" s="496">
        <f>IF(graph!$E$2=0,20,IF(AND(B548&lt;graph!$E$10+graph!$E$32,B548&gt;graph!$E$10-graph!$E$32),0.25,NA()))</f>
        <v>20</v>
      </c>
      <c r="K548" s="674">
        <f>IF(graph!$E$20=0,0,IF(graph!$E$2=0,20,IF(AND(B548&lt;graph!$E$20+graph!$E$32,B548&gt;graph!$E$20-graph!$E$32),0.25,0)))</f>
        <v>0</v>
      </c>
      <c r="L548" s="674">
        <f>IF(graph!$E$22=0,0,IF(graph!$E$2=0,20,IF(AND(B548&gt;graph!$E$22-graph!$E$32,B548&lt;graph!$E$22+graph!$E$32),0.25,0)))</f>
        <v>0</v>
      </c>
    </row>
    <row r="549" spans="2:12">
      <c r="B549" s="620" t="str">
        <f>IF(graph!$E$2=0,"",B548+graph!$E$32)</f>
        <v/>
      </c>
      <c r="C549" s="673">
        <f>IF(graph!$E$2=0,20,IF(SUM(K549+L549=0),NA(),0.25))</f>
        <v>20</v>
      </c>
      <c r="D549" s="496">
        <f>IF(graph!$E$2=0,20,IF(AND(B549&lt;graph!$E$10+graph!$E$32,B549&gt;graph!$E$10-graph!$E$32),0.25,NA()))</f>
        <v>20</v>
      </c>
      <c r="K549" s="674">
        <f>IF(graph!$E$20=0,0,IF(graph!$E$2=0,20,IF(AND(B549&lt;graph!$E$20+graph!$E$32,B549&gt;graph!$E$20-graph!$E$32),0.25,0)))</f>
        <v>0</v>
      </c>
      <c r="L549" s="674">
        <f>IF(graph!$E$22=0,0,IF(graph!$E$2=0,20,IF(AND(B549&gt;graph!$E$22-graph!$E$32,B549&lt;graph!$E$22+graph!$E$32),0.25,0)))</f>
        <v>0</v>
      </c>
    </row>
    <row r="550" spans="2:12">
      <c r="B550" s="620" t="str">
        <f>IF(graph!$E$2=0,"",B549+graph!$E$32)</f>
        <v/>
      </c>
      <c r="C550" s="673">
        <f>IF(graph!$E$2=0,20,IF(SUM(K550+L550=0),NA(),0.25))</f>
        <v>20</v>
      </c>
      <c r="D550" s="496">
        <f>IF(graph!$E$2=0,20,IF(AND(B550&lt;graph!$E$10+graph!$E$32,B550&gt;graph!$E$10-graph!$E$32),0.25,NA()))</f>
        <v>20</v>
      </c>
      <c r="K550" s="674">
        <f>IF(graph!$E$20=0,0,IF(graph!$E$2=0,20,IF(AND(B550&lt;graph!$E$20+graph!$E$32,B550&gt;graph!$E$20-graph!$E$32),0.25,0)))</f>
        <v>0</v>
      </c>
      <c r="L550" s="674">
        <f>IF(graph!$E$22=0,0,IF(graph!$E$2=0,20,IF(AND(B550&gt;graph!$E$22-graph!$E$32,B550&lt;graph!$E$22+graph!$E$32),0.25,0)))</f>
        <v>0</v>
      </c>
    </row>
    <row r="551" spans="2:12">
      <c r="B551" s="620" t="str">
        <f>IF(graph!$E$2=0,"",B550+graph!$E$32)</f>
        <v/>
      </c>
      <c r="C551" s="673">
        <f>IF(graph!$E$2=0,20,IF(SUM(K551+L551=0),NA(),0.25))</f>
        <v>20</v>
      </c>
      <c r="D551" s="496">
        <f>IF(graph!$E$2=0,20,IF(AND(B551&lt;graph!$E$10+graph!$E$32,B551&gt;graph!$E$10-graph!$E$32),0.25,NA()))</f>
        <v>20</v>
      </c>
      <c r="K551" s="674">
        <f>IF(graph!$E$20=0,0,IF(graph!$E$2=0,20,IF(AND(B551&lt;graph!$E$20+graph!$E$32,B551&gt;graph!$E$20-graph!$E$32),0.25,0)))</f>
        <v>0</v>
      </c>
      <c r="L551" s="674">
        <f>IF(graph!$E$22=0,0,IF(graph!$E$2=0,20,IF(AND(B551&gt;graph!$E$22-graph!$E$32,B551&lt;graph!$E$22+graph!$E$32),0.25,0)))</f>
        <v>0</v>
      </c>
    </row>
    <row r="552" spans="2:12">
      <c r="B552" s="620" t="str">
        <f>IF(graph!$E$2=0,"",B551+graph!$E$32)</f>
        <v/>
      </c>
      <c r="C552" s="673">
        <f>IF(graph!$E$2=0,20,IF(SUM(K552+L552=0),NA(),0.25))</f>
        <v>20</v>
      </c>
      <c r="D552" s="496">
        <f>IF(graph!$E$2=0,20,IF(AND(B552&lt;graph!$E$10+graph!$E$32,B552&gt;graph!$E$10-graph!$E$32),0.25,NA()))</f>
        <v>20</v>
      </c>
      <c r="K552" s="674">
        <f>IF(graph!$E$20=0,0,IF(graph!$E$2=0,20,IF(AND(B552&lt;graph!$E$20+graph!$E$32,B552&gt;graph!$E$20-graph!$E$32),0.25,0)))</f>
        <v>0</v>
      </c>
      <c r="L552" s="674">
        <f>IF(graph!$E$22=0,0,IF(graph!$E$2=0,20,IF(AND(B552&gt;graph!$E$22-graph!$E$32,B552&lt;graph!$E$22+graph!$E$32),0.25,0)))</f>
        <v>0</v>
      </c>
    </row>
    <row r="553" spans="2:12">
      <c r="B553" s="620" t="str">
        <f>IF(graph!$E$2=0,"",B552+graph!$E$32)</f>
        <v/>
      </c>
      <c r="C553" s="673">
        <f>IF(graph!$E$2=0,20,IF(SUM(K553+L553=0),NA(),0.25))</f>
        <v>20</v>
      </c>
      <c r="D553" s="496">
        <f>IF(graph!$E$2=0,20,IF(AND(B553&lt;graph!$E$10+graph!$E$32,B553&gt;graph!$E$10-graph!$E$32),0.25,NA()))</f>
        <v>20</v>
      </c>
      <c r="K553" s="674">
        <f>IF(graph!$E$20=0,0,IF(graph!$E$2=0,20,IF(AND(B553&lt;graph!$E$20+graph!$E$32,B553&gt;graph!$E$20-graph!$E$32),0.25,0)))</f>
        <v>0</v>
      </c>
      <c r="L553" s="674">
        <f>IF(graph!$E$22=0,0,IF(graph!$E$2=0,20,IF(AND(B553&gt;graph!$E$22-graph!$E$32,B553&lt;graph!$E$22+graph!$E$32),0.25,0)))</f>
        <v>0</v>
      </c>
    </row>
    <row r="554" spans="2:12">
      <c r="B554" s="620" t="str">
        <f>IF(graph!$E$2=0,"",B553+graph!$E$32)</f>
        <v/>
      </c>
      <c r="C554" s="673">
        <f>IF(graph!$E$2=0,20,IF(SUM(K554+L554=0),NA(),0.25))</f>
        <v>20</v>
      </c>
      <c r="D554" s="496">
        <f>IF(graph!$E$2=0,20,IF(AND(B554&lt;graph!$E$10+graph!$E$32,B554&gt;graph!$E$10-graph!$E$32),0.25,NA()))</f>
        <v>20</v>
      </c>
      <c r="K554" s="674">
        <f>IF(graph!$E$20=0,0,IF(graph!$E$2=0,20,IF(AND(B554&lt;graph!$E$20+graph!$E$32,B554&gt;graph!$E$20-graph!$E$32),0.25,0)))</f>
        <v>0</v>
      </c>
      <c r="L554" s="674">
        <f>IF(graph!$E$22=0,0,IF(graph!$E$2=0,20,IF(AND(B554&gt;graph!$E$22-graph!$E$32,B554&lt;graph!$E$22+graph!$E$32),0.25,0)))</f>
        <v>0</v>
      </c>
    </row>
    <row r="555" spans="2:12">
      <c r="B555" s="620" t="str">
        <f>IF(graph!$E$2=0,"",B554+graph!$E$32)</f>
        <v/>
      </c>
      <c r="C555" s="673">
        <f>IF(graph!$E$2=0,20,IF(SUM(K555+L555=0),NA(),0.25))</f>
        <v>20</v>
      </c>
      <c r="D555" s="496">
        <f>IF(graph!$E$2=0,20,IF(AND(B555&lt;graph!$E$10+graph!$E$32,B555&gt;graph!$E$10-graph!$E$32),0.25,NA()))</f>
        <v>20</v>
      </c>
      <c r="K555" s="674">
        <f>IF(graph!$E$20=0,0,IF(graph!$E$2=0,20,IF(AND(B555&lt;graph!$E$20+graph!$E$32,B555&gt;graph!$E$20-graph!$E$32),0.25,0)))</f>
        <v>0</v>
      </c>
      <c r="L555" s="674">
        <f>IF(graph!$E$22=0,0,IF(graph!$E$2=0,20,IF(AND(B555&gt;graph!$E$22-graph!$E$32,B555&lt;graph!$E$22+graph!$E$32),0.25,0)))</f>
        <v>0</v>
      </c>
    </row>
    <row r="556" spans="2:12">
      <c r="B556" s="620" t="str">
        <f>IF(graph!$E$2=0,"",B555+graph!$E$32)</f>
        <v/>
      </c>
      <c r="C556" s="673">
        <f>IF(graph!$E$2=0,20,IF(SUM(K556+L556=0),NA(),0.25))</f>
        <v>20</v>
      </c>
      <c r="D556" s="496">
        <f>IF(graph!$E$2=0,20,IF(AND(B556&lt;graph!$E$10+graph!$E$32,B556&gt;graph!$E$10-graph!$E$32),0.25,NA()))</f>
        <v>20</v>
      </c>
      <c r="K556" s="674">
        <f>IF(graph!$E$20=0,0,IF(graph!$E$2=0,20,IF(AND(B556&lt;graph!$E$20+graph!$E$32,B556&gt;graph!$E$20-graph!$E$32),0.25,0)))</f>
        <v>0</v>
      </c>
      <c r="L556" s="674">
        <f>IF(graph!$E$22=0,0,IF(graph!$E$2=0,20,IF(AND(B556&gt;graph!$E$22-graph!$E$32,B556&lt;graph!$E$22+graph!$E$32),0.25,0)))</f>
        <v>0</v>
      </c>
    </row>
    <row r="557" spans="2:12">
      <c r="B557" s="620" t="str">
        <f>IF(graph!$E$2=0,"",B556+graph!$E$32)</f>
        <v/>
      </c>
      <c r="C557" s="673">
        <f>IF(graph!$E$2=0,20,IF(SUM(K557+L557=0),NA(),0.25))</f>
        <v>20</v>
      </c>
      <c r="D557" s="496">
        <f>IF(graph!$E$2=0,20,IF(AND(B557&lt;graph!$E$10+graph!$E$32,B557&gt;graph!$E$10-graph!$E$32),0.25,NA()))</f>
        <v>20</v>
      </c>
      <c r="K557" s="674">
        <f>IF(graph!$E$20=0,0,IF(graph!$E$2=0,20,IF(AND(B557&lt;graph!$E$20+graph!$E$32,B557&gt;graph!$E$20-graph!$E$32),0.25,0)))</f>
        <v>0</v>
      </c>
      <c r="L557" s="674">
        <f>IF(graph!$E$22=0,0,IF(graph!$E$2=0,20,IF(AND(B557&gt;graph!$E$22-graph!$E$32,B557&lt;graph!$E$22+graph!$E$32),0.25,0)))</f>
        <v>0</v>
      </c>
    </row>
    <row r="558" spans="2:12">
      <c r="B558" s="620" t="str">
        <f>IF(graph!$E$2=0,"",B557+graph!$E$32)</f>
        <v/>
      </c>
      <c r="C558" s="673">
        <f>IF(graph!$E$2=0,20,IF(SUM(K558+L558=0),NA(),0.25))</f>
        <v>20</v>
      </c>
      <c r="D558" s="496">
        <f>IF(graph!$E$2=0,20,IF(AND(B558&lt;graph!$E$10+graph!$E$32,B558&gt;graph!$E$10-graph!$E$32),0.25,NA()))</f>
        <v>20</v>
      </c>
      <c r="K558" s="674">
        <f>IF(graph!$E$20=0,0,IF(graph!$E$2=0,20,IF(AND(B558&lt;graph!$E$20+graph!$E$32,B558&gt;graph!$E$20-graph!$E$32),0.25,0)))</f>
        <v>0</v>
      </c>
      <c r="L558" s="674">
        <f>IF(graph!$E$22=0,0,IF(graph!$E$2=0,20,IF(AND(B558&gt;graph!$E$22-graph!$E$32,B558&lt;graph!$E$22+graph!$E$32),0.25,0)))</f>
        <v>0</v>
      </c>
    </row>
    <row r="559" spans="2:12">
      <c r="B559" s="620" t="str">
        <f>IF(graph!$E$2=0,"",B558+graph!$E$32)</f>
        <v/>
      </c>
      <c r="C559" s="673">
        <f>IF(graph!$E$2=0,20,IF(SUM(K559+L559=0),NA(),0.25))</f>
        <v>20</v>
      </c>
      <c r="D559" s="496">
        <f>IF(graph!$E$2=0,20,IF(AND(B559&lt;graph!$E$10+graph!$E$32,B559&gt;graph!$E$10-graph!$E$32),0.25,NA()))</f>
        <v>20</v>
      </c>
      <c r="K559" s="674">
        <f>IF(graph!$E$20=0,0,IF(graph!$E$2=0,20,IF(AND(B559&lt;graph!$E$20+graph!$E$32,B559&gt;graph!$E$20-graph!$E$32),0.25,0)))</f>
        <v>0</v>
      </c>
      <c r="L559" s="674">
        <f>IF(graph!$E$22=0,0,IF(graph!$E$2=0,20,IF(AND(B559&gt;graph!$E$22-graph!$E$32,B559&lt;graph!$E$22+graph!$E$32),0.25,0)))</f>
        <v>0</v>
      </c>
    </row>
    <row r="560" spans="2:12">
      <c r="B560" s="620" t="str">
        <f>IF(graph!$E$2=0,"",B559+graph!$E$32)</f>
        <v/>
      </c>
      <c r="C560" s="673">
        <f>IF(graph!$E$2=0,20,IF(SUM(K560+L560=0),NA(),0.25))</f>
        <v>20</v>
      </c>
      <c r="D560" s="496">
        <f>IF(graph!$E$2=0,20,IF(AND(B560&lt;graph!$E$10+graph!$E$32,B560&gt;graph!$E$10-graph!$E$32),0.25,NA()))</f>
        <v>20</v>
      </c>
      <c r="K560" s="674">
        <f>IF(graph!$E$20=0,0,IF(graph!$E$2=0,20,IF(AND(B560&lt;graph!$E$20+graph!$E$32,B560&gt;graph!$E$20-graph!$E$32),0.25,0)))</f>
        <v>0</v>
      </c>
      <c r="L560" s="674">
        <f>IF(graph!$E$22=0,0,IF(graph!$E$2=0,20,IF(AND(B560&gt;graph!$E$22-graph!$E$32,B560&lt;graph!$E$22+graph!$E$32),0.25,0)))</f>
        <v>0</v>
      </c>
    </row>
    <row r="561" spans="2:12">
      <c r="B561" s="620" t="str">
        <f>IF(graph!$E$2=0,"",B560+graph!$E$32)</f>
        <v/>
      </c>
      <c r="C561" s="673">
        <f>IF(graph!$E$2=0,20,IF(SUM(K561+L561=0),NA(),0.25))</f>
        <v>20</v>
      </c>
      <c r="D561" s="496">
        <f>IF(graph!$E$2=0,20,IF(AND(B561&lt;graph!$E$10+graph!$E$32,B561&gt;graph!$E$10-graph!$E$32),0.25,NA()))</f>
        <v>20</v>
      </c>
      <c r="K561" s="674">
        <f>IF(graph!$E$20=0,0,IF(graph!$E$2=0,20,IF(AND(B561&lt;graph!$E$20+graph!$E$32,B561&gt;graph!$E$20-graph!$E$32),0.25,0)))</f>
        <v>0</v>
      </c>
      <c r="L561" s="674">
        <f>IF(graph!$E$22=0,0,IF(graph!$E$2=0,20,IF(AND(B561&gt;graph!$E$22-graph!$E$32,B561&lt;graph!$E$22+graph!$E$32),0.25,0)))</f>
        <v>0</v>
      </c>
    </row>
    <row r="562" spans="2:12">
      <c r="B562" s="620" t="str">
        <f>IF(graph!$E$2=0,"",B561+graph!$E$32)</f>
        <v/>
      </c>
      <c r="C562" s="673">
        <f>IF(graph!$E$2=0,20,IF(SUM(K562+L562=0),NA(),0.25))</f>
        <v>20</v>
      </c>
      <c r="D562" s="496">
        <f>IF(graph!$E$2=0,20,IF(AND(B562&lt;graph!$E$10+graph!$E$32,B562&gt;graph!$E$10-graph!$E$32),0.25,NA()))</f>
        <v>20</v>
      </c>
      <c r="K562" s="674">
        <f>IF(graph!$E$20=0,0,IF(graph!$E$2=0,20,IF(AND(B562&lt;graph!$E$20+graph!$E$32,B562&gt;graph!$E$20-graph!$E$32),0.25,0)))</f>
        <v>0</v>
      </c>
      <c r="L562" s="674">
        <f>IF(graph!$E$22=0,0,IF(graph!$E$2=0,20,IF(AND(B562&gt;graph!$E$22-graph!$E$32,B562&lt;graph!$E$22+graph!$E$32),0.25,0)))</f>
        <v>0</v>
      </c>
    </row>
    <row r="563" spans="2:12">
      <c r="B563" s="620" t="str">
        <f>IF(graph!$E$2=0,"",B562+graph!$E$32)</f>
        <v/>
      </c>
      <c r="C563" s="673">
        <f>IF(graph!$E$2=0,20,IF(SUM(K563+L563=0),NA(),0.25))</f>
        <v>20</v>
      </c>
      <c r="D563" s="496">
        <f>IF(graph!$E$2=0,20,IF(AND(B563&lt;graph!$E$10+graph!$E$32,B563&gt;graph!$E$10-graph!$E$32),0.25,NA()))</f>
        <v>20</v>
      </c>
      <c r="K563" s="674">
        <f>IF(graph!$E$20=0,0,IF(graph!$E$2=0,20,IF(AND(B563&lt;graph!$E$20+graph!$E$32,B563&gt;graph!$E$20-graph!$E$32),0.25,0)))</f>
        <v>0</v>
      </c>
      <c r="L563" s="674">
        <f>IF(graph!$E$22=0,0,IF(graph!$E$2=0,20,IF(AND(B563&gt;graph!$E$22-graph!$E$32,B563&lt;graph!$E$22+graph!$E$32),0.25,0)))</f>
        <v>0</v>
      </c>
    </row>
    <row r="564" spans="2:12">
      <c r="B564" s="620" t="str">
        <f>IF(graph!$E$2=0,"",B563+graph!$E$32)</f>
        <v/>
      </c>
      <c r="C564" s="673">
        <f>IF(graph!$E$2=0,20,IF(SUM(K564+L564=0),NA(),0.25))</f>
        <v>20</v>
      </c>
      <c r="D564" s="496">
        <f>IF(graph!$E$2=0,20,IF(AND(B564&lt;graph!$E$10+graph!$E$32,B564&gt;graph!$E$10-graph!$E$32),0.25,NA()))</f>
        <v>20</v>
      </c>
      <c r="K564" s="674">
        <f>IF(graph!$E$20=0,0,IF(graph!$E$2=0,20,IF(AND(B564&lt;graph!$E$20+graph!$E$32,B564&gt;graph!$E$20-graph!$E$32),0.25,0)))</f>
        <v>0</v>
      </c>
      <c r="L564" s="674">
        <f>IF(graph!$E$22=0,0,IF(graph!$E$2=0,20,IF(AND(B564&gt;graph!$E$22-graph!$E$32,B564&lt;graph!$E$22+graph!$E$32),0.25,0)))</f>
        <v>0</v>
      </c>
    </row>
    <row r="565" spans="2:12">
      <c r="B565" s="620" t="str">
        <f>IF(graph!$E$2=0,"",B564+graph!$E$32)</f>
        <v/>
      </c>
      <c r="C565" s="673">
        <f>IF(graph!$E$2=0,20,IF(SUM(K565+L565=0),NA(),0.25))</f>
        <v>20</v>
      </c>
      <c r="D565" s="496">
        <f>IF(graph!$E$2=0,20,IF(AND(B565&lt;graph!$E$10+graph!$E$32,B565&gt;graph!$E$10-graph!$E$32),0.25,NA()))</f>
        <v>20</v>
      </c>
      <c r="K565" s="674">
        <f>IF(graph!$E$20=0,0,IF(graph!$E$2=0,20,IF(AND(B565&lt;graph!$E$20+graph!$E$32,B565&gt;graph!$E$20-graph!$E$32),0.25,0)))</f>
        <v>0</v>
      </c>
      <c r="L565" s="674">
        <f>IF(graph!$E$22=0,0,IF(graph!$E$2=0,20,IF(AND(B565&gt;graph!$E$22-graph!$E$32,B565&lt;graph!$E$22+graph!$E$32),0.25,0)))</f>
        <v>0</v>
      </c>
    </row>
    <row r="566" spans="2:12">
      <c r="B566" s="620" t="str">
        <f>IF(graph!$E$2=0,"",B565+graph!$E$32)</f>
        <v/>
      </c>
      <c r="C566" s="673">
        <f>IF(graph!$E$2=0,20,IF(SUM(K566+L566=0),NA(),0.25))</f>
        <v>20</v>
      </c>
      <c r="D566" s="496">
        <f>IF(graph!$E$2=0,20,IF(AND(B566&lt;graph!$E$10+graph!$E$32,B566&gt;graph!$E$10-graph!$E$32),0.25,NA()))</f>
        <v>20</v>
      </c>
      <c r="K566" s="674">
        <f>IF(graph!$E$20=0,0,IF(graph!$E$2=0,20,IF(AND(B566&lt;graph!$E$20+graph!$E$32,B566&gt;graph!$E$20-graph!$E$32),0.25,0)))</f>
        <v>0</v>
      </c>
      <c r="L566" s="674">
        <f>IF(graph!$E$22=0,0,IF(graph!$E$2=0,20,IF(AND(B566&gt;graph!$E$22-graph!$E$32,B566&lt;graph!$E$22+graph!$E$32),0.25,0)))</f>
        <v>0</v>
      </c>
    </row>
    <row r="567" spans="2:12">
      <c r="B567" s="620" t="str">
        <f>IF(graph!$E$2=0,"",B566+graph!$E$32)</f>
        <v/>
      </c>
      <c r="C567" s="673">
        <f>IF(graph!$E$2=0,20,IF(SUM(K567+L567=0),NA(),0.25))</f>
        <v>20</v>
      </c>
      <c r="D567" s="496">
        <f>IF(graph!$E$2=0,20,IF(AND(B567&lt;graph!$E$10+graph!$E$32,B567&gt;graph!$E$10-graph!$E$32),0.25,NA()))</f>
        <v>20</v>
      </c>
      <c r="K567" s="674">
        <f>IF(graph!$E$20=0,0,IF(graph!$E$2=0,20,IF(AND(B567&lt;graph!$E$20+graph!$E$32,B567&gt;graph!$E$20-graph!$E$32),0.25,0)))</f>
        <v>0</v>
      </c>
      <c r="L567" s="674">
        <f>IF(graph!$E$22=0,0,IF(graph!$E$2=0,20,IF(AND(B567&gt;graph!$E$22-graph!$E$32,B567&lt;graph!$E$22+graph!$E$32),0.25,0)))</f>
        <v>0</v>
      </c>
    </row>
    <row r="568" spans="2:12">
      <c r="B568" s="620" t="str">
        <f>IF(graph!$E$2=0,"",B567+graph!$E$32)</f>
        <v/>
      </c>
      <c r="C568" s="673">
        <f>IF(graph!$E$2=0,20,IF(SUM(K568+L568=0),NA(),0.25))</f>
        <v>20</v>
      </c>
      <c r="D568" s="496">
        <f>IF(graph!$E$2=0,20,IF(AND(B568&lt;graph!$E$10+graph!$E$32,B568&gt;graph!$E$10-graph!$E$32),0.25,NA()))</f>
        <v>20</v>
      </c>
      <c r="K568" s="674">
        <f>IF(graph!$E$20=0,0,IF(graph!$E$2=0,20,IF(AND(B568&lt;graph!$E$20+graph!$E$32,B568&gt;graph!$E$20-graph!$E$32),0.25,0)))</f>
        <v>0</v>
      </c>
      <c r="L568" s="674">
        <f>IF(graph!$E$22=0,0,IF(graph!$E$2=0,20,IF(AND(B568&gt;graph!$E$22-graph!$E$32,B568&lt;graph!$E$22+graph!$E$32),0.25,0)))</f>
        <v>0</v>
      </c>
    </row>
    <row r="569" spans="2:12">
      <c r="B569" s="620" t="str">
        <f>IF(graph!$E$2=0,"",B568+graph!$E$32)</f>
        <v/>
      </c>
      <c r="C569" s="673">
        <f>IF(graph!$E$2=0,20,IF(SUM(K569+L569=0),NA(),0.25))</f>
        <v>20</v>
      </c>
      <c r="D569" s="496">
        <f>IF(graph!$E$2=0,20,IF(AND(B569&lt;graph!$E$10+graph!$E$32,B569&gt;graph!$E$10-graph!$E$32),0.25,NA()))</f>
        <v>20</v>
      </c>
      <c r="K569" s="674">
        <f>IF(graph!$E$20=0,0,IF(graph!$E$2=0,20,IF(AND(B569&lt;graph!$E$20+graph!$E$32,B569&gt;graph!$E$20-graph!$E$32),0.25,0)))</f>
        <v>0</v>
      </c>
      <c r="L569" s="674">
        <f>IF(graph!$E$22=0,0,IF(graph!$E$2=0,20,IF(AND(B569&gt;graph!$E$22-graph!$E$32,B569&lt;graph!$E$22+graph!$E$32),0.25,0)))</f>
        <v>0</v>
      </c>
    </row>
    <row r="570" spans="2:12">
      <c r="B570" s="620" t="str">
        <f>IF(graph!$E$2=0,"",B569+graph!$E$32)</f>
        <v/>
      </c>
      <c r="C570" s="673">
        <f>IF(graph!$E$2=0,20,IF(SUM(K570+L570=0),NA(),0.25))</f>
        <v>20</v>
      </c>
      <c r="D570" s="496">
        <f>IF(graph!$E$2=0,20,IF(AND(B570&lt;graph!$E$10+graph!$E$32,B570&gt;graph!$E$10-graph!$E$32),0.25,NA()))</f>
        <v>20</v>
      </c>
      <c r="K570" s="674">
        <f>IF(graph!$E$20=0,0,IF(graph!$E$2=0,20,IF(AND(B570&lt;graph!$E$20+graph!$E$32,B570&gt;graph!$E$20-graph!$E$32),0.25,0)))</f>
        <v>0</v>
      </c>
      <c r="L570" s="674">
        <f>IF(graph!$E$22=0,0,IF(graph!$E$2=0,20,IF(AND(B570&gt;graph!$E$22-graph!$E$32,B570&lt;graph!$E$22+graph!$E$32),0.25,0)))</f>
        <v>0</v>
      </c>
    </row>
    <row r="571" spans="2:12">
      <c r="B571" s="620" t="str">
        <f>IF(graph!$E$2=0,"",B570+graph!$E$32)</f>
        <v/>
      </c>
      <c r="C571" s="673">
        <f>IF(graph!$E$2=0,20,IF(SUM(K571+L571=0),NA(),0.25))</f>
        <v>20</v>
      </c>
      <c r="D571" s="496">
        <f>IF(graph!$E$2=0,20,IF(AND(B571&lt;graph!$E$10+graph!$E$32,B571&gt;graph!$E$10-graph!$E$32),0.25,NA()))</f>
        <v>20</v>
      </c>
      <c r="K571" s="674">
        <f>IF(graph!$E$20=0,0,IF(graph!$E$2=0,20,IF(AND(B571&lt;graph!$E$20+graph!$E$32,B571&gt;graph!$E$20-graph!$E$32),0.25,0)))</f>
        <v>0</v>
      </c>
      <c r="L571" s="674">
        <f>IF(graph!$E$22=0,0,IF(graph!$E$2=0,20,IF(AND(B571&gt;graph!$E$22-graph!$E$32,B571&lt;graph!$E$22+graph!$E$32),0.25,0)))</f>
        <v>0</v>
      </c>
    </row>
    <row r="572" spans="2:12">
      <c r="B572" s="620" t="str">
        <f>IF(graph!$E$2=0,"",B571+graph!$E$32)</f>
        <v/>
      </c>
      <c r="C572" s="673">
        <f>IF(graph!$E$2=0,20,IF(SUM(K572+L572=0),NA(),0.25))</f>
        <v>20</v>
      </c>
      <c r="D572" s="496">
        <f>IF(graph!$E$2=0,20,IF(AND(B572&lt;graph!$E$10+graph!$E$32,B572&gt;graph!$E$10-graph!$E$32),0.25,NA()))</f>
        <v>20</v>
      </c>
      <c r="K572" s="674">
        <f>IF(graph!$E$20=0,0,IF(graph!$E$2=0,20,IF(AND(B572&lt;graph!$E$20+graph!$E$32,B572&gt;graph!$E$20-graph!$E$32),0.25,0)))</f>
        <v>0</v>
      </c>
      <c r="L572" s="674">
        <f>IF(graph!$E$22=0,0,IF(graph!$E$2=0,20,IF(AND(B572&gt;graph!$E$22-graph!$E$32,B572&lt;graph!$E$22+graph!$E$32),0.25,0)))</f>
        <v>0</v>
      </c>
    </row>
    <row r="573" spans="2:12">
      <c r="B573" s="620" t="str">
        <f>IF(graph!$E$2=0,"",B572+graph!$E$32)</f>
        <v/>
      </c>
      <c r="C573" s="673">
        <f>IF(graph!$E$2=0,20,IF(SUM(K573+L573=0),NA(),0.25))</f>
        <v>20</v>
      </c>
      <c r="D573" s="496">
        <f>IF(graph!$E$2=0,20,IF(AND(B573&lt;graph!$E$10+graph!$E$32,B573&gt;graph!$E$10-graph!$E$32),0.25,NA()))</f>
        <v>20</v>
      </c>
      <c r="K573" s="674">
        <f>IF(graph!$E$20=0,0,IF(graph!$E$2=0,20,IF(AND(B573&lt;graph!$E$20+graph!$E$32,B573&gt;graph!$E$20-graph!$E$32),0.25,0)))</f>
        <v>0</v>
      </c>
      <c r="L573" s="674">
        <f>IF(graph!$E$22=0,0,IF(graph!$E$2=0,20,IF(AND(B573&gt;graph!$E$22-graph!$E$32,B573&lt;graph!$E$22+graph!$E$32),0.25,0)))</f>
        <v>0</v>
      </c>
    </row>
    <row r="574" spans="2:12">
      <c r="B574" s="620" t="str">
        <f>IF(graph!$E$2=0,"",B573+graph!$E$32)</f>
        <v/>
      </c>
      <c r="C574" s="673">
        <f>IF(graph!$E$2=0,20,IF(SUM(K574+L574=0),NA(),0.25))</f>
        <v>20</v>
      </c>
      <c r="D574" s="496">
        <f>IF(graph!$E$2=0,20,IF(AND(B574&lt;graph!$E$10+graph!$E$32,B574&gt;graph!$E$10-graph!$E$32),0.25,NA()))</f>
        <v>20</v>
      </c>
      <c r="K574" s="674">
        <f>IF(graph!$E$20=0,0,IF(graph!$E$2=0,20,IF(AND(B574&lt;graph!$E$20+graph!$E$32,B574&gt;graph!$E$20-graph!$E$32),0.25,0)))</f>
        <v>0</v>
      </c>
      <c r="L574" s="674">
        <f>IF(graph!$E$22=0,0,IF(graph!$E$2=0,20,IF(AND(B574&gt;graph!$E$22-graph!$E$32,B574&lt;graph!$E$22+graph!$E$32),0.25,0)))</f>
        <v>0</v>
      </c>
    </row>
    <row r="575" spans="2:12">
      <c r="B575" s="620" t="str">
        <f>IF(graph!$E$2=0,"",B574+graph!$E$32)</f>
        <v/>
      </c>
      <c r="C575" s="673">
        <f>IF(graph!$E$2=0,20,IF(SUM(K575+L575=0),NA(),0.25))</f>
        <v>20</v>
      </c>
      <c r="D575" s="496">
        <f>IF(graph!$E$2=0,20,IF(AND(B575&lt;graph!$E$10+graph!$E$32,B575&gt;graph!$E$10-graph!$E$32),0.25,NA()))</f>
        <v>20</v>
      </c>
      <c r="K575" s="674">
        <f>IF(graph!$E$20=0,0,IF(graph!$E$2=0,20,IF(AND(B575&lt;graph!$E$20+graph!$E$32,B575&gt;graph!$E$20-graph!$E$32),0.25,0)))</f>
        <v>0</v>
      </c>
      <c r="L575" s="674">
        <f>IF(graph!$E$22=0,0,IF(graph!$E$2=0,20,IF(AND(B575&gt;graph!$E$22-graph!$E$32,B575&lt;graph!$E$22+graph!$E$32),0.25,0)))</f>
        <v>0</v>
      </c>
    </row>
    <row r="576" spans="2:12">
      <c r="B576" s="620" t="str">
        <f>IF(graph!$E$2=0,"",B575+graph!$E$32)</f>
        <v/>
      </c>
      <c r="C576" s="673">
        <f>IF(graph!$E$2=0,20,IF(SUM(K576+L576=0),NA(),0.25))</f>
        <v>20</v>
      </c>
      <c r="D576" s="496">
        <f>IF(graph!$E$2=0,20,IF(AND(B576&lt;graph!$E$10+graph!$E$32,B576&gt;graph!$E$10-graph!$E$32),0.25,NA()))</f>
        <v>20</v>
      </c>
      <c r="K576" s="674">
        <f>IF(graph!$E$20=0,0,IF(graph!$E$2=0,20,IF(AND(B576&lt;graph!$E$20+graph!$E$32,B576&gt;graph!$E$20-graph!$E$32),0.25,0)))</f>
        <v>0</v>
      </c>
      <c r="L576" s="674">
        <f>IF(graph!$E$22=0,0,IF(graph!$E$2=0,20,IF(AND(B576&gt;graph!$E$22-graph!$E$32,B576&lt;graph!$E$22+graph!$E$32),0.25,0)))</f>
        <v>0</v>
      </c>
    </row>
    <row r="577" spans="2:12">
      <c r="B577" s="620" t="str">
        <f>IF(graph!$E$2=0,"",B576+graph!$E$32)</f>
        <v/>
      </c>
      <c r="C577" s="673">
        <f>IF(graph!$E$2=0,20,IF(SUM(K577+L577=0),NA(),0.25))</f>
        <v>20</v>
      </c>
      <c r="D577" s="496">
        <f>IF(graph!$E$2=0,20,IF(AND(B577&lt;graph!$E$10+graph!$E$32,B577&gt;graph!$E$10-graph!$E$32),0.25,NA()))</f>
        <v>20</v>
      </c>
      <c r="K577" s="674">
        <f>IF(graph!$E$20=0,0,IF(graph!$E$2=0,20,IF(AND(B577&lt;graph!$E$20+graph!$E$32,B577&gt;graph!$E$20-graph!$E$32),0.25,0)))</f>
        <v>0</v>
      </c>
      <c r="L577" s="674">
        <f>IF(graph!$E$22=0,0,IF(graph!$E$2=0,20,IF(AND(B577&gt;graph!$E$22-graph!$E$32,B577&lt;graph!$E$22+graph!$E$32),0.25,0)))</f>
        <v>0</v>
      </c>
    </row>
    <row r="578" spans="2:12">
      <c r="B578" s="620" t="str">
        <f>IF(graph!$E$2=0,"",B577+graph!$E$32)</f>
        <v/>
      </c>
      <c r="C578" s="673">
        <f>IF(graph!$E$2=0,20,IF(SUM(K578+L578=0),NA(),0.25))</f>
        <v>20</v>
      </c>
      <c r="D578" s="496">
        <f>IF(graph!$E$2=0,20,IF(AND(B578&lt;graph!$E$10+graph!$E$32,B578&gt;graph!$E$10-graph!$E$32),0.25,NA()))</f>
        <v>20</v>
      </c>
      <c r="K578" s="674">
        <f>IF(graph!$E$20=0,0,IF(graph!$E$2=0,20,IF(AND(B578&lt;graph!$E$20+graph!$E$32,B578&gt;graph!$E$20-graph!$E$32),0.25,0)))</f>
        <v>0</v>
      </c>
      <c r="L578" s="674">
        <f>IF(graph!$E$22=0,0,IF(graph!$E$2=0,20,IF(AND(B578&gt;graph!$E$22-graph!$E$32,B578&lt;graph!$E$22+graph!$E$32),0.25,0)))</f>
        <v>0</v>
      </c>
    </row>
    <row r="579" spans="2:12">
      <c r="B579" s="620" t="str">
        <f>IF(graph!$E$2=0,"",B578+graph!$E$32)</f>
        <v/>
      </c>
      <c r="C579" s="673">
        <f>IF(graph!$E$2=0,20,IF(SUM(K579+L579=0),NA(),0.25))</f>
        <v>20</v>
      </c>
      <c r="D579" s="496">
        <f>IF(graph!$E$2=0,20,IF(AND(B579&lt;graph!$E$10+graph!$E$32,B579&gt;graph!$E$10-graph!$E$32),0.25,NA()))</f>
        <v>20</v>
      </c>
      <c r="K579" s="674">
        <f>IF(graph!$E$20=0,0,IF(graph!$E$2=0,20,IF(AND(B579&lt;graph!$E$20+graph!$E$32,B579&gt;graph!$E$20-graph!$E$32),0.25,0)))</f>
        <v>0</v>
      </c>
      <c r="L579" s="674">
        <f>IF(graph!$E$22=0,0,IF(graph!$E$2=0,20,IF(AND(B579&gt;graph!$E$22-graph!$E$32,B579&lt;graph!$E$22+graph!$E$32),0.25,0)))</f>
        <v>0</v>
      </c>
    </row>
    <row r="580" spans="2:12">
      <c r="B580" s="620" t="str">
        <f>IF(graph!$E$2=0,"",B579+graph!$E$32)</f>
        <v/>
      </c>
      <c r="C580" s="673">
        <f>IF(graph!$E$2=0,20,IF(SUM(K580+L580=0),NA(),0.25))</f>
        <v>20</v>
      </c>
      <c r="D580" s="496">
        <f>IF(graph!$E$2=0,20,IF(AND(B580&lt;graph!$E$10+graph!$E$32,B580&gt;graph!$E$10-graph!$E$32),0.25,NA()))</f>
        <v>20</v>
      </c>
      <c r="K580" s="674">
        <f>IF(graph!$E$20=0,0,IF(graph!$E$2=0,20,IF(AND(B580&lt;graph!$E$20+graph!$E$32,B580&gt;graph!$E$20-graph!$E$32),0.25,0)))</f>
        <v>0</v>
      </c>
      <c r="L580" s="674">
        <f>IF(graph!$E$22=0,0,IF(graph!$E$2=0,20,IF(AND(B580&gt;graph!$E$22-graph!$E$32,B580&lt;graph!$E$22+graph!$E$32),0.25,0)))</f>
        <v>0</v>
      </c>
    </row>
    <row r="581" spans="2:12">
      <c r="B581" s="620" t="str">
        <f>IF(graph!$E$2=0,"",B580+graph!$E$32)</f>
        <v/>
      </c>
      <c r="C581" s="673">
        <f>IF(graph!$E$2=0,20,IF(SUM(K581+L581=0),NA(),0.25))</f>
        <v>20</v>
      </c>
      <c r="D581" s="496">
        <f>IF(graph!$E$2=0,20,IF(AND(B581&lt;graph!$E$10+graph!$E$32,B581&gt;graph!$E$10-graph!$E$32),0.25,NA()))</f>
        <v>20</v>
      </c>
      <c r="K581" s="674">
        <f>IF(graph!$E$20=0,0,IF(graph!$E$2=0,20,IF(AND(B581&lt;graph!$E$20+graph!$E$32,B581&gt;graph!$E$20-graph!$E$32),0.25,0)))</f>
        <v>0</v>
      </c>
      <c r="L581" s="674">
        <f>IF(graph!$E$22=0,0,IF(graph!$E$2=0,20,IF(AND(B581&gt;graph!$E$22-graph!$E$32,B581&lt;graph!$E$22+graph!$E$32),0.25,0)))</f>
        <v>0</v>
      </c>
    </row>
    <row r="582" spans="2:12">
      <c r="B582" s="620" t="str">
        <f>IF(graph!$E$2=0,"",B581+graph!$E$32)</f>
        <v/>
      </c>
      <c r="C582" s="673">
        <f>IF(graph!$E$2=0,20,IF(SUM(K582+L582=0),NA(),0.25))</f>
        <v>20</v>
      </c>
      <c r="D582" s="496">
        <f>IF(graph!$E$2=0,20,IF(AND(B582&lt;graph!$E$10+graph!$E$32,B582&gt;graph!$E$10-graph!$E$32),0.25,NA()))</f>
        <v>20</v>
      </c>
      <c r="K582" s="674">
        <f>IF(graph!$E$20=0,0,IF(graph!$E$2=0,20,IF(AND(B582&lt;graph!$E$20+graph!$E$32,B582&gt;graph!$E$20-graph!$E$32),0.25,0)))</f>
        <v>0</v>
      </c>
      <c r="L582" s="674">
        <f>IF(graph!$E$22=0,0,IF(graph!$E$2=0,20,IF(AND(B582&gt;graph!$E$22-graph!$E$32,B582&lt;graph!$E$22+graph!$E$32),0.25,0)))</f>
        <v>0</v>
      </c>
    </row>
    <row r="583" spans="2:12">
      <c r="B583" s="620" t="str">
        <f>IF(graph!$E$2=0,"",B582+graph!$E$32)</f>
        <v/>
      </c>
      <c r="C583" s="673">
        <f>IF(graph!$E$2=0,20,IF(SUM(K583+L583=0),NA(),0.25))</f>
        <v>20</v>
      </c>
      <c r="D583" s="496">
        <f>IF(graph!$E$2=0,20,IF(AND(B583&lt;graph!$E$10+graph!$E$32,B583&gt;graph!$E$10-graph!$E$32),0.25,NA()))</f>
        <v>20</v>
      </c>
      <c r="K583" s="674">
        <f>IF(graph!$E$20=0,0,IF(graph!$E$2=0,20,IF(AND(B583&lt;graph!$E$20+graph!$E$32,B583&gt;graph!$E$20-graph!$E$32),0.25,0)))</f>
        <v>0</v>
      </c>
      <c r="L583" s="674">
        <f>IF(graph!$E$22=0,0,IF(graph!$E$2=0,20,IF(AND(B583&gt;graph!$E$22-graph!$E$32,B583&lt;graph!$E$22+graph!$E$32),0.25,0)))</f>
        <v>0</v>
      </c>
    </row>
    <row r="584" spans="2:12">
      <c r="B584" s="620" t="str">
        <f>IF(graph!$E$2=0,"",B583+graph!$E$32)</f>
        <v/>
      </c>
      <c r="C584" s="673">
        <f>IF(graph!$E$2=0,20,IF(SUM(K584+L584=0),NA(),0.25))</f>
        <v>20</v>
      </c>
      <c r="D584" s="496">
        <f>IF(graph!$E$2=0,20,IF(AND(B584&lt;graph!$E$10+graph!$E$32,B584&gt;graph!$E$10-graph!$E$32),0.25,NA()))</f>
        <v>20</v>
      </c>
      <c r="K584" s="674">
        <f>IF(graph!$E$20=0,0,IF(graph!$E$2=0,20,IF(AND(B584&lt;graph!$E$20+graph!$E$32,B584&gt;graph!$E$20-graph!$E$32),0.25,0)))</f>
        <v>0</v>
      </c>
      <c r="L584" s="674">
        <f>IF(graph!$E$22=0,0,IF(graph!$E$2=0,20,IF(AND(B584&gt;graph!$E$22-graph!$E$32,B584&lt;graph!$E$22+graph!$E$32),0.25,0)))</f>
        <v>0</v>
      </c>
    </row>
    <row r="585" spans="2:12">
      <c r="B585" s="620" t="str">
        <f>IF(graph!$E$2=0,"",B584+graph!$E$32)</f>
        <v/>
      </c>
      <c r="C585" s="673">
        <f>IF(graph!$E$2=0,20,IF(SUM(K585+L585=0),NA(),0.25))</f>
        <v>20</v>
      </c>
      <c r="D585" s="496">
        <f>IF(graph!$E$2=0,20,IF(AND(B585&lt;graph!$E$10+graph!$E$32,B585&gt;graph!$E$10-graph!$E$32),0.25,NA()))</f>
        <v>20</v>
      </c>
      <c r="K585" s="674">
        <f>IF(graph!$E$20=0,0,IF(graph!$E$2=0,20,IF(AND(B585&lt;graph!$E$20+graph!$E$32,B585&gt;graph!$E$20-graph!$E$32),0.25,0)))</f>
        <v>0</v>
      </c>
      <c r="L585" s="674">
        <f>IF(graph!$E$22=0,0,IF(graph!$E$2=0,20,IF(AND(B585&gt;graph!$E$22-graph!$E$32,B585&lt;graph!$E$22+graph!$E$32),0.25,0)))</f>
        <v>0</v>
      </c>
    </row>
    <row r="586" spans="2:12">
      <c r="B586" s="620" t="str">
        <f>IF(graph!$E$2=0,"",B585+graph!$E$32)</f>
        <v/>
      </c>
      <c r="C586" s="673">
        <f>IF(graph!$E$2=0,20,IF(SUM(K586+L586=0),NA(),0.25))</f>
        <v>20</v>
      </c>
      <c r="D586" s="496">
        <f>IF(graph!$E$2=0,20,IF(AND(B586&lt;graph!$E$10+graph!$E$32,B586&gt;graph!$E$10-graph!$E$32),0.25,NA()))</f>
        <v>20</v>
      </c>
      <c r="K586" s="674">
        <f>IF(graph!$E$20=0,0,IF(graph!$E$2=0,20,IF(AND(B586&lt;graph!$E$20+graph!$E$32,B586&gt;graph!$E$20-graph!$E$32),0.25,0)))</f>
        <v>0</v>
      </c>
      <c r="L586" s="674">
        <f>IF(graph!$E$22=0,0,IF(graph!$E$2=0,20,IF(AND(B586&gt;graph!$E$22-graph!$E$32,B586&lt;graph!$E$22+graph!$E$32),0.25,0)))</f>
        <v>0</v>
      </c>
    </row>
    <row r="587" spans="2:12">
      <c r="B587" s="620" t="str">
        <f>IF(graph!$E$2=0,"",B586+graph!$E$32)</f>
        <v/>
      </c>
      <c r="C587" s="673">
        <f>IF(graph!$E$2=0,20,IF(SUM(K587+L587=0),NA(),0.25))</f>
        <v>20</v>
      </c>
      <c r="D587" s="496">
        <f>IF(graph!$E$2=0,20,IF(AND(B587&lt;graph!$E$10+graph!$E$32,B587&gt;graph!$E$10-graph!$E$32),0.25,NA()))</f>
        <v>20</v>
      </c>
      <c r="K587" s="674">
        <f>IF(graph!$E$20=0,0,IF(graph!$E$2=0,20,IF(AND(B587&lt;graph!$E$20+graph!$E$32,B587&gt;graph!$E$20-graph!$E$32),0.25,0)))</f>
        <v>0</v>
      </c>
      <c r="L587" s="674">
        <f>IF(graph!$E$22=0,0,IF(graph!$E$2=0,20,IF(AND(B587&gt;graph!$E$22-graph!$E$32,B587&lt;graph!$E$22+graph!$E$32),0.25,0)))</f>
        <v>0</v>
      </c>
    </row>
    <row r="588" spans="2:12">
      <c r="B588" s="620" t="str">
        <f>IF(graph!$E$2=0,"",B587+graph!$E$32)</f>
        <v/>
      </c>
      <c r="C588" s="673">
        <f>IF(graph!$E$2=0,20,IF(SUM(K588+L588=0),NA(),0.25))</f>
        <v>20</v>
      </c>
      <c r="D588" s="496">
        <f>IF(graph!$E$2=0,20,IF(AND(B588&lt;graph!$E$10+graph!$E$32,B588&gt;graph!$E$10-graph!$E$32),0.25,NA()))</f>
        <v>20</v>
      </c>
      <c r="K588" s="674">
        <f>IF(graph!$E$20=0,0,IF(graph!$E$2=0,20,IF(AND(B588&lt;graph!$E$20+graph!$E$32,B588&gt;graph!$E$20-graph!$E$32),0.25,0)))</f>
        <v>0</v>
      </c>
      <c r="L588" s="674">
        <f>IF(graph!$E$22=0,0,IF(graph!$E$2=0,20,IF(AND(B588&gt;graph!$E$22-graph!$E$32,B588&lt;graph!$E$22+graph!$E$32),0.25,0)))</f>
        <v>0</v>
      </c>
    </row>
    <row r="589" spans="2:12">
      <c r="B589" s="620" t="str">
        <f>IF(graph!$E$2=0,"",B588+graph!$E$32)</f>
        <v/>
      </c>
      <c r="C589" s="673">
        <f>IF(graph!$E$2=0,20,IF(SUM(K589+L589=0),NA(),0.25))</f>
        <v>20</v>
      </c>
      <c r="D589" s="496">
        <f>IF(graph!$E$2=0,20,IF(AND(B589&lt;graph!$E$10+graph!$E$32,B589&gt;graph!$E$10-graph!$E$32),0.25,NA()))</f>
        <v>20</v>
      </c>
      <c r="K589" s="674">
        <f>IF(graph!$E$20=0,0,IF(graph!$E$2=0,20,IF(AND(B589&lt;graph!$E$20+graph!$E$32,B589&gt;graph!$E$20-graph!$E$32),0.25,0)))</f>
        <v>0</v>
      </c>
      <c r="L589" s="674">
        <f>IF(graph!$E$22=0,0,IF(graph!$E$2=0,20,IF(AND(B589&gt;graph!$E$22-graph!$E$32,B589&lt;graph!$E$22+graph!$E$32),0.25,0)))</f>
        <v>0</v>
      </c>
    </row>
    <row r="590" spans="2:12">
      <c r="B590" s="620" t="str">
        <f>IF(graph!$E$2=0,"",B589+graph!$E$32)</f>
        <v/>
      </c>
      <c r="C590" s="673">
        <f>IF(graph!$E$2=0,20,IF(SUM(K590+L590=0),NA(),0.25))</f>
        <v>20</v>
      </c>
      <c r="D590" s="496">
        <f>IF(graph!$E$2=0,20,IF(AND(B590&lt;graph!$E$10+graph!$E$32,B590&gt;graph!$E$10-graph!$E$32),0.25,NA()))</f>
        <v>20</v>
      </c>
      <c r="K590" s="674">
        <f>IF(graph!$E$20=0,0,IF(graph!$E$2=0,20,IF(AND(B590&lt;graph!$E$20+graph!$E$32,B590&gt;graph!$E$20-graph!$E$32),0.25,0)))</f>
        <v>0</v>
      </c>
      <c r="L590" s="674">
        <f>IF(graph!$E$22=0,0,IF(graph!$E$2=0,20,IF(AND(B590&gt;graph!$E$22-graph!$E$32,B590&lt;graph!$E$22+graph!$E$32),0.25,0)))</f>
        <v>0</v>
      </c>
    </row>
    <row r="591" spans="2:12">
      <c r="B591" s="620" t="str">
        <f>IF(graph!$E$2=0,"",B590+graph!$E$32)</f>
        <v/>
      </c>
      <c r="C591" s="673">
        <f>IF(graph!$E$2=0,20,IF(SUM(K591+L591=0),NA(),0.25))</f>
        <v>20</v>
      </c>
      <c r="D591" s="496">
        <f>IF(graph!$E$2=0,20,IF(AND(B591&lt;graph!$E$10+graph!$E$32,B591&gt;graph!$E$10-graph!$E$32),0.25,NA()))</f>
        <v>20</v>
      </c>
      <c r="K591" s="674">
        <f>IF(graph!$E$20=0,0,IF(graph!$E$2=0,20,IF(AND(B591&lt;graph!$E$20+graph!$E$32,B591&gt;graph!$E$20-graph!$E$32),0.25,0)))</f>
        <v>0</v>
      </c>
      <c r="L591" s="674">
        <f>IF(graph!$E$22=0,0,IF(graph!$E$2=0,20,IF(AND(B591&gt;graph!$E$22-graph!$E$32,B591&lt;graph!$E$22+graph!$E$32),0.25,0)))</f>
        <v>0</v>
      </c>
    </row>
    <row r="592" spans="2:12">
      <c r="B592" s="620" t="str">
        <f>IF(graph!$E$2=0,"",B591+graph!$E$32)</f>
        <v/>
      </c>
      <c r="C592" s="673">
        <f>IF(graph!$E$2=0,20,IF(SUM(K592+L592=0),NA(),0.25))</f>
        <v>20</v>
      </c>
      <c r="D592" s="496">
        <f>IF(graph!$E$2=0,20,IF(AND(B592&lt;graph!$E$10+graph!$E$32,B592&gt;graph!$E$10-graph!$E$32),0.25,NA()))</f>
        <v>20</v>
      </c>
      <c r="K592" s="674">
        <f>IF(graph!$E$20=0,0,IF(graph!$E$2=0,20,IF(AND(B592&lt;graph!$E$20+graph!$E$32,B592&gt;graph!$E$20-graph!$E$32),0.25,0)))</f>
        <v>0</v>
      </c>
      <c r="L592" s="674">
        <f>IF(graph!$E$22=0,0,IF(graph!$E$2=0,20,IF(AND(B592&gt;graph!$E$22-graph!$E$32,B592&lt;graph!$E$22+graph!$E$32),0.25,0)))</f>
        <v>0</v>
      </c>
    </row>
    <row r="593" spans="2:12">
      <c r="B593" s="620" t="str">
        <f>IF(graph!$E$2=0,"",B592+graph!$E$32)</f>
        <v/>
      </c>
      <c r="C593" s="673">
        <f>IF(graph!$E$2=0,20,IF(SUM(K593+L593=0),NA(),0.25))</f>
        <v>20</v>
      </c>
      <c r="D593" s="496">
        <f>IF(graph!$E$2=0,20,IF(AND(B593&lt;graph!$E$10+graph!$E$32,B593&gt;graph!$E$10-graph!$E$32),0.25,NA()))</f>
        <v>20</v>
      </c>
      <c r="K593" s="674">
        <f>IF(graph!$E$20=0,0,IF(graph!$E$2=0,20,IF(AND(B593&lt;graph!$E$20+graph!$E$32,B593&gt;graph!$E$20-graph!$E$32),0.25,0)))</f>
        <v>0</v>
      </c>
      <c r="L593" s="674">
        <f>IF(graph!$E$22=0,0,IF(graph!$E$2=0,20,IF(AND(B593&gt;graph!$E$22-graph!$E$32,B593&lt;graph!$E$22+graph!$E$32),0.25,0)))</f>
        <v>0</v>
      </c>
    </row>
    <row r="594" spans="2:12">
      <c r="B594" s="620" t="str">
        <f>IF(graph!$E$2=0,"",B593+graph!$E$32)</f>
        <v/>
      </c>
      <c r="C594" s="673">
        <f>IF(graph!$E$2=0,20,IF(SUM(K594+L594=0),NA(),0.25))</f>
        <v>20</v>
      </c>
      <c r="D594" s="496">
        <f>IF(graph!$E$2=0,20,IF(AND(B594&lt;graph!$E$10+graph!$E$32,B594&gt;graph!$E$10-graph!$E$32),0.25,NA()))</f>
        <v>20</v>
      </c>
      <c r="K594" s="674">
        <f>IF(graph!$E$20=0,0,IF(graph!$E$2=0,20,IF(AND(B594&lt;graph!$E$20+graph!$E$32,B594&gt;graph!$E$20-graph!$E$32),0.25,0)))</f>
        <v>0</v>
      </c>
      <c r="L594" s="674">
        <f>IF(graph!$E$22=0,0,IF(graph!$E$2=0,20,IF(AND(B594&gt;graph!$E$22-graph!$E$32,B594&lt;graph!$E$22+graph!$E$32),0.25,0)))</f>
        <v>0</v>
      </c>
    </row>
    <row r="595" spans="2:12">
      <c r="B595" s="620" t="str">
        <f>IF(graph!$E$2=0,"",B594+graph!$E$32)</f>
        <v/>
      </c>
      <c r="C595" s="673">
        <f>IF(graph!$E$2=0,20,IF(SUM(K595+L595=0),NA(),0.25))</f>
        <v>20</v>
      </c>
      <c r="D595" s="496">
        <f>IF(graph!$E$2=0,20,IF(AND(B595&lt;graph!$E$10+graph!$E$32,B595&gt;graph!$E$10-graph!$E$32),0.25,NA()))</f>
        <v>20</v>
      </c>
      <c r="K595" s="674">
        <f>IF(graph!$E$20=0,0,IF(graph!$E$2=0,20,IF(AND(B595&lt;graph!$E$20+graph!$E$32,B595&gt;graph!$E$20-graph!$E$32),0.25,0)))</f>
        <v>0</v>
      </c>
      <c r="L595" s="674">
        <f>IF(graph!$E$22=0,0,IF(graph!$E$2=0,20,IF(AND(B595&gt;graph!$E$22-graph!$E$32,B595&lt;graph!$E$22+graph!$E$32),0.25,0)))</f>
        <v>0</v>
      </c>
    </row>
    <row r="596" spans="2:12">
      <c r="B596" s="620" t="str">
        <f>IF(graph!$E$2=0,"",B595+graph!$E$32)</f>
        <v/>
      </c>
      <c r="C596" s="673">
        <f>IF(graph!$E$2=0,20,IF(SUM(K596+L596=0),NA(),0.25))</f>
        <v>20</v>
      </c>
      <c r="D596" s="496">
        <f>IF(graph!$E$2=0,20,IF(AND(B596&lt;graph!$E$10+graph!$E$32,B596&gt;graph!$E$10-graph!$E$32),0.25,NA()))</f>
        <v>20</v>
      </c>
      <c r="K596" s="674">
        <f>IF(graph!$E$20=0,0,IF(graph!$E$2=0,20,IF(AND(B596&lt;graph!$E$20+graph!$E$32,B596&gt;graph!$E$20-graph!$E$32),0.25,0)))</f>
        <v>0</v>
      </c>
      <c r="L596" s="674">
        <f>IF(graph!$E$22=0,0,IF(graph!$E$2=0,20,IF(AND(B596&gt;graph!$E$22-graph!$E$32,B596&lt;graph!$E$22+graph!$E$32),0.25,0)))</f>
        <v>0</v>
      </c>
    </row>
    <row r="597" spans="2:12">
      <c r="B597" s="620" t="str">
        <f>IF(graph!$E$2=0,"",B596+graph!$E$32)</f>
        <v/>
      </c>
      <c r="C597" s="673">
        <f>IF(graph!$E$2=0,20,IF(SUM(K597+L597=0),NA(),0.25))</f>
        <v>20</v>
      </c>
      <c r="D597" s="496">
        <f>IF(graph!$E$2=0,20,IF(AND(B597&lt;graph!$E$10+graph!$E$32,B597&gt;graph!$E$10-graph!$E$32),0.25,NA()))</f>
        <v>20</v>
      </c>
      <c r="K597" s="674">
        <f>IF(graph!$E$20=0,0,IF(graph!$E$2=0,20,IF(AND(B597&lt;graph!$E$20+graph!$E$32,B597&gt;graph!$E$20-graph!$E$32),0.25,0)))</f>
        <v>0</v>
      </c>
      <c r="L597" s="674">
        <f>IF(graph!$E$22=0,0,IF(graph!$E$2=0,20,IF(AND(B597&gt;graph!$E$22-graph!$E$32,B597&lt;graph!$E$22+graph!$E$32),0.25,0)))</f>
        <v>0</v>
      </c>
    </row>
    <row r="598" spans="2:12">
      <c r="B598" s="620" t="str">
        <f>IF(graph!$E$2=0,"",B597+graph!$E$32)</f>
        <v/>
      </c>
      <c r="C598" s="673">
        <f>IF(graph!$E$2=0,20,IF(SUM(K598+L598=0),NA(),0.25))</f>
        <v>20</v>
      </c>
      <c r="D598" s="496">
        <f>IF(graph!$E$2=0,20,IF(AND(B598&lt;graph!$E$10+graph!$E$32,B598&gt;graph!$E$10-graph!$E$32),0.25,NA()))</f>
        <v>20</v>
      </c>
      <c r="K598" s="674">
        <f>IF(graph!$E$20=0,0,IF(graph!$E$2=0,20,IF(AND(B598&lt;graph!$E$20+graph!$E$32,B598&gt;graph!$E$20-graph!$E$32),0.25,0)))</f>
        <v>0</v>
      </c>
      <c r="L598" s="674">
        <f>IF(graph!$E$22=0,0,IF(graph!$E$2=0,20,IF(AND(B598&gt;graph!$E$22-graph!$E$32,B598&lt;graph!$E$22+graph!$E$32),0.25,0)))</f>
        <v>0</v>
      </c>
    </row>
    <row r="599" spans="2:12">
      <c r="B599" s="620" t="str">
        <f>IF(graph!$E$2=0,"",B598+graph!$E$32)</f>
        <v/>
      </c>
      <c r="C599" s="673">
        <f>IF(graph!$E$2=0,20,IF(SUM(K599+L599=0),NA(),0.25))</f>
        <v>20</v>
      </c>
      <c r="D599" s="496">
        <f>IF(graph!$E$2=0,20,IF(AND(B599&lt;graph!$E$10+graph!$E$32,B599&gt;graph!$E$10-graph!$E$32),0.25,NA()))</f>
        <v>20</v>
      </c>
      <c r="K599" s="674">
        <f>IF(graph!$E$20=0,0,IF(graph!$E$2=0,20,IF(AND(B599&lt;graph!$E$20+graph!$E$32,B599&gt;graph!$E$20-graph!$E$32),0.25,0)))</f>
        <v>0</v>
      </c>
      <c r="L599" s="674">
        <f>IF(graph!$E$22=0,0,IF(graph!$E$2=0,20,IF(AND(B599&gt;graph!$E$22-graph!$E$32,B599&lt;graph!$E$22+graph!$E$32),0.25,0)))</f>
        <v>0</v>
      </c>
    </row>
    <row r="600" spans="2:12">
      <c r="B600" s="620" t="str">
        <f>IF(graph!$E$2=0,"",B599+graph!$E$32)</f>
        <v/>
      </c>
      <c r="C600" s="673">
        <f>IF(graph!$E$2=0,20,IF(SUM(K600+L600=0),NA(),0.25))</f>
        <v>20</v>
      </c>
      <c r="D600" s="496">
        <f>IF(graph!$E$2=0,20,IF(AND(B600&lt;graph!$E$10+graph!$E$32,B600&gt;graph!$E$10-graph!$E$32),0.25,NA()))</f>
        <v>20</v>
      </c>
      <c r="K600" s="674">
        <f>IF(graph!$E$20=0,0,IF(graph!$E$2=0,20,IF(AND(B600&lt;graph!$E$20+graph!$E$32,B600&gt;graph!$E$20-graph!$E$32),0.25,0)))</f>
        <v>0</v>
      </c>
      <c r="L600" s="674">
        <f>IF(graph!$E$22=0,0,IF(graph!$E$2=0,20,IF(AND(B600&gt;graph!$E$22-graph!$E$32,B600&lt;graph!$E$22+graph!$E$32),0.25,0)))</f>
        <v>0</v>
      </c>
    </row>
    <row r="601" spans="2:12">
      <c r="B601" s="620" t="str">
        <f>IF(graph!$E$2=0,"",B600+graph!$E$32)</f>
        <v/>
      </c>
      <c r="C601" s="673">
        <f>IF(graph!$E$2=0,20,IF(SUM(K601+L601=0),NA(),0.25))</f>
        <v>20</v>
      </c>
      <c r="D601" s="496">
        <f>IF(graph!$E$2=0,20,IF(AND(B601&lt;graph!$E$10+graph!$E$32,B601&gt;graph!$E$10-graph!$E$32),0.25,NA()))</f>
        <v>20</v>
      </c>
      <c r="K601" s="674">
        <f>IF(graph!$E$20=0,0,IF(graph!$E$2=0,20,IF(AND(B601&lt;graph!$E$20+graph!$E$32,B601&gt;graph!$E$20-graph!$E$32),0.25,0)))</f>
        <v>0</v>
      </c>
      <c r="L601" s="674">
        <f>IF(graph!$E$22=0,0,IF(graph!$E$2=0,20,IF(AND(B601&gt;graph!$E$22-graph!$E$32,B601&lt;graph!$E$22+graph!$E$32),0.25,0)))</f>
        <v>0</v>
      </c>
    </row>
    <row r="602" spans="2:12">
      <c r="B602" s="620" t="str">
        <f>IF(graph!$E$2=0,"",B601+graph!$E$32)</f>
        <v/>
      </c>
      <c r="C602" s="673">
        <f>IF(graph!$E$2=0,20,IF(SUM(K602+L602=0),NA(),0.25))</f>
        <v>20</v>
      </c>
      <c r="D602" s="496">
        <f>IF(graph!$E$2=0,20,IF(AND(B602&lt;graph!$E$10+graph!$E$32,B602&gt;graph!$E$10-graph!$E$32),0.25,NA()))</f>
        <v>20</v>
      </c>
      <c r="K602" s="674">
        <f>IF(graph!$E$20=0,0,IF(graph!$E$2=0,20,IF(AND(B602&lt;graph!$E$20+graph!$E$32,B602&gt;graph!$E$20-graph!$E$32),0.25,0)))</f>
        <v>0</v>
      </c>
      <c r="L602" s="674">
        <f>IF(graph!$E$22=0,0,IF(graph!$E$2=0,20,IF(AND(B602&gt;graph!$E$22-graph!$E$32,B602&lt;graph!$E$22+graph!$E$32),0.25,0)))</f>
        <v>0</v>
      </c>
    </row>
    <row r="603" spans="2:12">
      <c r="B603" s="620" t="str">
        <f>IF(graph!$E$2=0,"",B602+graph!$E$32)</f>
        <v/>
      </c>
      <c r="C603" s="673">
        <f>IF(graph!$E$2=0,20,IF(SUM(K603+L603=0),NA(),0.25))</f>
        <v>20</v>
      </c>
      <c r="D603" s="496">
        <f>IF(graph!$E$2=0,20,IF(AND(B603&lt;graph!$E$10+graph!$E$32,B603&gt;graph!$E$10-graph!$E$32),0.25,NA()))</f>
        <v>20</v>
      </c>
      <c r="K603" s="674">
        <f>IF(graph!$E$20=0,0,IF(graph!$E$2=0,20,IF(AND(B603&lt;graph!$E$20+graph!$E$32,B603&gt;graph!$E$20-graph!$E$32),0.25,0)))</f>
        <v>0</v>
      </c>
      <c r="L603" s="674">
        <f>IF(graph!$E$22=0,0,IF(graph!$E$2=0,20,IF(AND(B603&gt;graph!$E$22-graph!$E$32,B603&lt;graph!$E$22+graph!$E$32),0.25,0)))</f>
        <v>0</v>
      </c>
    </row>
    <row r="604" spans="2:12">
      <c r="B604" s="620" t="str">
        <f>IF(graph!$E$2=0,"",B603+graph!$E$32)</f>
        <v/>
      </c>
      <c r="C604" s="673">
        <f>IF(graph!$E$2=0,20,IF(SUM(K604+L604=0),NA(),0.25))</f>
        <v>20</v>
      </c>
      <c r="D604" s="496">
        <f>IF(graph!$E$2=0,20,IF(AND(B604&lt;graph!$E$10+graph!$E$32,B604&gt;graph!$E$10-graph!$E$32),0.25,NA()))</f>
        <v>20</v>
      </c>
      <c r="K604" s="674">
        <f>IF(graph!$E$20=0,0,IF(graph!$E$2=0,20,IF(AND(B604&lt;graph!$E$20+graph!$E$32,B604&gt;graph!$E$20-graph!$E$32),0.25,0)))</f>
        <v>0</v>
      </c>
      <c r="L604" s="674">
        <f>IF(graph!$E$22=0,0,IF(graph!$E$2=0,20,IF(AND(B604&gt;graph!$E$22-graph!$E$32,B604&lt;graph!$E$22+graph!$E$32),0.25,0)))</f>
        <v>0</v>
      </c>
    </row>
    <row r="605" spans="2:12">
      <c r="B605" s="620" t="str">
        <f>IF(graph!$E$2=0,"",B604+graph!$E$32)</f>
        <v/>
      </c>
      <c r="C605" s="673">
        <f>IF(graph!$E$2=0,20,IF(SUM(K605+L605=0),NA(),0.25))</f>
        <v>20</v>
      </c>
      <c r="D605" s="496">
        <f>IF(graph!$E$2=0,20,IF(AND(B605&lt;graph!$E$10+graph!$E$32,B605&gt;graph!$E$10-graph!$E$32),0.25,NA()))</f>
        <v>20</v>
      </c>
      <c r="K605" s="674">
        <f>IF(graph!$E$20=0,0,IF(graph!$E$2=0,20,IF(AND(B605&lt;graph!$E$20+graph!$E$32,B605&gt;graph!$E$20-graph!$E$32),0.25,0)))</f>
        <v>0</v>
      </c>
      <c r="L605" s="674">
        <f>IF(graph!$E$22=0,0,IF(graph!$E$2=0,20,IF(AND(B605&gt;graph!$E$22-graph!$E$32,B605&lt;graph!$E$22+graph!$E$32),0.25,0)))</f>
        <v>0</v>
      </c>
    </row>
    <row r="606" spans="2:12">
      <c r="B606" s="620" t="str">
        <f>IF(graph!$E$2=0,"",B605+graph!$E$32)</f>
        <v/>
      </c>
      <c r="C606" s="673">
        <f>IF(graph!$E$2=0,20,IF(SUM(K606+L606=0),NA(),0.25))</f>
        <v>20</v>
      </c>
      <c r="D606" s="496">
        <f>IF(graph!$E$2=0,20,IF(AND(B606&lt;graph!$E$10+graph!$E$32,B606&gt;graph!$E$10-graph!$E$32),0.25,NA()))</f>
        <v>20</v>
      </c>
      <c r="K606" s="674">
        <f>IF(graph!$E$20=0,0,IF(graph!$E$2=0,20,IF(AND(B606&lt;graph!$E$20+graph!$E$32,B606&gt;graph!$E$20-graph!$E$32),0.25,0)))</f>
        <v>0</v>
      </c>
      <c r="L606" s="674">
        <f>IF(graph!$E$22=0,0,IF(graph!$E$2=0,20,IF(AND(B606&gt;graph!$E$22-graph!$E$32,B606&lt;graph!$E$22+graph!$E$32),0.25,0)))</f>
        <v>0</v>
      </c>
    </row>
    <row r="607" spans="2:12">
      <c r="B607" s="620" t="str">
        <f>IF(graph!$E$2=0,"",B606+graph!$E$32)</f>
        <v/>
      </c>
      <c r="C607" s="673">
        <f>IF(graph!$E$2=0,20,IF(SUM(K607+L607=0),NA(),0.25))</f>
        <v>20</v>
      </c>
      <c r="D607" s="496">
        <f>IF(graph!$E$2=0,20,IF(AND(B607&lt;graph!$E$10+graph!$E$32,B607&gt;graph!$E$10-graph!$E$32),0.25,NA()))</f>
        <v>20</v>
      </c>
      <c r="K607" s="674">
        <f>IF(graph!$E$20=0,0,IF(graph!$E$2=0,20,IF(AND(B607&lt;graph!$E$20+graph!$E$32,B607&gt;graph!$E$20-graph!$E$32),0.25,0)))</f>
        <v>0</v>
      </c>
      <c r="L607" s="674">
        <f>IF(graph!$E$22=0,0,IF(graph!$E$2=0,20,IF(AND(B607&gt;graph!$E$22-graph!$E$32,B607&lt;graph!$E$22+graph!$E$32),0.25,0)))</f>
        <v>0</v>
      </c>
    </row>
    <row r="608" spans="2:12">
      <c r="B608" s="620" t="str">
        <f>IF(graph!$E$2=0,"",B607+graph!$E$32)</f>
        <v/>
      </c>
      <c r="C608" s="673">
        <f>IF(graph!$E$2=0,20,IF(SUM(K608+L608=0),NA(),0.25))</f>
        <v>20</v>
      </c>
      <c r="D608" s="496">
        <f>IF(graph!$E$2=0,20,IF(AND(B608&lt;graph!$E$10+graph!$E$32,B608&gt;graph!$E$10-graph!$E$32),0.25,NA()))</f>
        <v>20</v>
      </c>
      <c r="K608" s="674">
        <f>IF(graph!$E$20=0,0,IF(graph!$E$2=0,20,IF(AND(B608&lt;graph!$E$20+graph!$E$32,B608&gt;graph!$E$20-graph!$E$32),0.25,0)))</f>
        <v>0</v>
      </c>
      <c r="L608" s="674">
        <f>IF(graph!$E$22=0,0,IF(graph!$E$2=0,20,IF(AND(B608&gt;graph!$E$22-graph!$E$32,B608&lt;graph!$E$22+graph!$E$32),0.25,0)))</f>
        <v>0</v>
      </c>
    </row>
    <row r="609" spans="2:12">
      <c r="B609" s="620" t="str">
        <f>IF(graph!$E$2=0,"",B608+graph!$E$32)</f>
        <v/>
      </c>
      <c r="C609" s="673">
        <f>IF(graph!$E$2=0,20,IF(SUM(K609+L609=0),NA(),0.25))</f>
        <v>20</v>
      </c>
      <c r="D609" s="496">
        <f>IF(graph!$E$2=0,20,IF(AND(B609&lt;graph!$E$10+graph!$E$32,B609&gt;graph!$E$10-graph!$E$32),0.25,NA()))</f>
        <v>20</v>
      </c>
      <c r="K609" s="674">
        <f>IF(graph!$E$20=0,0,IF(graph!$E$2=0,20,IF(AND(B609&lt;graph!$E$20+graph!$E$32,B609&gt;graph!$E$20-graph!$E$32),0.25,0)))</f>
        <v>0</v>
      </c>
      <c r="L609" s="674">
        <f>IF(graph!$E$22=0,0,IF(graph!$E$2=0,20,IF(AND(B609&gt;graph!$E$22-graph!$E$32,B609&lt;graph!$E$22+graph!$E$32),0.25,0)))</f>
        <v>0</v>
      </c>
    </row>
    <row r="610" spans="2:12">
      <c r="B610" s="620" t="str">
        <f>IF(graph!$E$2=0,"",B609+graph!$E$32)</f>
        <v/>
      </c>
      <c r="C610" s="673">
        <f>IF(graph!$E$2=0,20,IF(SUM(K610+L610=0),NA(),0.25))</f>
        <v>20</v>
      </c>
      <c r="D610" s="496">
        <f>IF(graph!$E$2=0,20,IF(AND(B610&lt;graph!$E$10+graph!$E$32,B610&gt;graph!$E$10-graph!$E$32),0.25,NA()))</f>
        <v>20</v>
      </c>
      <c r="K610" s="674">
        <f>IF(graph!$E$20=0,0,IF(graph!$E$2=0,20,IF(AND(B610&lt;graph!$E$20+graph!$E$32,B610&gt;graph!$E$20-graph!$E$32),0.25,0)))</f>
        <v>0</v>
      </c>
      <c r="L610" s="674">
        <f>IF(graph!$E$22=0,0,IF(graph!$E$2=0,20,IF(AND(B610&gt;graph!$E$22-graph!$E$32,B610&lt;graph!$E$22+graph!$E$32),0.25,0)))</f>
        <v>0</v>
      </c>
    </row>
    <row r="611" spans="2:12">
      <c r="B611" s="620" t="str">
        <f>IF(graph!$E$2=0,"",B610+graph!$E$32)</f>
        <v/>
      </c>
      <c r="C611" s="673">
        <f>IF(graph!$E$2=0,20,IF(SUM(K611+L611=0),NA(),0.25))</f>
        <v>20</v>
      </c>
      <c r="D611" s="496">
        <f>IF(graph!$E$2=0,20,IF(AND(B611&lt;graph!$E$10+graph!$E$32,B611&gt;graph!$E$10-graph!$E$32),0.25,NA()))</f>
        <v>20</v>
      </c>
      <c r="K611" s="674">
        <f>IF(graph!$E$20=0,0,IF(graph!$E$2=0,20,IF(AND(B611&lt;graph!$E$20+graph!$E$32,B611&gt;graph!$E$20-graph!$E$32),0.25,0)))</f>
        <v>0</v>
      </c>
      <c r="L611" s="674">
        <f>IF(graph!$E$22=0,0,IF(graph!$E$2=0,20,IF(AND(B611&gt;graph!$E$22-graph!$E$32,B611&lt;graph!$E$22+graph!$E$32),0.25,0)))</f>
        <v>0</v>
      </c>
    </row>
    <row r="612" spans="2:12">
      <c r="B612" s="620" t="str">
        <f>IF(graph!$E$2=0,"",B611+graph!$E$32)</f>
        <v/>
      </c>
      <c r="C612" s="673">
        <f>IF(graph!$E$2=0,20,IF(SUM(K612+L612=0),NA(),0.25))</f>
        <v>20</v>
      </c>
      <c r="D612" s="496">
        <f>IF(graph!$E$2=0,20,IF(AND(B612&lt;graph!$E$10+graph!$E$32,B612&gt;graph!$E$10-graph!$E$32),0.25,NA()))</f>
        <v>20</v>
      </c>
      <c r="K612" s="674">
        <f>IF(graph!$E$20=0,0,IF(graph!$E$2=0,20,IF(AND(B612&lt;graph!$E$20+graph!$E$32,B612&gt;graph!$E$20-graph!$E$32),0.25,0)))</f>
        <v>0</v>
      </c>
      <c r="L612" s="674">
        <f>IF(graph!$E$22=0,0,IF(graph!$E$2=0,20,IF(AND(B612&gt;graph!$E$22-graph!$E$32,B612&lt;graph!$E$22+graph!$E$32),0.25,0)))</f>
        <v>0</v>
      </c>
    </row>
    <row r="613" spans="2:12">
      <c r="B613" s="620" t="str">
        <f>IF(graph!$E$2=0,"",B612+graph!$E$32)</f>
        <v/>
      </c>
      <c r="C613" s="673">
        <f>IF(graph!$E$2=0,20,IF(SUM(K613+L613=0),NA(),0.25))</f>
        <v>20</v>
      </c>
      <c r="D613" s="496">
        <f>IF(graph!$E$2=0,20,IF(AND(B613&lt;graph!$E$10+graph!$E$32,B613&gt;graph!$E$10-graph!$E$32),0.25,NA()))</f>
        <v>20</v>
      </c>
      <c r="K613" s="674">
        <f>IF(graph!$E$20=0,0,IF(graph!$E$2=0,20,IF(AND(B613&lt;graph!$E$20+graph!$E$32,B613&gt;graph!$E$20-graph!$E$32),0.25,0)))</f>
        <v>0</v>
      </c>
      <c r="L613" s="674">
        <f>IF(graph!$E$22=0,0,IF(graph!$E$2=0,20,IF(AND(B613&gt;graph!$E$22-graph!$E$32,B613&lt;graph!$E$22+graph!$E$32),0.25,0)))</f>
        <v>0</v>
      </c>
    </row>
    <row r="614" spans="2:12">
      <c r="B614" s="620" t="str">
        <f>IF(graph!$E$2=0,"",B613+graph!$E$32)</f>
        <v/>
      </c>
      <c r="C614" s="673">
        <f>IF(graph!$E$2=0,20,IF(SUM(K614+L614=0),NA(),0.25))</f>
        <v>20</v>
      </c>
      <c r="D614" s="496">
        <f>IF(graph!$E$2=0,20,IF(AND(B614&lt;graph!$E$10+graph!$E$32,B614&gt;graph!$E$10-graph!$E$32),0.25,NA()))</f>
        <v>20</v>
      </c>
      <c r="K614" s="674">
        <f>IF(graph!$E$20=0,0,IF(graph!$E$2=0,20,IF(AND(B614&lt;graph!$E$20+graph!$E$32,B614&gt;graph!$E$20-graph!$E$32),0.25,0)))</f>
        <v>0</v>
      </c>
      <c r="L614" s="674">
        <f>IF(graph!$E$22=0,0,IF(graph!$E$2=0,20,IF(AND(B614&gt;graph!$E$22-graph!$E$32,B614&lt;graph!$E$22+graph!$E$32),0.25,0)))</f>
        <v>0</v>
      </c>
    </row>
    <row r="615" spans="2:12">
      <c r="B615" s="620" t="str">
        <f>IF(graph!$E$2=0,"",B614+graph!$E$32)</f>
        <v/>
      </c>
      <c r="C615" s="673">
        <f>IF(graph!$E$2=0,20,IF(SUM(K615+L615=0),NA(),0.25))</f>
        <v>20</v>
      </c>
      <c r="D615" s="496">
        <f>IF(graph!$E$2=0,20,IF(AND(B615&lt;graph!$E$10+graph!$E$32,B615&gt;graph!$E$10-graph!$E$32),0.25,NA()))</f>
        <v>20</v>
      </c>
      <c r="K615" s="674">
        <f>IF(graph!$E$20=0,0,IF(graph!$E$2=0,20,IF(AND(B615&lt;graph!$E$20+graph!$E$32,B615&gt;graph!$E$20-graph!$E$32),0.25,0)))</f>
        <v>0</v>
      </c>
      <c r="L615" s="674">
        <f>IF(graph!$E$22=0,0,IF(graph!$E$2=0,20,IF(AND(B615&gt;graph!$E$22-graph!$E$32,B615&lt;graph!$E$22+graph!$E$32),0.25,0)))</f>
        <v>0</v>
      </c>
    </row>
    <row r="616" spans="2:12">
      <c r="B616" s="620" t="str">
        <f>IF(graph!$E$2=0,"",B615+graph!$E$32)</f>
        <v/>
      </c>
      <c r="C616" s="673">
        <f>IF(graph!$E$2=0,20,IF(SUM(K616+L616=0),NA(),0.25))</f>
        <v>20</v>
      </c>
      <c r="D616" s="496">
        <f>IF(graph!$E$2=0,20,IF(AND(B616&lt;graph!$E$10+graph!$E$32,B616&gt;graph!$E$10-graph!$E$32),0.25,NA()))</f>
        <v>20</v>
      </c>
      <c r="K616" s="674">
        <f>IF(graph!$E$20=0,0,IF(graph!$E$2=0,20,IF(AND(B616&lt;graph!$E$20+graph!$E$32,B616&gt;graph!$E$20-graph!$E$32),0.25,0)))</f>
        <v>0</v>
      </c>
      <c r="L616" s="674">
        <f>IF(graph!$E$22=0,0,IF(graph!$E$2=0,20,IF(AND(B616&gt;graph!$E$22-graph!$E$32,B616&lt;graph!$E$22+graph!$E$32),0.25,0)))</f>
        <v>0</v>
      </c>
    </row>
    <row r="617" spans="2:12">
      <c r="B617" s="620" t="str">
        <f>IF(graph!$E$2=0,"",B616+graph!$E$32)</f>
        <v/>
      </c>
      <c r="C617" s="673">
        <f>IF(graph!$E$2=0,20,IF(SUM(K617+L617=0),NA(),0.25))</f>
        <v>20</v>
      </c>
      <c r="D617" s="496">
        <f>IF(graph!$E$2=0,20,IF(AND(B617&lt;graph!$E$10+graph!$E$32,B617&gt;graph!$E$10-graph!$E$32),0.25,NA()))</f>
        <v>20</v>
      </c>
      <c r="K617" s="674">
        <f>IF(graph!$E$20=0,0,IF(graph!$E$2=0,20,IF(AND(B617&lt;graph!$E$20+graph!$E$32,B617&gt;graph!$E$20-graph!$E$32),0.25,0)))</f>
        <v>0</v>
      </c>
      <c r="L617" s="674">
        <f>IF(graph!$E$22=0,0,IF(graph!$E$2=0,20,IF(AND(B617&gt;graph!$E$22-graph!$E$32,B617&lt;graph!$E$22+graph!$E$32),0.25,0)))</f>
        <v>0</v>
      </c>
    </row>
    <row r="618" spans="2:12">
      <c r="B618" s="620" t="str">
        <f>IF(graph!$E$2=0,"",B617+graph!$E$32)</f>
        <v/>
      </c>
      <c r="C618" s="673">
        <f>IF(graph!$E$2=0,20,IF(SUM(K618+L618=0),NA(),0.25))</f>
        <v>20</v>
      </c>
      <c r="D618" s="496">
        <f>IF(graph!$E$2=0,20,IF(AND(B618&lt;graph!$E$10+graph!$E$32,B618&gt;graph!$E$10-graph!$E$32),0.25,NA()))</f>
        <v>20</v>
      </c>
      <c r="K618" s="674">
        <f>IF(graph!$E$20=0,0,IF(graph!$E$2=0,20,IF(AND(B618&lt;graph!$E$20+graph!$E$32,B618&gt;graph!$E$20-graph!$E$32),0.25,0)))</f>
        <v>0</v>
      </c>
      <c r="L618" s="674">
        <f>IF(graph!$E$22=0,0,IF(graph!$E$2=0,20,IF(AND(B618&gt;graph!$E$22-graph!$E$32,B618&lt;graph!$E$22+graph!$E$32),0.25,0)))</f>
        <v>0</v>
      </c>
    </row>
    <row r="619" spans="2:12">
      <c r="B619" s="620" t="str">
        <f>IF(graph!$E$2=0,"",B618+graph!$E$32)</f>
        <v/>
      </c>
      <c r="C619" s="673">
        <f>IF(graph!$E$2=0,20,IF(SUM(K619+L619=0),NA(),0.25))</f>
        <v>20</v>
      </c>
      <c r="D619" s="496">
        <f>IF(graph!$E$2=0,20,IF(AND(B619&lt;graph!$E$10+graph!$E$32,B619&gt;graph!$E$10-graph!$E$32),0.25,NA()))</f>
        <v>20</v>
      </c>
      <c r="K619" s="674">
        <f>IF(graph!$E$20=0,0,IF(graph!$E$2=0,20,IF(AND(B619&lt;graph!$E$20+graph!$E$32,B619&gt;graph!$E$20-graph!$E$32),0.25,0)))</f>
        <v>0</v>
      </c>
      <c r="L619" s="674">
        <f>IF(graph!$E$22=0,0,IF(graph!$E$2=0,20,IF(AND(B619&gt;graph!$E$22-graph!$E$32,B619&lt;graph!$E$22+graph!$E$32),0.25,0)))</f>
        <v>0</v>
      </c>
    </row>
    <row r="620" spans="2:12">
      <c r="B620" s="620" t="str">
        <f>IF(graph!$E$2=0,"",B619+graph!$E$32)</f>
        <v/>
      </c>
      <c r="C620" s="673">
        <f>IF(graph!$E$2=0,20,IF(SUM(K620+L620=0),NA(),0.25))</f>
        <v>20</v>
      </c>
      <c r="D620" s="496">
        <f>IF(graph!$E$2=0,20,IF(AND(B620&lt;graph!$E$10+graph!$E$32,B620&gt;graph!$E$10-graph!$E$32),0.25,NA()))</f>
        <v>20</v>
      </c>
      <c r="K620" s="674">
        <f>IF(graph!$E$20=0,0,IF(graph!$E$2=0,20,IF(AND(B620&lt;graph!$E$20+graph!$E$32,B620&gt;graph!$E$20-graph!$E$32),0.25,0)))</f>
        <v>0</v>
      </c>
      <c r="L620" s="674">
        <f>IF(graph!$E$22=0,0,IF(graph!$E$2=0,20,IF(AND(B620&gt;graph!$E$22-graph!$E$32,B620&lt;graph!$E$22+graph!$E$32),0.25,0)))</f>
        <v>0</v>
      </c>
    </row>
    <row r="621" spans="2:12">
      <c r="B621" s="620" t="str">
        <f>IF(graph!$E$2=0,"",B620+graph!$E$32)</f>
        <v/>
      </c>
      <c r="C621" s="673">
        <f>IF(graph!$E$2=0,20,IF(SUM(K621+L621=0),NA(),0.25))</f>
        <v>20</v>
      </c>
      <c r="D621" s="496">
        <f>IF(graph!$E$2=0,20,IF(AND(B621&lt;graph!$E$10+graph!$E$32,B621&gt;graph!$E$10-graph!$E$32),0.25,NA()))</f>
        <v>20</v>
      </c>
      <c r="K621" s="674">
        <f>IF(graph!$E$20=0,0,IF(graph!$E$2=0,20,IF(AND(B621&lt;graph!$E$20+graph!$E$32,B621&gt;graph!$E$20-graph!$E$32),0.25,0)))</f>
        <v>0</v>
      </c>
      <c r="L621" s="674">
        <f>IF(graph!$E$22=0,0,IF(graph!$E$2=0,20,IF(AND(B621&gt;graph!$E$22-graph!$E$32,B621&lt;graph!$E$22+graph!$E$32),0.25,0)))</f>
        <v>0</v>
      </c>
    </row>
    <row r="622" spans="2:12">
      <c r="B622" s="620" t="str">
        <f>IF(graph!$E$2=0,"",B621+graph!$E$32)</f>
        <v/>
      </c>
      <c r="C622" s="673">
        <f>IF(graph!$E$2=0,20,IF(SUM(K622+L622=0),NA(),0.25))</f>
        <v>20</v>
      </c>
      <c r="D622" s="496">
        <f>IF(graph!$E$2=0,20,IF(AND(B622&lt;graph!$E$10+graph!$E$32,B622&gt;graph!$E$10-graph!$E$32),0.25,NA()))</f>
        <v>20</v>
      </c>
      <c r="K622" s="674">
        <f>IF(graph!$E$20=0,0,IF(graph!$E$2=0,20,IF(AND(B622&lt;graph!$E$20+graph!$E$32,B622&gt;graph!$E$20-graph!$E$32),0.25,0)))</f>
        <v>0</v>
      </c>
      <c r="L622" s="674">
        <f>IF(graph!$E$22=0,0,IF(graph!$E$2=0,20,IF(AND(B622&gt;graph!$E$22-graph!$E$32,B622&lt;graph!$E$22+graph!$E$32),0.25,0)))</f>
        <v>0</v>
      </c>
    </row>
    <row r="623" spans="2:12">
      <c r="B623" s="620" t="str">
        <f>IF(graph!$E$2=0,"",B622+graph!$E$32)</f>
        <v/>
      </c>
      <c r="C623" s="673">
        <f>IF(graph!$E$2=0,20,IF(SUM(K623+L623=0),NA(),0.25))</f>
        <v>20</v>
      </c>
      <c r="D623" s="496">
        <f>IF(graph!$E$2=0,20,IF(AND(B623&lt;graph!$E$10+graph!$E$32,B623&gt;graph!$E$10-graph!$E$32),0.25,NA()))</f>
        <v>20</v>
      </c>
      <c r="K623" s="674">
        <f>IF(graph!$E$20=0,0,IF(graph!$E$2=0,20,IF(AND(B623&lt;graph!$E$20+graph!$E$32,B623&gt;graph!$E$20-graph!$E$32),0.25,0)))</f>
        <v>0</v>
      </c>
      <c r="L623" s="674">
        <f>IF(graph!$E$22=0,0,IF(graph!$E$2=0,20,IF(AND(B623&gt;graph!$E$22-graph!$E$32,B623&lt;graph!$E$22+graph!$E$32),0.25,0)))</f>
        <v>0</v>
      </c>
    </row>
    <row r="624" spans="2:12">
      <c r="B624" s="620" t="str">
        <f>IF(graph!$E$2=0,"",B623+graph!$E$32)</f>
        <v/>
      </c>
      <c r="C624" s="673">
        <f>IF(graph!$E$2=0,20,IF(SUM(K624+L624=0),NA(),0.25))</f>
        <v>20</v>
      </c>
      <c r="D624" s="496">
        <f>IF(graph!$E$2=0,20,IF(AND(B624&lt;graph!$E$10+graph!$E$32,B624&gt;graph!$E$10-graph!$E$32),0.25,NA()))</f>
        <v>20</v>
      </c>
      <c r="K624" s="674">
        <f>IF(graph!$E$20=0,0,IF(graph!$E$2=0,20,IF(AND(B624&lt;graph!$E$20+graph!$E$32,B624&gt;graph!$E$20-graph!$E$32),0.25,0)))</f>
        <v>0</v>
      </c>
      <c r="L624" s="674">
        <f>IF(graph!$E$22=0,0,IF(graph!$E$2=0,20,IF(AND(B624&gt;graph!$E$22-graph!$E$32,B624&lt;graph!$E$22+graph!$E$32),0.25,0)))</f>
        <v>0</v>
      </c>
    </row>
    <row r="625" spans="2:12">
      <c r="B625" s="620" t="str">
        <f>IF(graph!$E$2=0,"",B624+graph!$E$32)</f>
        <v/>
      </c>
      <c r="C625" s="673">
        <f>IF(graph!$E$2=0,20,IF(SUM(K625+L625=0),NA(),0.25))</f>
        <v>20</v>
      </c>
      <c r="D625" s="496">
        <f>IF(graph!$E$2=0,20,IF(AND(B625&lt;graph!$E$10+graph!$E$32,B625&gt;graph!$E$10-graph!$E$32),0.25,NA()))</f>
        <v>20</v>
      </c>
      <c r="K625" s="674">
        <f>IF(graph!$E$20=0,0,IF(graph!$E$2=0,20,IF(AND(B625&lt;graph!$E$20+graph!$E$32,B625&gt;graph!$E$20-graph!$E$32),0.25,0)))</f>
        <v>0</v>
      </c>
      <c r="L625" s="674">
        <f>IF(graph!$E$22=0,0,IF(graph!$E$2=0,20,IF(AND(B625&gt;graph!$E$22-graph!$E$32,B625&lt;graph!$E$22+graph!$E$32),0.25,0)))</f>
        <v>0</v>
      </c>
    </row>
    <row r="626" spans="2:12">
      <c r="B626" s="620" t="str">
        <f>IF(graph!$E$2=0,"",B625+graph!$E$32)</f>
        <v/>
      </c>
      <c r="C626" s="673">
        <f>IF(graph!$E$2=0,20,IF(SUM(K626+L626=0),NA(),0.25))</f>
        <v>20</v>
      </c>
      <c r="D626" s="496">
        <f>IF(graph!$E$2=0,20,IF(AND(B626&lt;graph!$E$10+graph!$E$32,B626&gt;graph!$E$10-graph!$E$32),0.25,NA()))</f>
        <v>20</v>
      </c>
      <c r="K626" s="674">
        <f>IF(graph!$E$20=0,0,IF(graph!$E$2=0,20,IF(AND(B626&lt;graph!$E$20+graph!$E$32,B626&gt;graph!$E$20-graph!$E$32),0.25,0)))</f>
        <v>0</v>
      </c>
      <c r="L626" s="674">
        <f>IF(graph!$E$22=0,0,IF(graph!$E$2=0,20,IF(AND(B626&gt;graph!$E$22-graph!$E$32,B626&lt;graph!$E$22+graph!$E$32),0.25,0)))</f>
        <v>0</v>
      </c>
    </row>
    <row r="627" spans="2:12">
      <c r="B627" s="620" t="str">
        <f>IF(graph!$E$2=0,"",B626+graph!$E$32)</f>
        <v/>
      </c>
      <c r="C627" s="673">
        <f>IF(graph!$E$2=0,20,IF(SUM(K627+L627=0),NA(),0.25))</f>
        <v>20</v>
      </c>
      <c r="D627" s="496">
        <f>IF(graph!$E$2=0,20,IF(AND(B627&lt;graph!$E$10+graph!$E$32,B627&gt;graph!$E$10-graph!$E$32),0.25,NA()))</f>
        <v>20</v>
      </c>
      <c r="K627" s="674">
        <f>IF(graph!$E$20=0,0,IF(graph!$E$2=0,20,IF(AND(B627&lt;graph!$E$20+graph!$E$32,B627&gt;graph!$E$20-graph!$E$32),0.25,0)))</f>
        <v>0</v>
      </c>
      <c r="L627" s="674">
        <f>IF(graph!$E$22=0,0,IF(graph!$E$2=0,20,IF(AND(B627&gt;graph!$E$22-graph!$E$32,B627&lt;graph!$E$22+graph!$E$32),0.25,0)))</f>
        <v>0</v>
      </c>
    </row>
    <row r="628" spans="2:12">
      <c r="B628" s="620" t="str">
        <f>IF(graph!$E$2=0,"",B627+graph!$E$32)</f>
        <v/>
      </c>
      <c r="C628" s="673">
        <f>IF(graph!$E$2=0,20,IF(SUM(K628+L628=0),NA(),0.25))</f>
        <v>20</v>
      </c>
      <c r="D628" s="496">
        <f>IF(graph!$E$2=0,20,IF(AND(B628&lt;graph!$E$10+graph!$E$32,B628&gt;graph!$E$10-graph!$E$32),0.25,NA()))</f>
        <v>20</v>
      </c>
      <c r="K628" s="674">
        <f>IF(graph!$E$20=0,0,IF(graph!$E$2=0,20,IF(AND(B628&lt;graph!$E$20+graph!$E$32,B628&gt;graph!$E$20-graph!$E$32),0.25,0)))</f>
        <v>0</v>
      </c>
      <c r="L628" s="674">
        <f>IF(graph!$E$22=0,0,IF(graph!$E$2=0,20,IF(AND(B628&gt;graph!$E$22-graph!$E$32,B628&lt;graph!$E$22+graph!$E$32),0.25,0)))</f>
        <v>0</v>
      </c>
    </row>
    <row r="629" spans="2:12">
      <c r="B629" s="620" t="str">
        <f>IF(graph!$E$2=0,"",B628+graph!$E$32)</f>
        <v/>
      </c>
      <c r="C629" s="673">
        <f>IF(graph!$E$2=0,20,IF(SUM(K629+L629=0),NA(),0.25))</f>
        <v>20</v>
      </c>
      <c r="D629" s="496">
        <f>IF(graph!$E$2=0,20,IF(AND(B629&lt;graph!$E$10+graph!$E$32,B629&gt;graph!$E$10-graph!$E$32),0.25,NA()))</f>
        <v>20</v>
      </c>
      <c r="K629" s="674">
        <f>IF(graph!$E$20=0,0,IF(graph!$E$2=0,20,IF(AND(B629&lt;graph!$E$20+graph!$E$32,B629&gt;graph!$E$20-graph!$E$32),0.25,0)))</f>
        <v>0</v>
      </c>
      <c r="L629" s="674">
        <f>IF(graph!$E$22=0,0,IF(graph!$E$2=0,20,IF(AND(B629&gt;graph!$E$22-graph!$E$32,B629&lt;graph!$E$22+graph!$E$32),0.25,0)))</f>
        <v>0</v>
      </c>
    </row>
    <row r="630" spans="2:12">
      <c r="B630" s="620" t="str">
        <f>IF(graph!$E$2=0,"",B629+graph!$E$32)</f>
        <v/>
      </c>
      <c r="C630" s="673">
        <f>IF(graph!$E$2=0,20,IF(SUM(K630+L630=0),NA(),0.25))</f>
        <v>20</v>
      </c>
      <c r="D630" s="496">
        <f>IF(graph!$E$2=0,20,IF(AND(B630&lt;graph!$E$10+graph!$E$32,B630&gt;graph!$E$10-graph!$E$32),0.25,NA()))</f>
        <v>20</v>
      </c>
      <c r="K630" s="674">
        <f>IF(graph!$E$20=0,0,IF(graph!$E$2=0,20,IF(AND(B630&lt;graph!$E$20+graph!$E$32,B630&gt;graph!$E$20-graph!$E$32),0.25,0)))</f>
        <v>0</v>
      </c>
      <c r="L630" s="674">
        <f>IF(graph!$E$22=0,0,IF(graph!$E$2=0,20,IF(AND(B630&gt;graph!$E$22-graph!$E$32,B630&lt;graph!$E$22+graph!$E$32),0.25,0)))</f>
        <v>0</v>
      </c>
    </row>
    <row r="631" spans="2:12">
      <c r="B631" s="620" t="str">
        <f>IF(graph!$E$2=0,"",B630+graph!$E$32)</f>
        <v/>
      </c>
      <c r="C631" s="673">
        <f>IF(graph!$E$2=0,20,IF(SUM(K631+L631=0),NA(),0.25))</f>
        <v>20</v>
      </c>
      <c r="D631" s="496">
        <f>IF(graph!$E$2=0,20,IF(AND(B631&lt;graph!$E$10+graph!$E$32,B631&gt;graph!$E$10-graph!$E$32),0.25,NA()))</f>
        <v>20</v>
      </c>
      <c r="K631" s="674">
        <f>IF(graph!$E$20=0,0,IF(graph!$E$2=0,20,IF(AND(B631&lt;graph!$E$20+graph!$E$32,B631&gt;graph!$E$20-graph!$E$32),0.25,0)))</f>
        <v>0</v>
      </c>
      <c r="L631" s="674">
        <f>IF(graph!$E$22=0,0,IF(graph!$E$2=0,20,IF(AND(B631&gt;graph!$E$22-graph!$E$32,B631&lt;graph!$E$22+graph!$E$32),0.25,0)))</f>
        <v>0</v>
      </c>
    </row>
    <row r="632" spans="2:12">
      <c r="B632" s="620" t="str">
        <f>IF(graph!$E$2=0,"",B631+graph!$E$32)</f>
        <v/>
      </c>
      <c r="C632" s="673">
        <f>IF(graph!$E$2=0,20,IF(SUM(K632+L632=0),NA(),0.25))</f>
        <v>20</v>
      </c>
      <c r="D632" s="496">
        <f>IF(graph!$E$2=0,20,IF(AND(B632&lt;graph!$E$10+graph!$E$32,B632&gt;graph!$E$10-graph!$E$32),0.25,NA()))</f>
        <v>20</v>
      </c>
      <c r="K632" s="674">
        <f>IF(graph!$E$20=0,0,IF(graph!$E$2=0,20,IF(AND(B632&lt;graph!$E$20+graph!$E$32,B632&gt;graph!$E$20-graph!$E$32),0.25,0)))</f>
        <v>0</v>
      </c>
      <c r="L632" s="674">
        <f>IF(graph!$E$22=0,0,IF(graph!$E$2=0,20,IF(AND(B632&gt;graph!$E$22-graph!$E$32,B632&lt;graph!$E$22+graph!$E$32),0.25,0)))</f>
        <v>0</v>
      </c>
    </row>
    <row r="633" spans="2:12">
      <c r="B633" s="620" t="str">
        <f>IF(graph!$E$2=0,"",B632+graph!$E$32)</f>
        <v/>
      </c>
      <c r="C633" s="673">
        <f>IF(graph!$E$2=0,20,IF(SUM(K633+L633=0),NA(),0.25))</f>
        <v>20</v>
      </c>
      <c r="D633" s="496">
        <f>IF(graph!$E$2=0,20,IF(AND(B633&lt;graph!$E$10+graph!$E$32,B633&gt;graph!$E$10-graph!$E$32),0.25,NA()))</f>
        <v>20</v>
      </c>
      <c r="K633" s="674">
        <f>IF(graph!$E$20=0,0,IF(graph!$E$2=0,20,IF(AND(B633&lt;graph!$E$20+graph!$E$32,B633&gt;graph!$E$20-graph!$E$32),0.25,0)))</f>
        <v>0</v>
      </c>
      <c r="L633" s="674">
        <f>IF(graph!$E$22=0,0,IF(graph!$E$2=0,20,IF(AND(B633&gt;graph!$E$22-graph!$E$32,B633&lt;graph!$E$22+graph!$E$32),0.25,0)))</f>
        <v>0</v>
      </c>
    </row>
    <row r="634" spans="2:12">
      <c r="B634" s="620" t="str">
        <f>IF(graph!$E$2=0,"",B633+graph!$E$32)</f>
        <v/>
      </c>
      <c r="C634" s="673">
        <f>IF(graph!$E$2=0,20,IF(SUM(K634+L634=0),NA(),0.25))</f>
        <v>20</v>
      </c>
      <c r="D634" s="496">
        <f>IF(graph!$E$2=0,20,IF(AND(B634&lt;graph!$E$10+graph!$E$32,B634&gt;graph!$E$10-graph!$E$32),0.25,NA()))</f>
        <v>20</v>
      </c>
      <c r="K634" s="674">
        <f>IF(graph!$E$20=0,0,IF(graph!$E$2=0,20,IF(AND(B634&lt;graph!$E$20+graph!$E$32,B634&gt;graph!$E$20-graph!$E$32),0.25,0)))</f>
        <v>0</v>
      </c>
      <c r="L634" s="674">
        <f>IF(graph!$E$22=0,0,IF(graph!$E$2=0,20,IF(AND(B634&gt;graph!$E$22-graph!$E$32,B634&lt;graph!$E$22+graph!$E$32),0.25,0)))</f>
        <v>0</v>
      </c>
    </row>
    <row r="635" spans="2:12">
      <c r="B635" s="620" t="str">
        <f>IF(graph!$E$2=0,"",B634+graph!$E$32)</f>
        <v/>
      </c>
      <c r="C635" s="673">
        <f>IF(graph!$E$2=0,20,IF(SUM(K635+L635=0),NA(),0.25))</f>
        <v>20</v>
      </c>
      <c r="D635" s="496">
        <f>IF(graph!$E$2=0,20,IF(AND(B635&lt;graph!$E$10+graph!$E$32,B635&gt;graph!$E$10-graph!$E$32),0.25,NA()))</f>
        <v>20</v>
      </c>
      <c r="K635" s="674">
        <f>IF(graph!$E$20=0,0,IF(graph!$E$2=0,20,IF(AND(B635&lt;graph!$E$20+graph!$E$32,B635&gt;graph!$E$20-graph!$E$32),0.25,0)))</f>
        <v>0</v>
      </c>
      <c r="L635" s="674">
        <f>IF(graph!$E$22=0,0,IF(graph!$E$2=0,20,IF(AND(B635&gt;graph!$E$22-graph!$E$32,B635&lt;graph!$E$22+graph!$E$32),0.25,0)))</f>
        <v>0</v>
      </c>
    </row>
    <row r="636" spans="2:12">
      <c r="B636" s="620" t="str">
        <f>IF(graph!$E$2=0,"",B635+graph!$E$32)</f>
        <v/>
      </c>
      <c r="C636" s="673">
        <f>IF(graph!$E$2=0,20,IF(SUM(K636+L636=0),NA(),0.25))</f>
        <v>20</v>
      </c>
      <c r="D636" s="496">
        <f>IF(graph!$E$2=0,20,IF(AND(B636&lt;graph!$E$10+graph!$E$32,B636&gt;graph!$E$10-graph!$E$32),0.25,NA()))</f>
        <v>20</v>
      </c>
      <c r="K636" s="674">
        <f>IF(graph!$E$20=0,0,IF(graph!$E$2=0,20,IF(AND(B636&lt;graph!$E$20+graph!$E$32,B636&gt;graph!$E$20-graph!$E$32),0.25,0)))</f>
        <v>0</v>
      </c>
      <c r="L636" s="674">
        <f>IF(graph!$E$22=0,0,IF(graph!$E$2=0,20,IF(AND(B636&gt;graph!$E$22-graph!$E$32,B636&lt;graph!$E$22+graph!$E$32),0.25,0)))</f>
        <v>0</v>
      </c>
    </row>
    <row r="637" spans="2:12">
      <c r="B637" s="620" t="str">
        <f>IF(graph!$E$2=0,"",B636+graph!$E$32)</f>
        <v/>
      </c>
      <c r="C637" s="673">
        <f>IF(graph!$E$2=0,20,IF(SUM(K637+L637=0),NA(),0.25))</f>
        <v>20</v>
      </c>
      <c r="D637" s="496">
        <f>IF(graph!$E$2=0,20,IF(AND(B637&lt;graph!$E$10+graph!$E$32,B637&gt;graph!$E$10-graph!$E$32),0.25,NA()))</f>
        <v>20</v>
      </c>
      <c r="K637" s="674">
        <f>IF(graph!$E$20=0,0,IF(graph!$E$2=0,20,IF(AND(B637&lt;graph!$E$20+graph!$E$32,B637&gt;graph!$E$20-graph!$E$32),0.25,0)))</f>
        <v>0</v>
      </c>
      <c r="L637" s="674">
        <f>IF(graph!$E$22=0,0,IF(graph!$E$2=0,20,IF(AND(B637&gt;graph!$E$22-graph!$E$32,B637&lt;graph!$E$22+graph!$E$32),0.25,0)))</f>
        <v>0</v>
      </c>
    </row>
    <row r="638" spans="2:12">
      <c r="B638" s="620" t="str">
        <f>IF(graph!$E$2=0,"",B637+graph!$E$32)</f>
        <v/>
      </c>
      <c r="C638" s="673">
        <f>IF(graph!$E$2=0,20,IF(SUM(K638+L638=0),NA(),0.25))</f>
        <v>20</v>
      </c>
      <c r="D638" s="496">
        <f>IF(graph!$E$2=0,20,IF(AND(B638&lt;graph!$E$10+graph!$E$32,B638&gt;graph!$E$10-graph!$E$32),0.25,NA()))</f>
        <v>20</v>
      </c>
      <c r="K638" s="674">
        <f>IF(graph!$E$20=0,0,IF(graph!$E$2=0,20,IF(AND(B638&lt;graph!$E$20+graph!$E$32,B638&gt;graph!$E$20-graph!$E$32),0.25,0)))</f>
        <v>0</v>
      </c>
      <c r="L638" s="674">
        <f>IF(graph!$E$22=0,0,IF(graph!$E$2=0,20,IF(AND(B638&gt;graph!$E$22-graph!$E$32,B638&lt;graph!$E$22+graph!$E$32),0.25,0)))</f>
        <v>0</v>
      </c>
    </row>
    <row r="639" spans="2:12">
      <c r="B639" s="620" t="str">
        <f>IF(graph!$E$2=0,"",B638+graph!$E$32)</f>
        <v/>
      </c>
      <c r="C639" s="673">
        <f>IF(graph!$E$2=0,20,IF(SUM(K639+L639=0),NA(),0.25))</f>
        <v>20</v>
      </c>
      <c r="D639" s="496">
        <f>IF(graph!$E$2=0,20,IF(AND(B639&lt;graph!$E$10+graph!$E$32,B639&gt;graph!$E$10-graph!$E$32),0.25,NA()))</f>
        <v>20</v>
      </c>
      <c r="K639" s="674">
        <f>IF(graph!$E$20=0,0,IF(graph!$E$2=0,20,IF(AND(B639&lt;graph!$E$20+graph!$E$32,B639&gt;graph!$E$20-graph!$E$32),0.25,0)))</f>
        <v>0</v>
      </c>
      <c r="L639" s="674">
        <f>IF(graph!$E$22=0,0,IF(graph!$E$2=0,20,IF(AND(B639&gt;graph!$E$22-graph!$E$32,B639&lt;graph!$E$22+graph!$E$32),0.25,0)))</f>
        <v>0</v>
      </c>
    </row>
    <row r="640" spans="2:12">
      <c r="B640" s="620" t="str">
        <f>IF(graph!$E$2=0,"",B639+graph!$E$32)</f>
        <v/>
      </c>
      <c r="C640" s="673">
        <f>IF(graph!$E$2=0,20,IF(SUM(K640+L640=0),NA(),0.25))</f>
        <v>20</v>
      </c>
      <c r="D640" s="496">
        <f>IF(graph!$E$2=0,20,IF(AND(B640&lt;graph!$E$10+graph!$E$32,B640&gt;graph!$E$10-graph!$E$32),0.25,NA()))</f>
        <v>20</v>
      </c>
      <c r="K640" s="674">
        <f>IF(graph!$E$20=0,0,IF(graph!$E$2=0,20,IF(AND(B640&lt;graph!$E$20+graph!$E$32,B640&gt;graph!$E$20-graph!$E$32),0.25,0)))</f>
        <v>0</v>
      </c>
      <c r="L640" s="674">
        <f>IF(graph!$E$22=0,0,IF(graph!$E$2=0,20,IF(AND(B640&gt;graph!$E$22-graph!$E$32,B640&lt;graph!$E$22+graph!$E$32),0.25,0)))</f>
        <v>0</v>
      </c>
    </row>
    <row r="641" spans="2:12">
      <c r="B641" s="620" t="str">
        <f>IF(graph!$E$2=0,"",B640+graph!$E$32)</f>
        <v/>
      </c>
      <c r="C641" s="673">
        <f>IF(graph!$E$2=0,20,IF(SUM(K641+L641=0),NA(),0.25))</f>
        <v>20</v>
      </c>
      <c r="D641" s="496">
        <f>IF(graph!$E$2=0,20,IF(AND(B641&lt;graph!$E$10+graph!$E$32,B641&gt;graph!$E$10-graph!$E$32),0.25,NA()))</f>
        <v>20</v>
      </c>
      <c r="K641" s="674">
        <f>IF(graph!$E$20=0,0,IF(graph!$E$2=0,20,IF(AND(B641&lt;graph!$E$20+graph!$E$32,B641&gt;graph!$E$20-graph!$E$32),0.25,0)))</f>
        <v>0</v>
      </c>
      <c r="L641" s="674">
        <f>IF(graph!$E$22=0,0,IF(graph!$E$2=0,20,IF(AND(B641&gt;graph!$E$22-graph!$E$32,B641&lt;graph!$E$22+graph!$E$32),0.25,0)))</f>
        <v>0</v>
      </c>
    </row>
    <row r="642" spans="2:12">
      <c r="B642" s="620" t="str">
        <f>IF(graph!$E$2=0,"",B641+graph!$E$32)</f>
        <v/>
      </c>
      <c r="C642" s="673">
        <f>IF(graph!$E$2=0,20,IF(SUM(K642+L642=0),NA(),0.25))</f>
        <v>20</v>
      </c>
      <c r="D642" s="496">
        <f>IF(graph!$E$2=0,20,IF(AND(B642&lt;graph!$E$10+graph!$E$32,B642&gt;graph!$E$10-graph!$E$32),0.25,NA()))</f>
        <v>20</v>
      </c>
      <c r="K642" s="674">
        <f>IF(graph!$E$20=0,0,IF(graph!$E$2=0,20,IF(AND(B642&lt;graph!$E$20+graph!$E$32,B642&gt;graph!$E$20-graph!$E$32),0.25,0)))</f>
        <v>0</v>
      </c>
      <c r="L642" s="674">
        <f>IF(graph!$E$22=0,0,IF(graph!$E$2=0,20,IF(AND(B642&gt;graph!$E$22-graph!$E$32,B642&lt;graph!$E$22+graph!$E$32),0.25,0)))</f>
        <v>0</v>
      </c>
    </row>
    <row r="643" spans="2:12">
      <c r="B643" s="620" t="str">
        <f>IF(graph!$E$2=0,"",B642+graph!$E$32)</f>
        <v/>
      </c>
      <c r="C643" s="673">
        <f>IF(graph!$E$2=0,20,IF(SUM(K643+L643=0),NA(),0.25))</f>
        <v>20</v>
      </c>
      <c r="D643" s="496">
        <f>IF(graph!$E$2=0,20,IF(AND(B643&lt;graph!$E$10+graph!$E$32,B643&gt;graph!$E$10-graph!$E$32),0.25,NA()))</f>
        <v>20</v>
      </c>
      <c r="K643" s="674">
        <f>IF(graph!$E$20=0,0,IF(graph!$E$2=0,20,IF(AND(B643&lt;graph!$E$20+graph!$E$32,B643&gt;graph!$E$20-graph!$E$32),0.25,0)))</f>
        <v>0</v>
      </c>
      <c r="L643" s="674">
        <f>IF(graph!$E$22=0,0,IF(graph!$E$2=0,20,IF(AND(B643&gt;graph!$E$22-graph!$E$32,B643&lt;graph!$E$22+graph!$E$32),0.25,0)))</f>
        <v>0</v>
      </c>
    </row>
    <row r="644" spans="2:12">
      <c r="B644" s="620" t="str">
        <f>IF(graph!$E$2=0,"",B643+graph!$E$32)</f>
        <v/>
      </c>
      <c r="C644" s="673">
        <f>IF(graph!$E$2=0,20,IF(SUM(K644+L644=0),NA(),0.25))</f>
        <v>20</v>
      </c>
      <c r="D644" s="496">
        <f>IF(graph!$E$2=0,20,IF(AND(B644&lt;graph!$E$10+graph!$E$32,B644&gt;graph!$E$10-graph!$E$32),0.25,NA()))</f>
        <v>20</v>
      </c>
      <c r="K644" s="674">
        <f>IF(graph!$E$20=0,0,IF(graph!$E$2=0,20,IF(AND(B644&lt;graph!$E$20+graph!$E$32,B644&gt;graph!$E$20-graph!$E$32),0.25,0)))</f>
        <v>0</v>
      </c>
      <c r="L644" s="674">
        <f>IF(graph!$E$22=0,0,IF(graph!$E$2=0,20,IF(AND(B644&gt;graph!$E$22-graph!$E$32,B644&lt;graph!$E$22+graph!$E$32),0.25,0)))</f>
        <v>0</v>
      </c>
    </row>
    <row r="645" spans="2:12">
      <c r="B645" s="620" t="str">
        <f>IF(graph!$E$2=0,"",B644+graph!$E$32)</f>
        <v/>
      </c>
      <c r="C645" s="673">
        <f>IF(graph!$E$2=0,20,IF(SUM(K645+L645=0),NA(),0.25))</f>
        <v>20</v>
      </c>
      <c r="D645" s="496">
        <f>IF(graph!$E$2=0,20,IF(AND(B645&lt;graph!$E$10+graph!$E$32,B645&gt;graph!$E$10-graph!$E$32),0.25,NA()))</f>
        <v>20</v>
      </c>
      <c r="K645" s="674">
        <f>IF(graph!$E$20=0,0,IF(graph!$E$2=0,20,IF(AND(B645&lt;graph!$E$20+graph!$E$32,B645&gt;graph!$E$20-graph!$E$32),0.25,0)))</f>
        <v>0</v>
      </c>
      <c r="L645" s="674">
        <f>IF(graph!$E$22=0,0,IF(graph!$E$2=0,20,IF(AND(B645&gt;graph!$E$22-graph!$E$32,B645&lt;graph!$E$22+graph!$E$32),0.25,0)))</f>
        <v>0</v>
      </c>
    </row>
    <row r="646" spans="2:12">
      <c r="B646" s="620" t="str">
        <f>IF(graph!$E$2=0,"",B645+graph!$E$32)</f>
        <v/>
      </c>
      <c r="C646" s="673">
        <f>IF(graph!$E$2=0,20,IF(SUM(K646+L646=0),NA(),0.25))</f>
        <v>20</v>
      </c>
      <c r="D646" s="496">
        <f>IF(graph!$E$2=0,20,IF(AND(B646&lt;graph!$E$10+graph!$E$32,B646&gt;graph!$E$10-graph!$E$32),0.25,NA()))</f>
        <v>20</v>
      </c>
      <c r="K646" s="674">
        <f>IF(graph!$E$20=0,0,IF(graph!$E$2=0,20,IF(AND(B646&lt;graph!$E$20+graph!$E$32,B646&gt;graph!$E$20-graph!$E$32),0.25,0)))</f>
        <v>0</v>
      </c>
      <c r="L646" s="674">
        <f>IF(graph!$E$22=0,0,IF(graph!$E$2=0,20,IF(AND(B646&gt;graph!$E$22-graph!$E$32,B646&lt;graph!$E$22+graph!$E$32),0.25,0)))</f>
        <v>0</v>
      </c>
    </row>
    <row r="647" spans="2:12">
      <c r="B647" s="620" t="str">
        <f>IF(graph!$E$2=0,"",B646+graph!$E$32)</f>
        <v/>
      </c>
      <c r="C647" s="673">
        <f>IF(graph!$E$2=0,20,IF(SUM(K647+L647=0),NA(),0.25))</f>
        <v>20</v>
      </c>
      <c r="D647" s="496">
        <f>IF(graph!$E$2=0,20,IF(AND(B647&lt;graph!$E$10+graph!$E$32,B647&gt;graph!$E$10-graph!$E$32),0.25,NA()))</f>
        <v>20</v>
      </c>
      <c r="K647" s="674">
        <f>IF(graph!$E$20=0,0,IF(graph!$E$2=0,20,IF(AND(B647&lt;graph!$E$20+graph!$E$32,B647&gt;graph!$E$20-graph!$E$32),0.25,0)))</f>
        <v>0</v>
      </c>
      <c r="L647" s="674">
        <f>IF(graph!$E$22=0,0,IF(graph!$E$2=0,20,IF(AND(B647&gt;graph!$E$22-graph!$E$32,B647&lt;graph!$E$22+graph!$E$32),0.25,0)))</f>
        <v>0</v>
      </c>
    </row>
    <row r="648" spans="2:12">
      <c r="B648" s="620" t="str">
        <f>IF(graph!$E$2=0,"",B647+graph!$E$32)</f>
        <v/>
      </c>
      <c r="C648" s="673">
        <f>IF(graph!$E$2=0,20,IF(SUM(K648+L648=0),NA(),0.25))</f>
        <v>20</v>
      </c>
      <c r="D648" s="496">
        <f>IF(graph!$E$2=0,20,IF(AND(B648&lt;graph!$E$10+graph!$E$32,B648&gt;graph!$E$10-graph!$E$32),0.25,NA()))</f>
        <v>20</v>
      </c>
      <c r="K648" s="674">
        <f>IF(graph!$E$20=0,0,IF(graph!$E$2=0,20,IF(AND(B648&lt;graph!$E$20+graph!$E$32,B648&gt;graph!$E$20-graph!$E$32),0.25,0)))</f>
        <v>0</v>
      </c>
      <c r="L648" s="674">
        <f>IF(graph!$E$22=0,0,IF(graph!$E$2=0,20,IF(AND(B648&gt;graph!$E$22-graph!$E$32,B648&lt;graph!$E$22+graph!$E$32),0.25,0)))</f>
        <v>0</v>
      </c>
    </row>
    <row r="649" spans="2:12">
      <c r="B649" s="620" t="str">
        <f>IF(graph!$E$2=0,"",B648+graph!$E$32)</f>
        <v/>
      </c>
      <c r="C649" s="673">
        <f>IF(graph!$E$2=0,20,IF(SUM(K649+L649=0),NA(),0.25))</f>
        <v>20</v>
      </c>
      <c r="D649" s="496">
        <f>IF(graph!$E$2=0,20,IF(AND(B649&lt;graph!$E$10+graph!$E$32,B649&gt;graph!$E$10-graph!$E$32),0.25,NA()))</f>
        <v>20</v>
      </c>
      <c r="K649" s="674">
        <f>IF(graph!$E$20=0,0,IF(graph!$E$2=0,20,IF(AND(B649&lt;graph!$E$20+graph!$E$32,B649&gt;graph!$E$20-graph!$E$32),0.25,0)))</f>
        <v>0</v>
      </c>
      <c r="L649" s="674">
        <f>IF(graph!$E$22=0,0,IF(graph!$E$2=0,20,IF(AND(B649&gt;graph!$E$22-graph!$E$32,B649&lt;graph!$E$22+graph!$E$32),0.25,0)))</f>
        <v>0</v>
      </c>
    </row>
    <row r="650" spans="2:12">
      <c r="B650" s="620" t="str">
        <f>IF(graph!$E$2=0,"",B649+graph!$E$32)</f>
        <v/>
      </c>
      <c r="C650" s="673">
        <f>IF(graph!$E$2=0,20,IF(SUM(K650+L650=0),NA(),0.25))</f>
        <v>20</v>
      </c>
      <c r="D650" s="496">
        <f>IF(graph!$E$2=0,20,IF(AND(B650&lt;graph!$E$10+graph!$E$32,B650&gt;graph!$E$10-graph!$E$32),0.25,NA()))</f>
        <v>20</v>
      </c>
      <c r="K650" s="674">
        <f>IF(graph!$E$20=0,0,IF(graph!$E$2=0,20,IF(AND(B650&lt;graph!$E$20+graph!$E$32,B650&gt;graph!$E$20-graph!$E$32),0.25,0)))</f>
        <v>0</v>
      </c>
      <c r="L650" s="674">
        <f>IF(graph!$E$22=0,0,IF(graph!$E$2=0,20,IF(AND(B650&gt;graph!$E$22-graph!$E$32,B650&lt;graph!$E$22+graph!$E$32),0.25,0)))</f>
        <v>0</v>
      </c>
    </row>
    <row r="651" spans="2:12">
      <c r="B651" s="620" t="str">
        <f>IF(graph!$E$2=0,"",B650+graph!$E$32)</f>
        <v/>
      </c>
      <c r="C651" s="673">
        <f>IF(graph!$E$2=0,20,IF(SUM(K651+L651=0),NA(),0.25))</f>
        <v>20</v>
      </c>
      <c r="D651" s="496">
        <f>IF(graph!$E$2=0,20,IF(AND(B651&lt;graph!$E$10+graph!$E$32,B651&gt;graph!$E$10-graph!$E$32),0.25,NA()))</f>
        <v>20</v>
      </c>
      <c r="K651" s="674">
        <f>IF(graph!$E$20=0,0,IF(graph!$E$2=0,20,IF(AND(B651&lt;graph!$E$20+graph!$E$32,B651&gt;graph!$E$20-graph!$E$32),0.25,0)))</f>
        <v>0</v>
      </c>
      <c r="L651" s="674">
        <f>IF(graph!$E$22=0,0,IF(graph!$E$2=0,20,IF(AND(B651&gt;graph!$E$22-graph!$E$32,B651&lt;graph!$E$22+graph!$E$32),0.25,0)))</f>
        <v>0</v>
      </c>
    </row>
    <row r="652" spans="2:12">
      <c r="B652" s="620" t="str">
        <f>IF(graph!$E$2=0,"",B651+graph!$E$32)</f>
        <v/>
      </c>
      <c r="C652" s="673">
        <f>IF(graph!$E$2=0,20,IF(SUM(K652+L652=0),NA(),0.25))</f>
        <v>20</v>
      </c>
      <c r="D652" s="496">
        <f>IF(graph!$E$2=0,20,IF(AND(B652&lt;graph!$E$10+graph!$E$32,B652&gt;graph!$E$10-graph!$E$32),0.25,NA()))</f>
        <v>20</v>
      </c>
      <c r="K652" s="674">
        <f>IF(graph!$E$20=0,0,IF(graph!$E$2=0,20,IF(AND(B652&lt;graph!$E$20+graph!$E$32,B652&gt;graph!$E$20-graph!$E$32),0.25,0)))</f>
        <v>0</v>
      </c>
      <c r="L652" s="674">
        <f>IF(graph!$E$22=0,0,IF(graph!$E$2=0,20,IF(AND(B652&gt;graph!$E$22-graph!$E$32,B652&lt;graph!$E$22+graph!$E$32),0.25,0)))</f>
        <v>0</v>
      </c>
    </row>
    <row r="653" spans="2:12">
      <c r="B653" s="620" t="str">
        <f>IF(graph!$E$2=0,"",B652+graph!$E$32)</f>
        <v/>
      </c>
      <c r="C653" s="673">
        <f>IF(graph!$E$2=0,20,IF(SUM(K653+L653=0),NA(),0.25))</f>
        <v>20</v>
      </c>
      <c r="D653" s="496">
        <f>IF(graph!$E$2=0,20,IF(AND(B653&lt;graph!$E$10+graph!$E$32,B653&gt;graph!$E$10-graph!$E$32),0.25,NA()))</f>
        <v>20</v>
      </c>
      <c r="K653" s="674">
        <f>IF(graph!$E$20=0,0,IF(graph!$E$2=0,20,IF(AND(B653&lt;graph!$E$20+graph!$E$32,B653&gt;graph!$E$20-graph!$E$32),0.25,0)))</f>
        <v>0</v>
      </c>
      <c r="L653" s="674">
        <f>IF(graph!$E$22=0,0,IF(graph!$E$2=0,20,IF(AND(B653&gt;graph!$E$22-graph!$E$32,B653&lt;graph!$E$22+graph!$E$32),0.25,0)))</f>
        <v>0</v>
      </c>
    </row>
    <row r="654" spans="2:12">
      <c r="B654" s="620" t="str">
        <f>IF(graph!$E$2=0,"",B653+graph!$E$32)</f>
        <v/>
      </c>
      <c r="C654" s="673">
        <f>IF(graph!$E$2=0,20,IF(SUM(K654+L654=0),NA(),0.25))</f>
        <v>20</v>
      </c>
      <c r="D654" s="496">
        <f>IF(graph!$E$2=0,20,IF(AND(B654&lt;graph!$E$10+graph!$E$32,B654&gt;graph!$E$10-graph!$E$32),0.25,NA()))</f>
        <v>20</v>
      </c>
      <c r="K654" s="674">
        <f>IF(graph!$E$20=0,0,IF(graph!$E$2=0,20,IF(AND(B654&lt;graph!$E$20+graph!$E$32,B654&gt;graph!$E$20-graph!$E$32),0.25,0)))</f>
        <v>0</v>
      </c>
      <c r="L654" s="674">
        <f>IF(graph!$E$22=0,0,IF(graph!$E$2=0,20,IF(AND(B654&gt;graph!$E$22-graph!$E$32,B654&lt;graph!$E$22+graph!$E$32),0.25,0)))</f>
        <v>0</v>
      </c>
    </row>
    <row r="655" spans="2:12">
      <c r="B655" s="620" t="str">
        <f>IF(graph!$E$2=0,"",B654+graph!$E$32)</f>
        <v/>
      </c>
      <c r="C655" s="673">
        <f>IF(graph!$E$2=0,20,IF(SUM(K655+L655=0),NA(),0.25))</f>
        <v>20</v>
      </c>
      <c r="D655" s="496">
        <f>IF(graph!$E$2=0,20,IF(AND(B655&lt;graph!$E$10+graph!$E$32,B655&gt;graph!$E$10-graph!$E$32),0.25,NA()))</f>
        <v>20</v>
      </c>
      <c r="K655" s="674">
        <f>IF(graph!$E$20=0,0,IF(graph!$E$2=0,20,IF(AND(B655&lt;graph!$E$20+graph!$E$32,B655&gt;graph!$E$20-graph!$E$32),0.25,0)))</f>
        <v>0</v>
      </c>
      <c r="L655" s="674">
        <f>IF(graph!$E$22=0,0,IF(graph!$E$2=0,20,IF(AND(B655&gt;graph!$E$22-graph!$E$32,B655&lt;graph!$E$22+graph!$E$32),0.25,0)))</f>
        <v>0</v>
      </c>
    </row>
    <row r="656" spans="2:12">
      <c r="B656" s="620" t="str">
        <f>IF(graph!$E$2=0,"",B655+graph!$E$32)</f>
        <v/>
      </c>
      <c r="C656" s="673">
        <f>IF(graph!$E$2=0,20,IF(SUM(K656+L656=0),NA(),0.25))</f>
        <v>20</v>
      </c>
      <c r="D656" s="496">
        <f>IF(graph!$E$2=0,20,IF(AND(B656&lt;graph!$E$10+graph!$E$32,B656&gt;graph!$E$10-graph!$E$32),0.25,NA()))</f>
        <v>20</v>
      </c>
      <c r="K656" s="674">
        <f>IF(graph!$E$20=0,0,IF(graph!$E$2=0,20,IF(AND(B656&lt;graph!$E$20+graph!$E$32,B656&gt;graph!$E$20-graph!$E$32),0.25,0)))</f>
        <v>0</v>
      </c>
      <c r="L656" s="674">
        <f>IF(graph!$E$22=0,0,IF(graph!$E$2=0,20,IF(AND(B656&gt;graph!$E$22-graph!$E$32,B656&lt;graph!$E$22+graph!$E$32),0.25,0)))</f>
        <v>0</v>
      </c>
    </row>
    <row r="657" spans="2:12">
      <c r="B657" s="620" t="str">
        <f>IF(graph!$E$2=0,"",B656+graph!$E$32)</f>
        <v/>
      </c>
      <c r="C657" s="673">
        <f>IF(graph!$E$2=0,20,IF(SUM(K657+L657=0),NA(),0.25))</f>
        <v>20</v>
      </c>
      <c r="D657" s="496">
        <f>IF(graph!$E$2=0,20,IF(AND(B657&lt;graph!$E$10+graph!$E$32,B657&gt;graph!$E$10-graph!$E$32),0.25,NA()))</f>
        <v>20</v>
      </c>
      <c r="K657" s="674">
        <f>IF(graph!$E$20=0,0,IF(graph!$E$2=0,20,IF(AND(B657&lt;graph!$E$20+graph!$E$32,B657&gt;graph!$E$20-graph!$E$32),0.25,0)))</f>
        <v>0</v>
      </c>
      <c r="L657" s="674">
        <f>IF(graph!$E$22=0,0,IF(graph!$E$2=0,20,IF(AND(B657&gt;graph!$E$22-graph!$E$32,B657&lt;graph!$E$22+graph!$E$32),0.25,0)))</f>
        <v>0</v>
      </c>
    </row>
    <row r="658" spans="2:12">
      <c r="B658" s="620" t="str">
        <f>IF(graph!$E$2=0,"",B657+graph!$E$32)</f>
        <v/>
      </c>
      <c r="C658" s="673">
        <f>IF(graph!$E$2=0,20,IF(SUM(K658+L658=0),NA(),0.25))</f>
        <v>20</v>
      </c>
      <c r="D658" s="496">
        <f>IF(graph!$E$2=0,20,IF(AND(B658&lt;graph!$E$10+graph!$E$32,B658&gt;graph!$E$10-graph!$E$32),0.25,NA()))</f>
        <v>20</v>
      </c>
      <c r="K658" s="674">
        <f>IF(graph!$E$20=0,0,IF(graph!$E$2=0,20,IF(AND(B658&lt;graph!$E$20+graph!$E$32,B658&gt;graph!$E$20-graph!$E$32),0.25,0)))</f>
        <v>0</v>
      </c>
      <c r="L658" s="674">
        <f>IF(graph!$E$22=0,0,IF(graph!$E$2=0,20,IF(AND(B658&gt;graph!$E$22-graph!$E$32,B658&lt;graph!$E$22+graph!$E$32),0.25,0)))</f>
        <v>0</v>
      </c>
    </row>
    <row r="659" spans="2:12">
      <c r="B659" s="620" t="str">
        <f>IF(graph!$E$2=0,"",B658+graph!$E$32)</f>
        <v/>
      </c>
      <c r="C659" s="673">
        <f>IF(graph!$E$2=0,20,IF(SUM(K659+L659=0),NA(),0.25))</f>
        <v>20</v>
      </c>
      <c r="D659" s="496">
        <f>IF(graph!$E$2=0,20,IF(AND(B659&lt;graph!$E$10+graph!$E$32,B659&gt;graph!$E$10-graph!$E$32),0.25,NA()))</f>
        <v>20</v>
      </c>
      <c r="K659" s="674">
        <f>IF(graph!$E$20=0,0,IF(graph!$E$2=0,20,IF(AND(B659&lt;graph!$E$20+graph!$E$32,B659&gt;graph!$E$20-graph!$E$32),0.25,0)))</f>
        <v>0</v>
      </c>
      <c r="L659" s="674">
        <f>IF(graph!$E$22=0,0,IF(graph!$E$2=0,20,IF(AND(B659&gt;graph!$E$22-graph!$E$32,B659&lt;graph!$E$22+graph!$E$32),0.25,0)))</f>
        <v>0</v>
      </c>
    </row>
    <row r="660" spans="2:12">
      <c r="B660" s="620" t="str">
        <f>IF(graph!$E$2=0,"",B659+graph!$E$32)</f>
        <v/>
      </c>
      <c r="C660" s="673">
        <f>IF(graph!$E$2=0,20,IF(SUM(K660+L660=0),NA(),0.25))</f>
        <v>20</v>
      </c>
      <c r="D660" s="496">
        <f>IF(graph!$E$2=0,20,IF(AND(B660&lt;graph!$E$10+graph!$E$32,B660&gt;graph!$E$10-graph!$E$32),0.25,NA()))</f>
        <v>20</v>
      </c>
      <c r="K660" s="674">
        <f>IF(graph!$E$20=0,0,IF(graph!$E$2=0,20,IF(AND(B660&lt;graph!$E$20+graph!$E$32,B660&gt;graph!$E$20-graph!$E$32),0.25,0)))</f>
        <v>0</v>
      </c>
      <c r="L660" s="674">
        <f>IF(graph!$E$22=0,0,IF(graph!$E$2=0,20,IF(AND(B660&gt;graph!$E$22-graph!$E$32,B660&lt;graph!$E$22+graph!$E$32),0.25,0)))</f>
        <v>0</v>
      </c>
    </row>
    <row r="661" spans="2:12">
      <c r="B661" s="620" t="str">
        <f>IF(graph!$E$2=0,"",B660+graph!$E$32)</f>
        <v/>
      </c>
      <c r="C661" s="673">
        <f>IF(graph!$E$2=0,20,IF(SUM(K661+L661=0),NA(),0.25))</f>
        <v>20</v>
      </c>
      <c r="D661" s="496">
        <f>IF(graph!$E$2=0,20,IF(AND(B661&lt;graph!$E$10+graph!$E$32,B661&gt;graph!$E$10-graph!$E$32),0.25,NA()))</f>
        <v>20</v>
      </c>
      <c r="K661" s="674">
        <f>IF(graph!$E$20=0,0,IF(graph!$E$2=0,20,IF(AND(B661&lt;graph!$E$20+graph!$E$32,B661&gt;graph!$E$20-graph!$E$32),0.25,0)))</f>
        <v>0</v>
      </c>
      <c r="L661" s="674">
        <f>IF(graph!$E$22=0,0,IF(graph!$E$2=0,20,IF(AND(B661&gt;graph!$E$22-graph!$E$32,B661&lt;graph!$E$22+graph!$E$32),0.25,0)))</f>
        <v>0</v>
      </c>
    </row>
    <row r="662" spans="2:12">
      <c r="B662" s="620" t="str">
        <f>IF(graph!$E$2=0,"",B661+graph!$E$32)</f>
        <v/>
      </c>
      <c r="C662" s="673">
        <f>IF(graph!$E$2=0,20,IF(SUM(K662+L662=0),NA(),0.25))</f>
        <v>20</v>
      </c>
      <c r="D662" s="496">
        <f>IF(graph!$E$2=0,20,IF(AND(B662&lt;graph!$E$10+graph!$E$32,B662&gt;graph!$E$10-graph!$E$32),0.25,NA()))</f>
        <v>20</v>
      </c>
      <c r="K662" s="674">
        <f>IF(graph!$E$20=0,0,IF(graph!$E$2=0,20,IF(AND(B662&lt;graph!$E$20+graph!$E$32,B662&gt;graph!$E$20-graph!$E$32),0.25,0)))</f>
        <v>0</v>
      </c>
      <c r="L662" s="674">
        <f>IF(graph!$E$22=0,0,IF(graph!$E$2=0,20,IF(AND(B662&gt;graph!$E$22-graph!$E$32,B662&lt;graph!$E$22+graph!$E$32),0.25,0)))</f>
        <v>0</v>
      </c>
    </row>
    <row r="663" spans="2:12">
      <c r="B663" s="620" t="str">
        <f>IF(graph!$E$2=0,"",B662+graph!$E$32)</f>
        <v/>
      </c>
      <c r="C663" s="673">
        <f>IF(graph!$E$2=0,20,IF(SUM(K663+L663=0),NA(),0.25))</f>
        <v>20</v>
      </c>
      <c r="D663" s="496">
        <f>IF(graph!$E$2=0,20,IF(AND(B663&lt;graph!$E$10+graph!$E$32,B663&gt;graph!$E$10-graph!$E$32),0.25,NA()))</f>
        <v>20</v>
      </c>
      <c r="K663" s="674">
        <f>IF(graph!$E$20=0,0,IF(graph!$E$2=0,20,IF(AND(B663&lt;graph!$E$20+graph!$E$32,B663&gt;graph!$E$20-graph!$E$32),0.25,0)))</f>
        <v>0</v>
      </c>
      <c r="L663" s="674">
        <f>IF(graph!$E$22=0,0,IF(graph!$E$2=0,20,IF(AND(B663&gt;graph!$E$22-graph!$E$32,B663&lt;graph!$E$22+graph!$E$32),0.25,0)))</f>
        <v>0</v>
      </c>
    </row>
    <row r="664" spans="2:12">
      <c r="B664" s="620" t="str">
        <f>IF(graph!$E$2=0,"",B663+graph!$E$32)</f>
        <v/>
      </c>
      <c r="C664" s="673">
        <f>IF(graph!$E$2=0,20,IF(SUM(K664+L664=0),NA(),0.25))</f>
        <v>20</v>
      </c>
      <c r="D664" s="496">
        <f>IF(graph!$E$2=0,20,IF(AND(B664&lt;graph!$E$10+graph!$E$32,B664&gt;graph!$E$10-graph!$E$32),0.25,NA()))</f>
        <v>20</v>
      </c>
      <c r="K664" s="674">
        <f>IF(graph!$E$20=0,0,IF(graph!$E$2=0,20,IF(AND(B664&lt;graph!$E$20+graph!$E$32,B664&gt;graph!$E$20-graph!$E$32),0.25,0)))</f>
        <v>0</v>
      </c>
      <c r="L664" s="674">
        <f>IF(graph!$E$22=0,0,IF(graph!$E$2=0,20,IF(AND(B664&gt;graph!$E$22-graph!$E$32,B664&lt;graph!$E$22+graph!$E$32),0.25,0)))</f>
        <v>0</v>
      </c>
    </row>
    <row r="665" spans="2:12">
      <c r="B665" s="620" t="str">
        <f>IF(graph!$E$2=0,"",B664+graph!$E$32)</f>
        <v/>
      </c>
      <c r="C665" s="673">
        <f>IF(graph!$E$2=0,20,IF(SUM(K665+L665=0),NA(),0.25))</f>
        <v>20</v>
      </c>
      <c r="D665" s="496">
        <f>IF(graph!$E$2=0,20,IF(AND(B665&lt;graph!$E$10+graph!$E$32,B665&gt;graph!$E$10-graph!$E$32),0.25,NA()))</f>
        <v>20</v>
      </c>
      <c r="K665" s="674">
        <f>IF(graph!$E$20=0,0,IF(graph!$E$2=0,20,IF(AND(B665&lt;graph!$E$20+graph!$E$32,B665&gt;graph!$E$20-graph!$E$32),0.25,0)))</f>
        <v>0</v>
      </c>
      <c r="L665" s="674">
        <f>IF(graph!$E$22=0,0,IF(graph!$E$2=0,20,IF(AND(B665&gt;graph!$E$22-graph!$E$32,B665&lt;graph!$E$22+graph!$E$32),0.25,0)))</f>
        <v>0</v>
      </c>
    </row>
    <row r="666" spans="2:12">
      <c r="B666" s="620" t="str">
        <f>IF(graph!$E$2=0,"",B665+graph!$E$32)</f>
        <v/>
      </c>
      <c r="C666" s="673">
        <f>IF(graph!$E$2=0,20,IF(SUM(K666+L666=0),NA(),0.25))</f>
        <v>20</v>
      </c>
      <c r="D666" s="496">
        <f>IF(graph!$E$2=0,20,IF(AND(B666&lt;graph!$E$10+graph!$E$32,B666&gt;graph!$E$10-graph!$E$32),0.25,NA()))</f>
        <v>20</v>
      </c>
      <c r="K666" s="674">
        <f>IF(graph!$E$20=0,0,IF(graph!$E$2=0,20,IF(AND(B666&lt;graph!$E$20+graph!$E$32,B666&gt;graph!$E$20-graph!$E$32),0.25,0)))</f>
        <v>0</v>
      </c>
      <c r="L666" s="674">
        <f>IF(graph!$E$22=0,0,IF(graph!$E$2=0,20,IF(AND(B666&gt;graph!$E$22-graph!$E$32,B666&lt;graph!$E$22+graph!$E$32),0.25,0)))</f>
        <v>0</v>
      </c>
    </row>
    <row r="667" spans="2:12">
      <c r="B667" s="620" t="str">
        <f>IF(graph!$E$2=0,"",B666+graph!$E$32)</f>
        <v/>
      </c>
      <c r="C667" s="673">
        <f>IF(graph!$E$2=0,20,IF(SUM(K667+L667=0),NA(),0.25))</f>
        <v>20</v>
      </c>
      <c r="D667" s="496">
        <f>IF(graph!$E$2=0,20,IF(AND(B667&lt;graph!$E$10+graph!$E$32,B667&gt;graph!$E$10-graph!$E$32),0.25,NA()))</f>
        <v>20</v>
      </c>
      <c r="K667" s="674">
        <f>IF(graph!$E$20=0,0,IF(graph!$E$2=0,20,IF(AND(B667&lt;graph!$E$20+graph!$E$32,B667&gt;graph!$E$20-graph!$E$32),0.25,0)))</f>
        <v>0</v>
      </c>
      <c r="L667" s="674">
        <f>IF(graph!$E$22=0,0,IF(graph!$E$2=0,20,IF(AND(B667&gt;graph!$E$22-graph!$E$32,B667&lt;graph!$E$22+graph!$E$32),0.25,0)))</f>
        <v>0</v>
      </c>
    </row>
    <row r="668" spans="2:12">
      <c r="B668" s="620" t="str">
        <f>IF(graph!$E$2=0,"",B667+graph!$E$32)</f>
        <v/>
      </c>
      <c r="C668" s="673">
        <f>IF(graph!$E$2=0,20,IF(SUM(K668+L668=0),NA(),0.25))</f>
        <v>20</v>
      </c>
      <c r="D668" s="496">
        <f>IF(graph!$E$2=0,20,IF(AND(B668&lt;graph!$E$10+graph!$E$32,B668&gt;graph!$E$10-graph!$E$32),0.25,NA()))</f>
        <v>20</v>
      </c>
      <c r="K668" s="674">
        <f>IF(graph!$E$20=0,0,IF(graph!$E$2=0,20,IF(AND(B668&lt;graph!$E$20+graph!$E$32,B668&gt;graph!$E$20-graph!$E$32),0.25,0)))</f>
        <v>0</v>
      </c>
      <c r="L668" s="674">
        <f>IF(graph!$E$22=0,0,IF(graph!$E$2=0,20,IF(AND(B668&gt;graph!$E$22-graph!$E$32,B668&lt;graph!$E$22+graph!$E$32),0.25,0)))</f>
        <v>0</v>
      </c>
    </row>
    <row r="669" spans="2:12">
      <c r="B669" s="620" t="str">
        <f>IF(graph!$E$2=0,"",B668+graph!$E$32)</f>
        <v/>
      </c>
      <c r="C669" s="673">
        <f>IF(graph!$E$2=0,20,IF(SUM(K669+L669=0),NA(),0.25))</f>
        <v>20</v>
      </c>
      <c r="D669" s="496">
        <f>IF(graph!$E$2=0,20,IF(AND(B669&lt;graph!$E$10+graph!$E$32,B669&gt;graph!$E$10-graph!$E$32),0.25,NA()))</f>
        <v>20</v>
      </c>
      <c r="K669" s="674">
        <f>IF(graph!$E$20=0,0,IF(graph!$E$2=0,20,IF(AND(B669&lt;graph!$E$20+graph!$E$32,B669&gt;graph!$E$20-graph!$E$32),0.25,0)))</f>
        <v>0</v>
      </c>
      <c r="L669" s="674">
        <f>IF(graph!$E$22=0,0,IF(graph!$E$2=0,20,IF(AND(B669&gt;graph!$E$22-graph!$E$32,B669&lt;graph!$E$22+graph!$E$32),0.25,0)))</f>
        <v>0</v>
      </c>
    </row>
    <row r="670" spans="2:12">
      <c r="B670" s="620" t="str">
        <f>IF(graph!$E$2=0,"",B669+graph!$E$32)</f>
        <v/>
      </c>
      <c r="C670" s="673">
        <f>IF(graph!$E$2=0,20,IF(SUM(K670+L670=0),NA(),0.25))</f>
        <v>20</v>
      </c>
      <c r="D670" s="496">
        <f>IF(graph!$E$2=0,20,IF(AND(B670&lt;graph!$E$10+graph!$E$32,B670&gt;graph!$E$10-graph!$E$32),0.25,NA()))</f>
        <v>20</v>
      </c>
      <c r="K670" s="674">
        <f>IF(graph!$E$20=0,0,IF(graph!$E$2=0,20,IF(AND(B670&lt;graph!$E$20+graph!$E$32,B670&gt;graph!$E$20-graph!$E$32),0.25,0)))</f>
        <v>0</v>
      </c>
      <c r="L670" s="674">
        <f>IF(graph!$E$22=0,0,IF(graph!$E$2=0,20,IF(AND(B670&gt;graph!$E$22-graph!$E$32,B670&lt;graph!$E$22+graph!$E$32),0.25,0)))</f>
        <v>0</v>
      </c>
    </row>
    <row r="671" spans="2:12">
      <c r="B671" s="620" t="str">
        <f>IF(graph!$E$2=0,"",B670+graph!$E$32)</f>
        <v/>
      </c>
      <c r="C671" s="673">
        <f>IF(graph!$E$2=0,20,IF(SUM(K671+L671=0),NA(),0.25))</f>
        <v>20</v>
      </c>
      <c r="D671" s="496">
        <f>IF(graph!$E$2=0,20,IF(AND(B671&lt;graph!$E$10+graph!$E$32,B671&gt;graph!$E$10-graph!$E$32),0.25,NA()))</f>
        <v>20</v>
      </c>
      <c r="K671" s="674">
        <f>IF(graph!$E$20=0,0,IF(graph!$E$2=0,20,IF(AND(B671&lt;graph!$E$20+graph!$E$32,B671&gt;graph!$E$20-graph!$E$32),0.25,0)))</f>
        <v>0</v>
      </c>
      <c r="L671" s="674">
        <f>IF(graph!$E$22=0,0,IF(graph!$E$2=0,20,IF(AND(B671&gt;graph!$E$22-graph!$E$32,B671&lt;graph!$E$22+graph!$E$32),0.25,0)))</f>
        <v>0</v>
      </c>
    </row>
    <row r="672" spans="2:12">
      <c r="B672" s="620" t="str">
        <f>IF(graph!$E$2=0,"",B671+graph!$E$32)</f>
        <v/>
      </c>
      <c r="C672" s="673">
        <f>IF(graph!$E$2=0,20,IF(SUM(K672+L672=0),NA(),0.25))</f>
        <v>20</v>
      </c>
      <c r="D672" s="496">
        <f>IF(graph!$E$2=0,20,IF(AND(B672&lt;graph!$E$10+graph!$E$32,B672&gt;graph!$E$10-graph!$E$32),0.25,NA()))</f>
        <v>20</v>
      </c>
      <c r="K672" s="674">
        <f>IF(graph!$E$20=0,0,IF(graph!$E$2=0,20,IF(AND(B672&lt;graph!$E$20+graph!$E$32,B672&gt;graph!$E$20-graph!$E$32),0.25,0)))</f>
        <v>0</v>
      </c>
      <c r="L672" s="674">
        <f>IF(graph!$E$22=0,0,IF(graph!$E$2=0,20,IF(AND(B672&gt;graph!$E$22-graph!$E$32,B672&lt;graph!$E$22+graph!$E$32),0.25,0)))</f>
        <v>0</v>
      </c>
    </row>
    <row r="673" spans="2:12">
      <c r="B673" s="620" t="str">
        <f>IF(graph!$E$2=0,"",B672+graph!$E$32)</f>
        <v/>
      </c>
      <c r="C673" s="673">
        <f>IF(graph!$E$2=0,20,IF(SUM(K673+L673=0),NA(),0.25))</f>
        <v>20</v>
      </c>
      <c r="D673" s="496">
        <f>IF(graph!$E$2=0,20,IF(AND(B673&lt;graph!$E$10+graph!$E$32,B673&gt;graph!$E$10-graph!$E$32),0.25,NA()))</f>
        <v>20</v>
      </c>
      <c r="K673" s="674">
        <f>IF(graph!$E$20=0,0,IF(graph!$E$2=0,20,IF(AND(B673&lt;graph!$E$20+graph!$E$32,B673&gt;graph!$E$20-graph!$E$32),0.25,0)))</f>
        <v>0</v>
      </c>
      <c r="L673" s="674">
        <f>IF(graph!$E$22=0,0,IF(graph!$E$2=0,20,IF(AND(B673&gt;graph!$E$22-graph!$E$32,B673&lt;graph!$E$22+graph!$E$32),0.25,0)))</f>
        <v>0</v>
      </c>
    </row>
    <row r="674" spans="2:12">
      <c r="B674" s="620" t="str">
        <f>IF(graph!$E$2=0,"",B673+graph!$E$32)</f>
        <v/>
      </c>
      <c r="C674" s="673">
        <f>IF(graph!$E$2=0,20,IF(SUM(K674+L674=0),NA(),0.25))</f>
        <v>20</v>
      </c>
      <c r="D674" s="496">
        <f>IF(graph!$E$2=0,20,IF(AND(B674&lt;graph!$E$10+graph!$E$32,B674&gt;graph!$E$10-graph!$E$32),0.25,NA()))</f>
        <v>20</v>
      </c>
      <c r="K674" s="674">
        <f>IF(graph!$E$20=0,0,IF(graph!$E$2=0,20,IF(AND(B674&lt;graph!$E$20+graph!$E$32,B674&gt;graph!$E$20-graph!$E$32),0.25,0)))</f>
        <v>0</v>
      </c>
      <c r="L674" s="674">
        <f>IF(graph!$E$22=0,0,IF(graph!$E$2=0,20,IF(AND(B674&gt;graph!$E$22-graph!$E$32,B674&lt;graph!$E$22+graph!$E$32),0.25,0)))</f>
        <v>0</v>
      </c>
    </row>
    <row r="675" spans="2:12">
      <c r="B675" s="620" t="str">
        <f>IF(graph!$E$2=0,"",B674+graph!$E$32)</f>
        <v/>
      </c>
      <c r="C675" s="673">
        <f>IF(graph!$E$2=0,20,IF(SUM(K675+L675=0),NA(),0.25))</f>
        <v>20</v>
      </c>
      <c r="D675" s="496">
        <f>IF(graph!$E$2=0,20,IF(AND(B675&lt;graph!$E$10+graph!$E$32,B675&gt;graph!$E$10-graph!$E$32),0.25,NA()))</f>
        <v>20</v>
      </c>
      <c r="K675" s="674">
        <f>IF(graph!$E$20=0,0,IF(graph!$E$2=0,20,IF(AND(B675&lt;graph!$E$20+graph!$E$32,B675&gt;graph!$E$20-graph!$E$32),0.25,0)))</f>
        <v>0</v>
      </c>
      <c r="L675" s="674">
        <f>IF(graph!$E$22=0,0,IF(graph!$E$2=0,20,IF(AND(B675&gt;graph!$E$22-graph!$E$32,B675&lt;graph!$E$22+graph!$E$32),0.25,0)))</f>
        <v>0</v>
      </c>
    </row>
    <row r="676" spans="2:12">
      <c r="B676" s="620" t="str">
        <f>IF(graph!$E$2=0,"",B675+graph!$E$32)</f>
        <v/>
      </c>
      <c r="C676" s="673">
        <f>IF(graph!$E$2=0,20,IF(SUM(K676+L676=0),NA(),0.25))</f>
        <v>20</v>
      </c>
      <c r="D676" s="496">
        <f>IF(graph!$E$2=0,20,IF(AND(B676&lt;graph!$E$10+graph!$E$32,B676&gt;graph!$E$10-graph!$E$32),0.25,NA()))</f>
        <v>20</v>
      </c>
      <c r="K676" s="674">
        <f>IF(graph!$E$20=0,0,IF(graph!$E$2=0,20,IF(AND(B676&lt;graph!$E$20+graph!$E$32,B676&gt;graph!$E$20-graph!$E$32),0.25,0)))</f>
        <v>0</v>
      </c>
      <c r="L676" s="674">
        <f>IF(graph!$E$22=0,0,IF(graph!$E$2=0,20,IF(AND(B676&gt;graph!$E$22-graph!$E$32,B676&lt;graph!$E$22+graph!$E$32),0.25,0)))</f>
        <v>0</v>
      </c>
    </row>
    <row r="677" spans="2:12">
      <c r="B677" s="620" t="str">
        <f>IF(graph!$E$2=0,"",B676+graph!$E$32)</f>
        <v/>
      </c>
      <c r="C677" s="673">
        <f>IF(graph!$E$2=0,20,IF(SUM(K677+L677=0),NA(),0.25))</f>
        <v>20</v>
      </c>
      <c r="D677" s="496">
        <f>IF(graph!$E$2=0,20,IF(AND(B677&lt;graph!$E$10+graph!$E$32,B677&gt;graph!$E$10-graph!$E$32),0.25,NA()))</f>
        <v>20</v>
      </c>
      <c r="K677" s="674">
        <f>IF(graph!$E$20=0,0,IF(graph!$E$2=0,20,IF(AND(B677&lt;graph!$E$20+graph!$E$32,B677&gt;graph!$E$20-graph!$E$32),0.25,0)))</f>
        <v>0</v>
      </c>
      <c r="L677" s="674">
        <f>IF(graph!$E$22=0,0,IF(graph!$E$2=0,20,IF(AND(B677&gt;graph!$E$22-graph!$E$32,B677&lt;graph!$E$22+graph!$E$32),0.25,0)))</f>
        <v>0</v>
      </c>
    </row>
    <row r="678" spans="2:12">
      <c r="B678" s="620" t="str">
        <f>IF(graph!$E$2=0,"",B677+graph!$E$32)</f>
        <v/>
      </c>
      <c r="C678" s="673">
        <f>IF(graph!$E$2=0,20,IF(SUM(K678+L678=0),NA(),0.25))</f>
        <v>20</v>
      </c>
      <c r="D678" s="496">
        <f>IF(graph!$E$2=0,20,IF(AND(B678&lt;graph!$E$10+graph!$E$32,B678&gt;graph!$E$10-graph!$E$32),0.25,NA()))</f>
        <v>20</v>
      </c>
      <c r="K678" s="674">
        <f>IF(graph!$E$20=0,0,IF(graph!$E$2=0,20,IF(AND(B678&lt;graph!$E$20+graph!$E$32,B678&gt;graph!$E$20-graph!$E$32),0.25,0)))</f>
        <v>0</v>
      </c>
      <c r="L678" s="674">
        <f>IF(graph!$E$22=0,0,IF(graph!$E$2=0,20,IF(AND(B678&gt;graph!$E$22-graph!$E$32,B678&lt;graph!$E$22+graph!$E$32),0.25,0)))</f>
        <v>0</v>
      </c>
    </row>
    <row r="679" spans="2:12">
      <c r="B679" s="620" t="str">
        <f>IF(graph!$E$2=0,"",B678+graph!$E$32)</f>
        <v/>
      </c>
      <c r="C679" s="673">
        <f>IF(graph!$E$2=0,20,IF(SUM(K679+L679=0),NA(),0.25))</f>
        <v>20</v>
      </c>
      <c r="D679" s="496">
        <f>IF(graph!$E$2=0,20,IF(AND(B679&lt;graph!$E$10+graph!$E$32,B679&gt;graph!$E$10-graph!$E$32),0.25,NA()))</f>
        <v>20</v>
      </c>
      <c r="K679" s="674">
        <f>IF(graph!$E$20=0,0,IF(graph!$E$2=0,20,IF(AND(B679&lt;graph!$E$20+graph!$E$32,B679&gt;graph!$E$20-graph!$E$32),0.25,0)))</f>
        <v>0</v>
      </c>
      <c r="L679" s="674">
        <f>IF(graph!$E$22=0,0,IF(graph!$E$2=0,20,IF(AND(B679&gt;graph!$E$22-graph!$E$32,B679&lt;graph!$E$22+graph!$E$32),0.25,0)))</f>
        <v>0</v>
      </c>
    </row>
    <row r="680" spans="2:12">
      <c r="B680" s="620" t="str">
        <f>IF(graph!$E$2=0,"",B679+graph!$E$32)</f>
        <v/>
      </c>
      <c r="C680" s="673">
        <f>IF(graph!$E$2=0,20,IF(SUM(K680+L680=0),NA(),0.25))</f>
        <v>20</v>
      </c>
      <c r="D680" s="496">
        <f>IF(graph!$E$2=0,20,IF(AND(B680&lt;graph!$E$10+graph!$E$32,B680&gt;graph!$E$10-graph!$E$32),0.25,NA()))</f>
        <v>20</v>
      </c>
      <c r="K680" s="674">
        <f>IF(graph!$E$20=0,0,IF(graph!$E$2=0,20,IF(AND(B680&lt;graph!$E$20+graph!$E$32,B680&gt;graph!$E$20-graph!$E$32),0.25,0)))</f>
        <v>0</v>
      </c>
      <c r="L680" s="674">
        <f>IF(graph!$E$22=0,0,IF(graph!$E$2=0,20,IF(AND(B680&gt;graph!$E$22-graph!$E$32,B680&lt;graph!$E$22+graph!$E$32),0.25,0)))</f>
        <v>0</v>
      </c>
    </row>
    <row r="681" spans="2:12">
      <c r="B681" s="620" t="str">
        <f>IF(graph!$E$2=0,"",B680+graph!$E$32)</f>
        <v/>
      </c>
      <c r="C681" s="673">
        <f>IF(graph!$E$2=0,20,IF(SUM(K681+L681=0),NA(),0.25))</f>
        <v>20</v>
      </c>
      <c r="D681" s="496">
        <f>IF(graph!$E$2=0,20,IF(AND(B681&lt;graph!$E$10+graph!$E$32,B681&gt;graph!$E$10-graph!$E$32),0.25,NA()))</f>
        <v>20</v>
      </c>
      <c r="K681" s="674">
        <f>IF(graph!$E$20=0,0,IF(graph!$E$2=0,20,IF(AND(B681&lt;graph!$E$20+graph!$E$32,B681&gt;graph!$E$20-graph!$E$32),0.25,0)))</f>
        <v>0</v>
      </c>
      <c r="L681" s="674">
        <f>IF(graph!$E$22=0,0,IF(graph!$E$2=0,20,IF(AND(B681&gt;graph!$E$22-graph!$E$32,B681&lt;graph!$E$22+graph!$E$32),0.25,0)))</f>
        <v>0</v>
      </c>
    </row>
    <row r="682" spans="2:12">
      <c r="B682" s="620" t="str">
        <f>IF(graph!$E$2=0,"",B681+graph!$E$32)</f>
        <v/>
      </c>
      <c r="C682" s="673">
        <f>IF(graph!$E$2=0,20,IF(SUM(K682+L682=0),NA(),0.25))</f>
        <v>20</v>
      </c>
      <c r="D682" s="496">
        <f>IF(graph!$E$2=0,20,IF(AND(B682&lt;graph!$E$10+graph!$E$32,B682&gt;graph!$E$10-graph!$E$32),0.25,NA()))</f>
        <v>20</v>
      </c>
      <c r="K682" s="674">
        <f>IF(graph!$E$20=0,0,IF(graph!$E$2=0,20,IF(AND(B682&lt;graph!$E$20+graph!$E$32,B682&gt;graph!$E$20-graph!$E$32),0.25,0)))</f>
        <v>0</v>
      </c>
      <c r="L682" s="674">
        <f>IF(graph!$E$22=0,0,IF(graph!$E$2=0,20,IF(AND(B682&gt;graph!$E$22-graph!$E$32,B682&lt;graph!$E$22+graph!$E$32),0.25,0)))</f>
        <v>0</v>
      </c>
    </row>
    <row r="683" spans="2:12">
      <c r="B683" s="620" t="str">
        <f>IF(graph!$E$2=0,"",B682+graph!$E$32)</f>
        <v/>
      </c>
      <c r="C683" s="673">
        <f>IF(graph!$E$2=0,20,IF(SUM(K683+L683=0),NA(),0.25))</f>
        <v>20</v>
      </c>
      <c r="D683" s="496">
        <f>IF(graph!$E$2=0,20,IF(AND(B683&lt;graph!$E$10+graph!$E$32,B683&gt;graph!$E$10-graph!$E$32),0.25,NA()))</f>
        <v>20</v>
      </c>
      <c r="K683" s="674">
        <f>IF(graph!$E$20=0,0,IF(graph!$E$2=0,20,IF(AND(B683&lt;graph!$E$20+graph!$E$32,B683&gt;graph!$E$20-graph!$E$32),0.25,0)))</f>
        <v>0</v>
      </c>
      <c r="L683" s="674">
        <f>IF(graph!$E$22=0,0,IF(graph!$E$2=0,20,IF(AND(B683&gt;graph!$E$22-graph!$E$32,B683&lt;graph!$E$22+graph!$E$32),0.25,0)))</f>
        <v>0</v>
      </c>
    </row>
    <row r="684" spans="2:12">
      <c r="B684" s="620" t="str">
        <f>IF(graph!$E$2=0,"",B683+graph!$E$32)</f>
        <v/>
      </c>
      <c r="C684" s="673">
        <f>IF(graph!$E$2=0,20,IF(SUM(K684+L684=0),NA(),0.25))</f>
        <v>20</v>
      </c>
      <c r="D684" s="496">
        <f>IF(graph!$E$2=0,20,IF(AND(B684&lt;graph!$E$10+graph!$E$32,B684&gt;graph!$E$10-graph!$E$32),0.25,NA()))</f>
        <v>20</v>
      </c>
      <c r="K684" s="674">
        <f>IF(graph!$E$20=0,0,IF(graph!$E$2=0,20,IF(AND(B684&lt;graph!$E$20+graph!$E$32,B684&gt;graph!$E$20-graph!$E$32),0.25,0)))</f>
        <v>0</v>
      </c>
      <c r="L684" s="674">
        <f>IF(graph!$E$22=0,0,IF(graph!$E$2=0,20,IF(AND(B684&gt;graph!$E$22-graph!$E$32,B684&lt;graph!$E$22+graph!$E$32),0.25,0)))</f>
        <v>0</v>
      </c>
    </row>
    <row r="685" spans="2:12">
      <c r="B685" s="620" t="str">
        <f>IF(graph!$E$2=0,"",B684+graph!$E$32)</f>
        <v/>
      </c>
      <c r="C685" s="673">
        <f>IF(graph!$E$2=0,20,IF(SUM(K685+L685=0),NA(),0.25))</f>
        <v>20</v>
      </c>
      <c r="D685" s="496">
        <f>IF(graph!$E$2=0,20,IF(AND(B685&lt;graph!$E$10+graph!$E$32,B685&gt;graph!$E$10-graph!$E$32),0.25,NA()))</f>
        <v>20</v>
      </c>
      <c r="K685" s="674">
        <f>IF(graph!$E$20=0,0,IF(graph!$E$2=0,20,IF(AND(B685&lt;graph!$E$20+graph!$E$32,B685&gt;graph!$E$20-graph!$E$32),0.25,0)))</f>
        <v>0</v>
      </c>
      <c r="L685" s="674">
        <f>IF(graph!$E$22=0,0,IF(graph!$E$2=0,20,IF(AND(B685&gt;graph!$E$22-graph!$E$32,B685&lt;graph!$E$22+graph!$E$32),0.25,0)))</f>
        <v>0</v>
      </c>
    </row>
    <row r="686" spans="2:12">
      <c r="B686" s="620" t="str">
        <f>IF(graph!$E$2=0,"",B685+graph!$E$32)</f>
        <v/>
      </c>
      <c r="C686" s="673">
        <f>IF(graph!$E$2=0,20,IF(SUM(K686+L686=0),NA(),0.25))</f>
        <v>20</v>
      </c>
      <c r="D686" s="496">
        <f>IF(graph!$E$2=0,20,IF(AND(B686&lt;graph!$E$10+graph!$E$32,B686&gt;graph!$E$10-graph!$E$32),0.25,NA()))</f>
        <v>20</v>
      </c>
      <c r="K686" s="674">
        <f>IF(graph!$E$20=0,0,IF(graph!$E$2=0,20,IF(AND(B686&lt;graph!$E$20+graph!$E$32,B686&gt;graph!$E$20-graph!$E$32),0.25,0)))</f>
        <v>0</v>
      </c>
      <c r="L686" s="674">
        <f>IF(graph!$E$22=0,0,IF(graph!$E$2=0,20,IF(AND(B686&gt;graph!$E$22-graph!$E$32,B686&lt;graph!$E$22+graph!$E$32),0.25,0)))</f>
        <v>0</v>
      </c>
    </row>
    <row r="687" spans="2:12">
      <c r="B687" s="620" t="str">
        <f>IF(graph!$E$2=0,"",B686+graph!$E$32)</f>
        <v/>
      </c>
      <c r="C687" s="673">
        <f>IF(graph!$E$2=0,20,IF(SUM(K687+L687=0),NA(),0.25))</f>
        <v>20</v>
      </c>
      <c r="D687" s="496">
        <f>IF(graph!$E$2=0,20,IF(AND(B687&lt;graph!$E$10+graph!$E$32,B687&gt;graph!$E$10-graph!$E$32),0.25,NA()))</f>
        <v>20</v>
      </c>
      <c r="K687" s="674">
        <f>IF(graph!$E$20=0,0,IF(graph!$E$2=0,20,IF(AND(B687&lt;graph!$E$20+graph!$E$32,B687&gt;graph!$E$20-graph!$E$32),0.25,0)))</f>
        <v>0</v>
      </c>
      <c r="L687" s="674">
        <f>IF(graph!$E$22=0,0,IF(graph!$E$2=0,20,IF(AND(B687&gt;graph!$E$22-graph!$E$32,B687&lt;graph!$E$22+graph!$E$32),0.25,0)))</f>
        <v>0</v>
      </c>
    </row>
    <row r="688" spans="2:12">
      <c r="B688" s="620" t="str">
        <f>IF(graph!$E$2=0,"",B687+graph!$E$32)</f>
        <v/>
      </c>
      <c r="C688" s="673">
        <f>IF(graph!$E$2=0,20,IF(SUM(K688+L688=0),NA(),0.25))</f>
        <v>20</v>
      </c>
      <c r="D688" s="496">
        <f>IF(graph!$E$2=0,20,IF(AND(B688&lt;graph!$E$10+graph!$E$32,B688&gt;graph!$E$10-graph!$E$32),0.25,NA()))</f>
        <v>20</v>
      </c>
      <c r="K688" s="674">
        <f>IF(graph!$E$20=0,0,IF(graph!$E$2=0,20,IF(AND(B688&lt;graph!$E$20+graph!$E$32,B688&gt;graph!$E$20-graph!$E$32),0.25,0)))</f>
        <v>0</v>
      </c>
      <c r="L688" s="674">
        <f>IF(graph!$E$22=0,0,IF(graph!$E$2=0,20,IF(AND(B688&gt;graph!$E$22-graph!$E$32,B688&lt;graph!$E$22+graph!$E$32),0.25,0)))</f>
        <v>0</v>
      </c>
    </row>
    <row r="689" spans="2:12">
      <c r="B689" s="620" t="str">
        <f>IF(graph!$E$2=0,"",B688+graph!$E$32)</f>
        <v/>
      </c>
      <c r="C689" s="673">
        <f>IF(graph!$E$2=0,20,IF(SUM(K689+L689=0),NA(),0.25))</f>
        <v>20</v>
      </c>
      <c r="D689" s="496">
        <f>IF(graph!$E$2=0,20,IF(AND(B689&lt;graph!$E$10+graph!$E$32,B689&gt;graph!$E$10-graph!$E$32),0.25,NA()))</f>
        <v>20</v>
      </c>
      <c r="K689" s="674">
        <f>IF(graph!$E$20=0,0,IF(graph!$E$2=0,20,IF(AND(B689&lt;graph!$E$20+graph!$E$32,B689&gt;graph!$E$20-graph!$E$32),0.25,0)))</f>
        <v>0</v>
      </c>
      <c r="L689" s="674">
        <f>IF(graph!$E$22=0,0,IF(graph!$E$2=0,20,IF(AND(B689&gt;graph!$E$22-graph!$E$32,B689&lt;graph!$E$22+graph!$E$32),0.25,0)))</f>
        <v>0</v>
      </c>
    </row>
    <row r="690" spans="2:12">
      <c r="B690" s="620" t="str">
        <f>IF(graph!$E$2=0,"",B689+graph!$E$32)</f>
        <v/>
      </c>
      <c r="C690" s="673">
        <f>IF(graph!$E$2=0,20,IF(SUM(K690+L690=0),NA(),0.25))</f>
        <v>20</v>
      </c>
      <c r="D690" s="496">
        <f>IF(graph!$E$2=0,20,IF(AND(B690&lt;graph!$E$10+graph!$E$32,B690&gt;graph!$E$10-graph!$E$32),0.25,NA()))</f>
        <v>20</v>
      </c>
      <c r="K690" s="674">
        <f>IF(graph!$E$20=0,0,IF(graph!$E$2=0,20,IF(AND(B690&lt;graph!$E$20+graph!$E$32,B690&gt;graph!$E$20-graph!$E$32),0.25,0)))</f>
        <v>0</v>
      </c>
      <c r="L690" s="674">
        <f>IF(graph!$E$22=0,0,IF(graph!$E$2=0,20,IF(AND(B690&gt;graph!$E$22-graph!$E$32,B690&lt;graph!$E$22+graph!$E$32),0.25,0)))</f>
        <v>0</v>
      </c>
    </row>
    <row r="691" spans="2:12">
      <c r="B691" s="620" t="str">
        <f>IF(graph!$E$2=0,"",B690+graph!$E$32)</f>
        <v/>
      </c>
      <c r="C691" s="673">
        <f>IF(graph!$E$2=0,20,IF(SUM(K691+L691=0),NA(),0.25))</f>
        <v>20</v>
      </c>
      <c r="D691" s="496">
        <f>IF(graph!$E$2=0,20,IF(AND(B691&lt;graph!$E$10+graph!$E$32,B691&gt;graph!$E$10-graph!$E$32),0.25,NA()))</f>
        <v>20</v>
      </c>
      <c r="K691" s="674">
        <f>IF(graph!$E$20=0,0,IF(graph!$E$2=0,20,IF(AND(B691&lt;graph!$E$20+graph!$E$32,B691&gt;graph!$E$20-graph!$E$32),0.25,0)))</f>
        <v>0</v>
      </c>
      <c r="L691" s="674">
        <f>IF(graph!$E$22=0,0,IF(graph!$E$2=0,20,IF(AND(B691&gt;graph!$E$22-graph!$E$32,B691&lt;graph!$E$22+graph!$E$32),0.25,0)))</f>
        <v>0</v>
      </c>
    </row>
    <row r="692" spans="2:12">
      <c r="B692" s="620" t="str">
        <f>IF(graph!$E$2=0,"",B691+graph!$E$32)</f>
        <v/>
      </c>
      <c r="C692" s="673">
        <f>IF(graph!$E$2=0,20,IF(SUM(K692+L692=0),NA(),0.25))</f>
        <v>20</v>
      </c>
      <c r="D692" s="496">
        <f>IF(graph!$E$2=0,20,IF(AND(B692&lt;graph!$E$10+graph!$E$32,B692&gt;graph!$E$10-graph!$E$32),0.25,NA()))</f>
        <v>20</v>
      </c>
      <c r="K692" s="674">
        <f>IF(graph!$E$20=0,0,IF(graph!$E$2=0,20,IF(AND(B692&lt;graph!$E$20+graph!$E$32,B692&gt;graph!$E$20-graph!$E$32),0.25,0)))</f>
        <v>0</v>
      </c>
      <c r="L692" s="674">
        <f>IF(graph!$E$22=0,0,IF(graph!$E$2=0,20,IF(AND(B692&gt;graph!$E$22-graph!$E$32,B692&lt;graph!$E$22+graph!$E$32),0.25,0)))</f>
        <v>0</v>
      </c>
    </row>
    <row r="693" spans="2:12">
      <c r="B693" s="620" t="str">
        <f>IF(graph!$E$2=0,"",B692+graph!$E$32)</f>
        <v/>
      </c>
      <c r="C693" s="673">
        <f>IF(graph!$E$2=0,20,IF(SUM(K693+L693=0),NA(),0.25))</f>
        <v>20</v>
      </c>
      <c r="D693" s="496">
        <f>IF(graph!$E$2=0,20,IF(AND(B693&lt;graph!$E$10+graph!$E$32,B693&gt;graph!$E$10-graph!$E$32),0.25,NA()))</f>
        <v>20</v>
      </c>
      <c r="K693" s="674">
        <f>IF(graph!$E$20=0,0,IF(graph!$E$2=0,20,IF(AND(B693&lt;graph!$E$20+graph!$E$32,B693&gt;graph!$E$20-graph!$E$32),0.25,0)))</f>
        <v>0</v>
      </c>
      <c r="L693" s="674">
        <f>IF(graph!$E$22=0,0,IF(graph!$E$2=0,20,IF(AND(B693&gt;graph!$E$22-graph!$E$32,B693&lt;graph!$E$22+graph!$E$32),0.25,0)))</f>
        <v>0</v>
      </c>
    </row>
    <row r="694" spans="2:12">
      <c r="B694" s="620" t="str">
        <f>IF(graph!$E$2=0,"",B693+graph!$E$32)</f>
        <v/>
      </c>
      <c r="C694" s="673">
        <f>IF(graph!$E$2=0,20,IF(SUM(K694+L694=0),NA(),0.25))</f>
        <v>20</v>
      </c>
      <c r="D694" s="496">
        <f>IF(graph!$E$2=0,20,IF(AND(B694&lt;graph!$E$10+graph!$E$32,B694&gt;graph!$E$10-graph!$E$32),0.25,NA()))</f>
        <v>20</v>
      </c>
      <c r="K694" s="674">
        <f>IF(graph!$E$20=0,0,IF(graph!$E$2=0,20,IF(AND(B694&lt;graph!$E$20+graph!$E$32,B694&gt;graph!$E$20-graph!$E$32),0.25,0)))</f>
        <v>0</v>
      </c>
      <c r="L694" s="674">
        <f>IF(graph!$E$22=0,0,IF(graph!$E$2=0,20,IF(AND(B694&gt;graph!$E$22-graph!$E$32,B694&lt;graph!$E$22+graph!$E$32),0.25,0)))</f>
        <v>0</v>
      </c>
    </row>
    <row r="695" spans="2:12">
      <c r="B695" s="620" t="str">
        <f>IF(graph!$E$2=0,"",B694+graph!$E$32)</f>
        <v/>
      </c>
      <c r="C695" s="673">
        <f>IF(graph!$E$2=0,20,IF(SUM(K695+L695=0),NA(),0.25))</f>
        <v>20</v>
      </c>
      <c r="D695" s="496">
        <f>IF(graph!$E$2=0,20,IF(AND(B695&lt;graph!$E$10+graph!$E$32,B695&gt;graph!$E$10-graph!$E$32),0.25,NA()))</f>
        <v>20</v>
      </c>
      <c r="K695" s="674">
        <f>IF(graph!$E$20=0,0,IF(graph!$E$2=0,20,IF(AND(B695&lt;graph!$E$20+graph!$E$32,B695&gt;graph!$E$20-graph!$E$32),0.25,0)))</f>
        <v>0</v>
      </c>
      <c r="L695" s="674">
        <f>IF(graph!$E$22=0,0,IF(graph!$E$2=0,20,IF(AND(B695&gt;graph!$E$22-graph!$E$32,B695&lt;graph!$E$22+graph!$E$32),0.25,0)))</f>
        <v>0</v>
      </c>
    </row>
    <row r="696" spans="2:12">
      <c r="B696" s="620" t="str">
        <f>IF(graph!$E$2=0,"",B695+graph!$E$32)</f>
        <v/>
      </c>
      <c r="C696" s="673">
        <f>IF(graph!$E$2=0,20,IF(SUM(K696+L696=0),NA(),0.25))</f>
        <v>20</v>
      </c>
      <c r="D696" s="496">
        <f>IF(graph!$E$2=0,20,IF(AND(B696&lt;graph!$E$10+graph!$E$32,B696&gt;graph!$E$10-graph!$E$32),0.25,NA()))</f>
        <v>20</v>
      </c>
      <c r="K696" s="674">
        <f>IF(graph!$E$20=0,0,IF(graph!$E$2=0,20,IF(AND(B696&lt;graph!$E$20+graph!$E$32,B696&gt;graph!$E$20-graph!$E$32),0.25,0)))</f>
        <v>0</v>
      </c>
      <c r="L696" s="674">
        <f>IF(graph!$E$22=0,0,IF(graph!$E$2=0,20,IF(AND(B696&gt;graph!$E$22-graph!$E$32,B696&lt;graph!$E$22+graph!$E$32),0.25,0)))</f>
        <v>0</v>
      </c>
    </row>
    <row r="697" spans="2:12">
      <c r="B697" s="620" t="str">
        <f>IF(graph!$E$2=0,"",B696+graph!$E$32)</f>
        <v/>
      </c>
      <c r="C697" s="673">
        <f>IF(graph!$E$2=0,20,IF(SUM(K697+L697=0),NA(),0.25))</f>
        <v>20</v>
      </c>
      <c r="D697" s="496">
        <f>IF(graph!$E$2=0,20,IF(AND(B697&lt;graph!$E$10+graph!$E$32,B697&gt;graph!$E$10-graph!$E$32),0.25,NA()))</f>
        <v>20</v>
      </c>
      <c r="K697" s="674">
        <f>IF(graph!$E$20=0,0,IF(graph!$E$2=0,20,IF(AND(B697&lt;graph!$E$20+graph!$E$32,B697&gt;graph!$E$20-graph!$E$32),0.25,0)))</f>
        <v>0</v>
      </c>
      <c r="L697" s="674">
        <f>IF(graph!$E$22=0,0,IF(graph!$E$2=0,20,IF(AND(B697&gt;graph!$E$22-graph!$E$32,B697&lt;graph!$E$22+graph!$E$32),0.25,0)))</f>
        <v>0</v>
      </c>
    </row>
    <row r="698" spans="2:12">
      <c r="B698" s="620" t="str">
        <f>IF(graph!$E$2=0,"",B697+graph!$E$32)</f>
        <v/>
      </c>
      <c r="C698" s="673">
        <f>IF(graph!$E$2=0,20,IF(SUM(K698+L698=0),NA(),0.25))</f>
        <v>20</v>
      </c>
      <c r="D698" s="496">
        <f>IF(graph!$E$2=0,20,IF(AND(B698&lt;graph!$E$10+graph!$E$32,B698&gt;graph!$E$10-graph!$E$32),0.25,NA()))</f>
        <v>20</v>
      </c>
      <c r="K698" s="674">
        <f>IF(graph!$E$20=0,0,IF(graph!$E$2=0,20,IF(AND(B698&lt;graph!$E$20+graph!$E$32,B698&gt;graph!$E$20-graph!$E$32),0.25,0)))</f>
        <v>0</v>
      </c>
      <c r="L698" s="674">
        <f>IF(graph!$E$22=0,0,IF(graph!$E$2=0,20,IF(AND(B698&gt;graph!$E$22-graph!$E$32,B698&lt;graph!$E$22+graph!$E$32),0.25,0)))</f>
        <v>0</v>
      </c>
    </row>
    <row r="699" spans="2:12">
      <c r="B699" s="620" t="str">
        <f>IF(graph!$E$2=0,"",B698+graph!$E$32)</f>
        <v/>
      </c>
      <c r="C699" s="673">
        <f>IF(graph!$E$2=0,20,IF(SUM(K699+L699=0),NA(),0.25))</f>
        <v>20</v>
      </c>
      <c r="D699" s="496">
        <f>IF(graph!$E$2=0,20,IF(AND(B699&lt;graph!$E$10+graph!$E$32,B699&gt;graph!$E$10-graph!$E$32),0.25,NA()))</f>
        <v>20</v>
      </c>
      <c r="K699" s="674">
        <f>IF(graph!$E$20=0,0,IF(graph!$E$2=0,20,IF(AND(B699&lt;graph!$E$20+graph!$E$32,B699&gt;graph!$E$20-graph!$E$32),0.25,0)))</f>
        <v>0</v>
      </c>
      <c r="L699" s="674">
        <f>IF(graph!$E$22=0,0,IF(graph!$E$2=0,20,IF(AND(B699&gt;graph!$E$22-graph!$E$32,B699&lt;graph!$E$22+graph!$E$32),0.25,0)))</f>
        <v>0</v>
      </c>
    </row>
    <row r="700" spans="2:12">
      <c r="B700" s="620" t="str">
        <f>IF(graph!$E$2=0,"",B699+graph!$E$32)</f>
        <v/>
      </c>
      <c r="C700" s="673">
        <f>IF(graph!$E$2=0,20,IF(SUM(K700+L700=0),NA(),0.25))</f>
        <v>20</v>
      </c>
      <c r="D700" s="496">
        <f>IF(graph!$E$2=0,20,IF(AND(B700&lt;graph!$E$10+graph!$E$32,B700&gt;graph!$E$10-graph!$E$32),0.25,NA()))</f>
        <v>20</v>
      </c>
      <c r="K700" s="674">
        <f>IF(graph!$E$20=0,0,IF(graph!$E$2=0,20,IF(AND(B700&lt;graph!$E$20+graph!$E$32,B700&gt;graph!$E$20-graph!$E$32),0.25,0)))</f>
        <v>0</v>
      </c>
      <c r="L700" s="674">
        <f>IF(graph!$E$22=0,0,IF(graph!$E$2=0,20,IF(AND(B700&gt;graph!$E$22-graph!$E$32,B700&lt;graph!$E$22+graph!$E$32),0.25,0)))</f>
        <v>0</v>
      </c>
    </row>
    <row r="701" spans="2:12">
      <c r="B701" s="620" t="str">
        <f>IF(graph!$E$2=0,"",B700+graph!$E$32)</f>
        <v/>
      </c>
      <c r="C701" s="673">
        <f>IF(graph!$E$2=0,20,IF(SUM(K701+L701=0),NA(),0.25))</f>
        <v>20</v>
      </c>
      <c r="D701" s="496">
        <f>IF(graph!$E$2=0,20,IF(AND(B701&lt;graph!$E$10+graph!$E$32,B701&gt;graph!$E$10-graph!$E$32),0.25,NA()))</f>
        <v>20</v>
      </c>
      <c r="K701" s="674">
        <f>IF(graph!$E$20=0,0,IF(graph!$E$2=0,20,IF(AND(B701&lt;graph!$E$20+graph!$E$32,B701&gt;graph!$E$20-graph!$E$32),0.25,0)))</f>
        <v>0</v>
      </c>
      <c r="L701" s="674">
        <f>IF(graph!$E$22=0,0,IF(graph!$E$2=0,20,IF(AND(B701&gt;graph!$E$22-graph!$E$32,B701&lt;graph!$E$22+graph!$E$32),0.25,0)))</f>
        <v>0</v>
      </c>
    </row>
    <row r="702" spans="2:12">
      <c r="B702" s="620" t="str">
        <f>IF(graph!$E$2=0,"",B701+graph!$E$32)</f>
        <v/>
      </c>
      <c r="C702" s="673">
        <f>IF(graph!$E$2=0,20,IF(SUM(K702+L702=0),NA(),0.25))</f>
        <v>20</v>
      </c>
      <c r="D702" s="496">
        <f>IF(graph!$E$2=0,20,IF(AND(B702&lt;graph!$E$10+graph!$E$32,B702&gt;graph!$E$10-graph!$E$32),0.25,NA()))</f>
        <v>20</v>
      </c>
      <c r="K702" s="674">
        <f>IF(graph!$E$20=0,0,IF(graph!$E$2=0,20,IF(AND(B702&lt;graph!$E$20+graph!$E$32,B702&gt;graph!$E$20-graph!$E$32),0.25,0)))</f>
        <v>0</v>
      </c>
      <c r="L702" s="674">
        <f>IF(graph!$E$22=0,0,IF(graph!$E$2=0,20,IF(AND(B702&gt;graph!$E$22-graph!$E$32,B702&lt;graph!$E$22+graph!$E$32),0.25,0)))</f>
        <v>0</v>
      </c>
    </row>
    <row r="703" spans="2:12">
      <c r="B703" s="620" t="str">
        <f>IF(graph!$E$2=0,"",B702+graph!$E$32)</f>
        <v/>
      </c>
      <c r="C703" s="673">
        <f>IF(graph!$E$2=0,20,IF(SUM(K703+L703=0),NA(),0.25))</f>
        <v>20</v>
      </c>
      <c r="D703" s="496">
        <f>IF(graph!$E$2=0,20,IF(AND(B703&lt;graph!$E$10+graph!$E$32,B703&gt;graph!$E$10-graph!$E$32),0.25,NA()))</f>
        <v>20</v>
      </c>
      <c r="K703" s="674">
        <f>IF(graph!$E$20=0,0,IF(graph!$E$2=0,20,IF(AND(B703&lt;graph!$E$20+graph!$E$32,B703&gt;graph!$E$20-graph!$E$32),0.25,0)))</f>
        <v>0</v>
      </c>
      <c r="L703" s="674">
        <f>IF(graph!$E$22=0,0,IF(graph!$E$2=0,20,IF(AND(B703&gt;graph!$E$22-graph!$E$32,B703&lt;graph!$E$22+graph!$E$32),0.25,0)))</f>
        <v>0</v>
      </c>
    </row>
    <row r="704" spans="2:12">
      <c r="B704" s="620" t="str">
        <f>IF(graph!$E$2=0,"",B703+graph!$E$32)</f>
        <v/>
      </c>
      <c r="C704" s="673">
        <f>IF(graph!$E$2=0,20,IF(SUM(K704+L704=0),NA(),0.25))</f>
        <v>20</v>
      </c>
      <c r="D704" s="496">
        <f>IF(graph!$E$2=0,20,IF(AND(B704&lt;graph!$E$10+graph!$E$32,B704&gt;graph!$E$10-graph!$E$32),0.25,NA()))</f>
        <v>20</v>
      </c>
      <c r="K704" s="674">
        <f>IF(graph!$E$20=0,0,IF(graph!$E$2=0,20,IF(AND(B704&lt;graph!$E$20+graph!$E$32,B704&gt;graph!$E$20-graph!$E$32),0.25,0)))</f>
        <v>0</v>
      </c>
      <c r="L704" s="674">
        <f>IF(graph!$E$22=0,0,IF(graph!$E$2=0,20,IF(AND(B704&gt;graph!$E$22-graph!$E$32,B704&lt;graph!$E$22+graph!$E$32),0.25,0)))</f>
        <v>0</v>
      </c>
    </row>
    <row r="705" spans="2:12">
      <c r="B705" s="620" t="str">
        <f>IF(graph!$E$2=0,"",B704+graph!$E$32)</f>
        <v/>
      </c>
      <c r="C705" s="673">
        <f>IF(graph!$E$2=0,20,IF(SUM(K705+L705=0),NA(),0.25))</f>
        <v>20</v>
      </c>
      <c r="D705" s="496">
        <f>IF(graph!$E$2=0,20,IF(AND(B705&lt;graph!$E$10+graph!$E$32,B705&gt;graph!$E$10-graph!$E$32),0.25,NA()))</f>
        <v>20</v>
      </c>
      <c r="K705" s="674">
        <f>IF(graph!$E$20=0,0,IF(graph!$E$2=0,20,IF(AND(B705&lt;graph!$E$20+graph!$E$32,B705&gt;graph!$E$20-graph!$E$32),0.25,0)))</f>
        <v>0</v>
      </c>
      <c r="L705" s="674">
        <f>IF(graph!$E$22=0,0,IF(graph!$E$2=0,20,IF(AND(B705&gt;graph!$E$22-graph!$E$32,B705&lt;graph!$E$22+graph!$E$32),0.25,0)))</f>
        <v>0</v>
      </c>
    </row>
    <row r="706" spans="2:12">
      <c r="B706" s="620" t="str">
        <f>IF(graph!$E$2=0,"",B705+graph!$E$32)</f>
        <v/>
      </c>
      <c r="C706" s="673">
        <f>IF(graph!$E$2=0,20,IF(SUM(K706+L706=0),NA(),0.25))</f>
        <v>20</v>
      </c>
      <c r="D706" s="496">
        <f>IF(graph!$E$2=0,20,IF(AND(B706&lt;graph!$E$10+graph!$E$32,B706&gt;graph!$E$10-graph!$E$32),0.25,NA()))</f>
        <v>20</v>
      </c>
      <c r="K706" s="674">
        <f>IF(graph!$E$20=0,0,IF(graph!$E$2=0,20,IF(AND(B706&lt;graph!$E$20+graph!$E$32,B706&gt;graph!$E$20-graph!$E$32),0.25,0)))</f>
        <v>0</v>
      </c>
      <c r="L706" s="674">
        <f>IF(graph!$E$22=0,0,IF(graph!$E$2=0,20,IF(AND(B706&gt;graph!$E$22-graph!$E$32,B706&lt;graph!$E$22+graph!$E$32),0.25,0)))</f>
        <v>0</v>
      </c>
    </row>
    <row r="707" spans="2:12">
      <c r="B707" s="620" t="str">
        <f>IF(graph!$E$2=0,"",B706+graph!$E$32)</f>
        <v/>
      </c>
      <c r="C707" s="673">
        <f>IF(graph!$E$2=0,20,IF(SUM(K707+L707=0),NA(),0.25))</f>
        <v>20</v>
      </c>
      <c r="D707" s="496">
        <f>IF(graph!$E$2=0,20,IF(AND(B707&lt;graph!$E$10+graph!$E$32,B707&gt;graph!$E$10-graph!$E$32),0.25,NA()))</f>
        <v>20</v>
      </c>
      <c r="K707" s="674">
        <f>IF(graph!$E$20=0,0,IF(graph!$E$2=0,20,IF(AND(B707&lt;graph!$E$20+graph!$E$32,B707&gt;graph!$E$20-graph!$E$32),0.25,0)))</f>
        <v>0</v>
      </c>
      <c r="L707" s="674">
        <f>IF(graph!$E$22=0,0,IF(graph!$E$2=0,20,IF(AND(B707&gt;graph!$E$22-graph!$E$32,B707&lt;graph!$E$22+graph!$E$32),0.25,0)))</f>
        <v>0</v>
      </c>
    </row>
    <row r="708" spans="2:12">
      <c r="B708" s="620" t="str">
        <f>IF(graph!$E$2=0,"",B707+graph!$E$32)</f>
        <v/>
      </c>
      <c r="C708" s="673">
        <f>IF(graph!$E$2=0,20,IF(SUM(K708+L708=0),NA(),0.25))</f>
        <v>20</v>
      </c>
      <c r="D708" s="496">
        <f>IF(graph!$E$2=0,20,IF(AND(B708&lt;graph!$E$10+graph!$E$32,B708&gt;graph!$E$10-graph!$E$32),0.25,NA()))</f>
        <v>20</v>
      </c>
      <c r="K708" s="674">
        <f>IF(graph!$E$20=0,0,IF(graph!$E$2=0,20,IF(AND(B708&lt;graph!$E$20+graph!$E$32,B708&gt;graph!$E$20-graph!$E$32),0.25,0)))</f>
        <v>0</v>
      </c>
      <c r="L708" s="674">
        <f>IF(graph!$E$22=0,0,IF(graph!$E$2=0,20,IF(AND(B708&gt;graph!$E$22-graph!$E$32,B708&lt;graph!$E$22+graph!$E$32),0.25,0)))</f>
        <v>0</v>
      </c>
    </row>
    <row r="709" spans="2:12">
      <c r="B709" s="620" t="str">
        <f>IF(graph!$E$2=0,"",B708+graph!$E$32)</f>
        <v/>
      </c>
      <c r="C709" s="673">
        <f>IF(graph!$E$2=0,20,IF(SUM(K709+L709=0),NA(),0.25))</f>
        <v>20</v>
      </c>
      <c r="D709" s="496">
        <f>IF(graph!$E$2=0,20,IF(AND(B709&lt;graph!$E$10+graph!$E$32,B709&gt;graph!$E$10-graph!$E$32),0.25,NA()))</f>
        <v>20</v>
      </c>
      <c r="K709" s="674">
        <f>IF(graph!$E$20=0,0,IF(graph!$E$2=0,20,IF(AND(B709&lt;graph!$E$20+graph!$E$32,B709&gt;graph!$E$20-graph!$E$32),0.25,0)))</f>
        <v>0</v>
      </c>
      <c r="L709" s="674">
        <f>IF(graph!$E$22=0,0,IF(graph!$E$2=0,20,IF(AND(B709&gt;graph!$E$22-graph!$E$32,B709&lt;graph!$E$22+graph!$E$32),0.25,0)))</f>
        <v>0</v>
      </c>
    </row>
    <row r="710" spans="2:12">
      <c r="B710" s="620" t="str">
        <f>IF(graph!$E$2=0,"",B709+graph!$E$32)</f>
        <v/>
      </c>
      <c r="C710" s="673">
        <f>IF(graph!$E$2=0,20,IF(SUM(K710+L710=0),NA(),0.25))</f>
        <v>20</v>
      </c>
      <c r="D710" s="496">
        <f>IF(graph!$E$2=0,20,IF(AND(B710&lt;graph!$E$10+graph!$E$32,B710&gt;graph!$E$10-graph!$E$32),0.25,NA()))</f>
        <v>20</v>
      </c>
      <c r="K710" s="674">
        <f>IF(graph!$E$20=0,0,IF(graph!$E$2=0,20,IF(AND(B710&lt;graph!$E$20+graph!$E$32,B710&gt;graph!$E$20-graph!$E$32),0.25,0)))</f>
        <v>0</v>
      </c>
      <c r="L710" s="674">
        <f>IF(graph!$E$22=0,0,IF(graph!$E$2=0,20,IF(AND(B710&gt;graph!$E$22-graph!$E$32,B710&lt;graph!$E$22+graph!$E$32),0.25,0)))</f>
        <v>0</v>
      </c>
    </row>
    <row r="711" spans="2:12">
      <c r="B711" s="620" t="str">
        <f>IF(graph!$E$2=0,"",B710+graph!$E$32)</f>
        <v/>
      </c>
      <c r="C711" s="673">
        <f>IF(graph!$E$2=0,20,IF(SUM(K711+L711=0),NA(),0.25))</f>
        <v>20</v>
      </c>
      <c r="D711" s="496">
        <f>IF(graph!$E$2=0,20,IF(AND(B711&lt;graph!$E$10+graph!$E$32,B711&gt;graph!$E$10-graph!$E$32),0.25,NA()))</f>
        <v>20</v>
      </c>
      <c r="K711" s="674">
        <f>IF(graph!$E$20=0,0,IF(graph!$E$2=0,20,IF(AND(B711&lt;graph!$E$20+graph!$E$32,B711&gt;graph!$E$20-graph!$E$32),0.25,0)))</f>
        <v>0</v>
      </c>
      <c r="L711" s="674">
        <f>IF(graph!$E$22=0,0,IF(graph!$E$2=0,20,IF(AND(B711&gt;graph!$E$22-graph!$E$32,B711&lt;graph!$E$22+graph!$E$32),0.25,0)))</f>
        <v>0</v>
      </c>
    </row>
    <row r="712" spans="2:12">
      <c r="B712" s="620" t="str">
        <f>IF(graph!$E$2=0,"",B711+graph!$E$32)</f>
        <v/>
      </c>
      <c r="C712" s="673">
        <f>IF(graph!$E$2=0,20,IF(SUM(K712+L712=0),NA(),0.25))</f>
        <v>20</v>
      </c>
      <c r="D712" s="496">
        <f>IF(graph!$E$2=0,20,IF(AND(B712&lt;graph!$E$10+graph!$E$32,B712&gt;graph!$E$10-graph!$E$32),0.25,NA()))</f>
        <v>20</v>
      </c>
      <c r="K712" s="674">
        <f>IF(graph!$E$20=0,0,IF(graph!$E$2=0,20,IF(AND(B712&lt;graph!$E$20+graph!$E$32,B712&gt;graph!$E$20-graph!$E$32),0.25,0)))</f>
        <v>0</v>
      </c>
      <c r="L712" s="674">
        <f>IF(graph!$E$22=0,0,IF(graph!$E$2=0,20,IF(AND(B712&gt;graph!$E$22-graph!$E$32,B712&lt;graph!$E$22+graph!$E$32),0.25,0)))</f>
        <v>0</v>
      </c>
    </row>
    <row r="713" spans="2:12">
      <c r="B713" s="620" t="str">
        <f>IF(graph!$E$2=0,"",B712+graph!$E$32)</f>
        <v/>
      </c>
      <c r="C713" s="673">
        <f>IF(graph!$E$2=0,20,IF(SUM(K713+L713=0),NA(),0.25))</f>
        <v>20</v>
      </c>
      <c r="D713" s="496">
        <f>IF(graph!$E$2=0,20,IF(AND(B713&lt;graph!$E$10+graph!$E$32,B713&gt;graph!$E$10-graph!$E$32),0.25,NA()))</f>
        <v>20</v>
      </c>
      <c r="K713" s="674">
        <f>IF(graph!$E$20=0,0,IF(graph!$E$2=0,20,IF(AND(B713&lt;graph!$E$20+graph!$E$32,B713&gt;graph!$E$20-graph!$E$32),0.25,0)))</f>
        <v>0</v>
      </c>
      <c r="L713" s="674">
        <f>IF(graph!$E$22=0,0,IF(graph!$E$2=0,20,IF(AND(B713&gt;graph!$E$22-graph!$E$32,B713&lt;graph!$E$22+graph!$E$32),0.25,0)))</f>
        <v>0</v>
      </c>
    </row>
    <row r="714" spans="2:12">
      <c r="B714" s="620" t="str">
        <f>IF(graph!$E$2=0,"",B713+graph!$E$32)</f>
        <v/>
      </c>
      <c r="C714" s="673">
        <f>IF(graph!$E$2=0,20,IF(SUM(K714+L714=0),NA(),0.25))</f>
        <v>20</v>
      </c>
      <c r="D714" s="496">
        <f>IF(graph!$E$2=0,20,IF(AND(B714&lt;graph!$E$10+graph!$E$32,B714&gt;graph!$E$10-graph!$E$32),0.25,NA()))</f>
        <v>20</v>
      </c>
      <c r="K714" s="674">
        <f>IF(graph!$E$20=0,0,IF(graph!$E$2=0,20,IF(AND(B714&lt;graph!$E$20+graph!$E$32,B714&gt;graph!$E$20-graph!$E$32),0.25,0)))</f>
        <v>0</v>
      </c>
      <c r="L714" s="674">
        <f>IF(graph!$E$22=0,0,IF(graph!$E$2=0,20,IF(AND(B714&gt;graph!$E$22-graph!$E$32,B714&lt;graph!$E$22+graph!$E$32),0.25,0)))</f>
        <v>0</v>
      </c>
    </row>
    <row r="715" spans="2:12">
      <c r="B715" s="620" t="str">
        <f>IF(graph!$E$2=0,"",B714+graph!$E$32)</f>
        <v/>
      </c>
      <c r="C715" s="673">
        <f>IF(graph!$E$2=0,20,IF(SUM(K715+L715=0),NA(),0.25))</f>
        <v>20</v>
      </c>
      <c r="D715" s="496">
        <f>IF(graph!$E$2=0,20,IF(AND(B715&lt;graph!$E$10+graph!$E$32,B715&gt;graph!$E$10-graph!$E$32),0.25,NA()))</f>
        <v>20</v>
      </c>
      <c r="K715" s="674">
        <f>IF(graph!$E$20=0,0,IF(graph!$E$2=0,20,IF(AND(B715&lt;graph!$E$20+graph!$E$32,B715&gt;graph!$E$20-graph!$E$32),0.25,0)))</f>
        <v>0</v>
      </c>
      <c r="L715" s="674">
        <f>IF(graph!$E$22=0,0,IF(graph!$E$2=0,20,IF(AND(B715&gt;graph!$E$22-graph!$E$32,B715&lt;graph!$E$22+graph!$E$32),0.25,0)))</f>
        <v>0</v>
      </c>
    </row>
    <row r="716" spans="2:12">
      <c r="B716" s="620" t="str">
        <f>IF(graph!$E$2=0,"",B715+graph!$E$32)</f>
        <v/>
      </c>
      <c r="C716" s="673">
        <f>IF(graph!$E$2=0,20,IF(SUM(K716+L716=0),NA(),0.25))</f>
        <v>20</v>
      </c>
      <c r="D716" s="496">
        <f>IF(graph!$E$2=0,20,IF(AND(B716&lt;graph!$E$10+graph!$E$32,B716&gt;graph!$E$10-graph!$E$32),0.25,NA()))</f>
        <v>20</v>
      </c>
      <c r="K716" s="674">
        <f>IF(graph!$E$20=0,0,IF(graph!$E$2=0,20,IF(AND(B716&lt;graph!$E$20+graph!$E$32,B716&gt;graph!$E$20-graph!$E$32),0.25,0)))</f>
        <v>0</v>
      </c>
      <c r="L716" s="674">
        <f>IF(graph!$E$22=0,0,IF(graph!$E$2=0,20,IF(AND(B716&gt;graph!$E$22-graph!$E$32,B716&lt;graph!$E$22+graph!$E$32),0.25,0)))</f>
        <v>0</v>
      </c>
    </row>
    <row r="717" spans="2:12">
      <c r="B717" s="620" t="str">
        <f>IF(graph!$E$2=0,"",B716+graph!$E$32)</f>
        <v/>
      </c>
      <c r="C717" s="673">
        <f>IF(graph!$E$2=0,20,IF(SUM(K717+L717=0),NA(),0.25))</f>
        <v>20</v>
      </c>
      <c r="D717" s="496">
        <f>IF(graph!$E$2=0,20,IF(AND(B717&lt;graph!$E$10+graph!$E$32,B717&gt;graph!$E$10-graph!$E$32),0.25,NA()))</f>
        <v>20</v>
      </c>
      <c r="K717" s="674">
        <f>IF(graph!$E$20=0,0,IF(graph!$E$2=0,20,IF(AND(B717&lt;graph!$E$20+graph!$E$32,B717&gt;graph!$E$20-graph!$E$32),0.25,0)))</f>
        <v>0</v>
      </c>
      <c r="L717" s="674">
        <f>IF(graph!$E$22=0,0,IF(graph!$E$2=0,20,IF(AND(B717&gt;graph!$E$22-graph!$E$32,B717&lt;graph!$E$22+graph!$E$32),0.25,0)))</f>
        <v>0</v>
      </c>
    </row>
    <row r="718" spans="2:12">
      <c r="B718" s="620" t="str">
        <f>IF(graph!$E$2=0,"",B717+graph!$E$32)</f>
        <v/>
      </c>
      <c r="C718" s="673">
        <f>IF(graph!$E$2=0,20,IF(SUM(K718+L718=0),NA(),0.25))</f>
        <v>20</v>
      </c>
      <c r="D718" s="496">
        <f>IF(graph!$E$2=0,20,IF(AND(B718&lt;graph!$E$10+graph!$E$32,B718&gt;graph!$E$10-graph!$E$32),0.25,NA()))</f>
        <v>20</v>
      </c>
      <c r="K718" s="674">
        <f>IF(graph!$E$20=0,0,IF(graph!$E$2=0,20,IF(AND(B718&lt;graph!$E$20+graph!$E$32,B718&gt;graph!$E$20-graph!$E$32),0.25,0)))</f>
        <v>0</v>
      </c>
      <c r="L718" s="674">
        <f>IF(graph!$E$22=0,0,IF(graph!$E$2=0,20,IF(AND(B718&gt;graph!$E$22-graph!$E$32,B718&lt;graph!$E$22+graph!$E$32),0.25,0)))</f>
        <v>0</v>
      </c>
    </row>
    <row r="719" spans="2:12">
      <c r="B719" s="620" t="str">
        <f>IF(graph!$E$2=0,"",B718+graph!$E$32)</f>
        <v/>
      </c>
      <c r="C719" s="673">
        <f>IF(graph!$E$2=0,20,IF(SUM(K719+L719=0),NA(),0.25))</f>
        <v>20</v>
      </c>
      <c r="D719" s="496">
        <f>IF(graph!$E$2=0,20,IF(AND(B719&lt;graph!$E$10+graph!$E$32,B719&gt;graph!$E$10-graph!$E$32),0.25,NA()))</f>
        <v>20</v>
      </c>
      <c r="K719" s="674">
        <f>IF(graph!$E$20=0,0,IF(graph!$E$2=0,20,IF(AND(B719&lt;graph!$E$20+graph!$E$32,B719&gt;graph!$E$20-graph!$E$32),0.25,0)))</f>
        <v>0</v>
      </c>
      <c r="L719" s="674">
        <f>IF(graph!$E$22=0,0,IF(graph!$E$2=0,20,IF(AND(B719&gt;graph!$E$22-graph!$E$32,B719&lt;graph!$E$22+graph!$E$32),0.25,0)))</f>
        <v>0</v>
      </c>
    </row>
    <row r="720" spans="2:12">
      <c r="B720" s="620" t="str">
        <f>IF(graph!$E$2=0,"",B719+graph!$E$32)</f>
        <v/>
      </c>
      <c r="C720" s="673">
        <f>IF(graph!$E$2=0,20,IF(SUM(K720+L720=0),NA(),0.25))</f>
        <v>20</v>
      </c>
      <c r="D720" s="496">
        <f>IF(graph!$E$2=0,20,IF(AND(B720&lt;graph!$E$10+graph!$E$32,B720&gt;graph!$E$10-graph!$E$32),0.25,NA()))</f>
        <v>20</v>
      </c>
      <c r="K720" s="674">
        <f>IF(graph!$E$20=0,0,IF(graph!$E$2=0,20,IF(AND(B720&lt;graph!$E$20+graph!$E$32,B720&gt;graph!$E$20-graph!$E$32),0.25,0)))</f>
        <v>0</v>
      </c>
      <c r="L720" s="674">
        <f>IF(graph!$E$22=0,0,IF(graph!$E$2=0,20,IF(AND(B720&gt;graph!$E$22-graph!$E$32,B720&lt;graph!$E$22+graph!$E$32),0.25,0)))</f>
        <v>0</v>
      </c>
    </row>
    <row r="721" spans="2:12">
      <c r="B721" s="620" t="str">
        <f>IF(graph!$E$2=0,"",B720+graph!$E$32)</f>
        <v/>
      </c>
      <c r="C721" s="673">
        <f>IF(graph!$E$2=0,20,IF(SUM(K721+L721=0),NA(),0.25))</f>
        <v>20</v>
      </c>
      <c r="D721" s="496">
        <f>IF(graph!$E$2=0,20,IF(AND(B721&lt;graph!$E$10+graph!$E$32,B721&gt;graph!$E$10-graph!$E$32),0.25,NA()))</f>
        <v>20</v>
      </c>
      <c r="K721" s="674">
        <f>IF(graph!$E$20=0,0,IF(graph!$E$2=0,20,IF(AND(B721&lt;graph!$E$20+graph!$E$32,B721&gt;graph!$E$20-graph!$E$32),0.25,0)))</f>
        <v>0</v>
      </c>
      <c r="L721" s="674">
        <f>IF(graph!$E$22=0,0,IF(graph!$E$2=0,20,IF(AND(B721&gt;graph!$E$22-graph!$E$32,B721&lt;graph!$E$22+graph!$E$32),0.25,0)))</f>
        <v>0</v>
      </c>
    </row>
    <row r="722" spans="2:12">
      <c r="B722" s="620" t="str">
        <f>IF(graph!$E$2=0,"",B721+graph!$E$32)</f>
        <v/>
      </c>
      <c r="C722" s="673">
        <f>IF(graph!$E$2=0,20,IF(SUM(K722+L722=0),NA(),0.25))</f>
        <v>20</v>
      </c>
      <c r="D722" s="496">
        <f>IF(graph!$E$2=0,20,IF(AND(B722&lt;graph!$E$10+graph!$E$32,B722&gt;graph!$E$10-graph!$E$32),0.25,NA()))</f>
        <v>20</v>
      </c>
      <c r="K722" s="674">
        <f>IF(graph!$E$20=0,0,IF(graph!$E$2=0,20,IF(AND(B722&lt;graph!$E$20+graph!$E$32,B722&gt;graph!$E$20-graph!$E$32),0.25,0)))</f>
        <v>0</v>
      </c>
      <c r="L722" s="674">
        <f>IF(graph!$E$22=0,0,IF(graph!$E$2=0,20,IF(AND(B722&gt;graph!$E$22-graph!$E$32,B722&lt;graph!$E$22+graph!$E$32),0.25,0)))</f>
        <v>0</v>
      </c>
    </row>
    <row r="723" spans="2:12">
      <c r="B723" s="620" t="str">
        <f>IF(graph!$E$2=0,"",B722+graph!$E$32)</f>
        <v/>
      </c>
      <c r="C723" s="673">
        <f>IF(graph!$E$2=0,20,IF(SUM(K723+L723=0),NA(),0.25))</f>
        <v>20</v>
      </c>
      <c r="D723" s="496">
        <f>IF(graph!$E$2=0,20,IF(AND(B723&lt;graph!$E$10+graph!$E$32,B723&gt;graph!$E$10-graph!$E$32),0.25,NA()))</f>
        <v>20</v>
      </c>
      <c r="K723" s="674">
        <f>IF(graph!$E$20=0,0,IF(graph!$E$2=0,20,IF(AND(B723&lt;graph!$E$20+graph!$E$32,B723&gt;graph!$E$20-graph!$E$32),0.25,0)))</f>
        <v>0</v>
      </c>
      <c r="L723" s="674">
        <f>IF(graph!$E$22=0,0,IF(graph!$E$2=0,20,IF(AND(B723&gt;graph!$E$22-graph!$E$32,B723&lt;graph!$E$22+graph!$E$32),0.25,0)))</f>
        <v>0</v>
      </c>
    </row>
    <row r="724" spans="2:12">
      <c r="B724" s="620" t="str">
        <f>IF(graph!$E$2=0,"",B723+graph!$E$32)</f>
        <v/>
      </c>
      <c r="C724" s="673">
        <f>IF(graph!$E$2=0,20,IF(SUM(K724+L724=0),NA(),0.25))</f>
        <v>20</v>
      </c>
      <c r="D724" s="496">
        <f>IF(graph!$E$2=0,20,IF(AND(B724&lt;graph!$E$10+graph!$E$32,B724&gt;graph!$E$10-graph!$E$32),0.25,NA()))</f>
        <v>20</v>
      </c>
      <c r="K724" s="674">
        <f>IF(graph!$E$20=0,0,IF(graph!$E$2=0,20,IF(AND(B724&lt;graph!$E$20+graph!$E$32,B724&gt;graph!$E$20-graph!$E$32),0.25,0)))</f>
        <v>0</v>
      </c>
      <c r="L724" s="674">
        <f>IF(graph!$E$22=0,0,IF(graph!$E$2=0,20,IF(AND(B724&gt;graph!$E$22-graph!$E$32,B724&lt;graph!$E$22+graph!$E$32),0.25,0)))</f>
        <v>0</v>
      </c>
    </row>
    <row r="725" spans="2:12">
      <c r="B725" s="620" t="str">
        <f>IF(graph!$E$2=0,"",B724+graph!$E$32)</f>
        <v/>
      </c>
      <c r="C725" s="673">
        <f>IF(graph!$E$2=0,20,IF(SUM(K725+L725=0),NA(),0.25))</f>
        <v>20</v>
      </c>
      <c r="D725" s="496">
        <f>IF(graph!$E$2=0,20,IF(AND(B725&lt;graph!$E$10+graph!$E$32,B725&gt;graph!$E$10-graph!$E$32),0.25,NA()))</f>
        <v>20</v>
      </c>
      <c r="K725" s="674">
        <f>IF(graph!$E$20=0,0,IF(graph!$E$2=0,20,IF(AND(B725&lt;graph!$E$20+graph!$E$32,B725&gt;graph!$E$20-graph!$E$32),0.25,0)))</f>
        <v>0</v>
      </c>
      <c r="L725" s="674">
        <f>IF(graph!$E$22=0,0,IF(graph!$E$2=0,20,IF(AND(B725&gt;graph!$E$22-graph!$E$32,B725&lt;graph!$E$22+graph!$E$32),0.25,0)))</f>
        <v>0</v>
      </c>
    </row>
    <row r="726" spans="2:12">
      <c r="B726" s="620" t="str">
        <f>IF(graph!$E$2=0,"",B725+graph!$E$32)</f>
        <v/>
      </c>
      <c r="C726" s="673">
        <f>IF(graph!$E$2=0,20,IF(SUM(K726+L726=0),NA(),0.25))</f>
        <v>20</v>
      </c>
      <c r="D726" s="496">
        <f>IF(graph!$E$2=0,20,IF(AND(B726&lt;graph!$E$10+graph!$E$32,B726&gt;graph!$E$10-graph!$E$32),0.25,NA()))</f>
        <v>20</v>
      </c>
      <c r="K726" s="674">
        <f>IF(graph!$E$20=0,0,IF(graph!$E$2=0,20,IF(AND(B726&lt;graph!$E$20+graph!$E$32,B726&gt;graph!$E$20-graph!$E$32),0.25,0)))</f>
        <v>0</v>
      </c>
      <c r="L726" s="674">
        <f>IF(graph!$E$22=0,0,IF(graph!$E$2=0,20,IF(AND(B726&gt;graph!$E$22-graph!$E$32,B726&lt;graph!$E$22+graph!$E$32),0.25,0)))</f>
        <v>0</v>
      </c>
    </row>
    <row r="727" spans="2:12">
      <c r="B727" s="620" t="str">
        <f>IF(graph!$E$2=0,"",B726+graph!$E$32)</f>
        <v/>
      </c>
      <c r="C727" s="673">
        <f>IF(graph!$E$2=0,20,IF(SUM(K727+L727=0),NA(),0.25))</f>
        <v>20</v>
      </c>
      <c r="D727" s="496">
        <f>IF(graph!$E$2=0,20,IF(AND(B727&lt;graph!$E$10+graph!$E$32,B727&gt;graph!$E$10-graph!$E$32),0.25,NA()))</f>
        <v>20</v>
      </c>
      <c r="K727" s="674">
        <f>IF(graph!$E$20=0,0,IF(graph!$E$2=0,20,IF(AND(B727&lt;graph!$E$20+graph!$E$32,B727&gt;graph!$E$20-graph!$E$32),0.25,0)))</f>
        <v>0</v>
      </c>
      <c r="L727" s="674">
        <f>IF(graph!$E$22=0,0,IF(graph!$E$2=0,20,IF(AND(B727&gt;graph!$E$22-graph!$E$32,B727&lt;graph!$E$22+graph!$E$32),0.25,0)))</f>
        <v>0</v>
      </c>
    </row>
    <row r="728" spans="2:12">
      <c r="B728" s="620" t="str">
        <f>IF(graph!$E$2=0,"",B727+graph!$E$32)</f>
        <v/>
      </c>
      <c r="C728" s="673">
        <f>IF(graph!$E$2=0,20,IF(SUM(K728+L728=0),NA(),0.25))</f>
        <v>20</v>
      </c>
      <c r="D728" s="496">
        <f>IF(graph!$E$2=0,20,IF(AND(B728&lt;graph!$E$10+graph!$E$32,B728&gt;graph!$E$10-graph!$E$32),0.25,NA()))</f>
        <v>20</v>
      </c>
      <c r="K728" s="674">
        <f>IF(graph!$E$20=0,0,IF(graph!$E$2=0,20,IF(AND(B728&lt;graph!$E$20+graph!$E$32,B728&gt;graph!$E$20-graph!$E$32),0.25,0)))</f>
        <v>0</v>
      </c>
      <c r="L728" s="674">
        <f>IF(graph!$E$22=0,0,IF(graph!$E$2=0,20,IF(AND(B728&gt;graph!$E$22-graph!$E$32,B728&lt;graph!$E$22+graph!$E$32),0.25,0)))</f>
        <v>0</v>
      </c>
    </row>
    <row r="729" spans="2:12">
      <c r="B729" s="620" t="str">
        <f>IF(graph!$E$2=0,"",B728+graph!$E$32)</f>
        <v/>
      </c>
      <c r="C729" s="673">
        <f>IF(graph!$E$2=0,20,IF(SUM(K729+L729=0),NA(),0.25))</f>
        <v>20</v>
      </c>
      <c r="D729" s="496">
        <f>IF(graph!$E$2=0,20,IF(AND(B729&lt;graph!$E$10+graph!$E$32,B729&gt;graph!$E$10-graph!$E$32),0.25,NA()))</f>
        <v>20</v>
      </c>
      <c r="K729" s="674">
        <f>IF(graph!$E$20=0,0,IF(graph!$E$2=0,20,IF(AND(B729&lt;graph!$E$20+graph!$E$32,B729&gt;graph!$E$20-graph!$E$32),0.25,0)))</f>
        <v>0</v>
      </c>
      <c r="L729" s="674">
        <f>IF(graph!$E$22=0,0,IF(graph!$E$2=0,20,IF(AND(B729&gt;graph!$E$22-graph!$E$32,B729&lt;graph!$E$22+graph!$E$32),0.25,0)))</f>
        <v>0</v>
      </c>
    </row>
    <row r="730" spans="2:12">
      <c r="B730" s="620" t="str">
        <f>IF(graph!$E$2=0,"",B729+graph!$E$32)</f>
        <v/>
      </c>
      <c r="C730" s="673">
        <f>IF(graph!$E$2=0,20,IF(SUM(K730+L730=0),NA(),0.25))</f>
        <v>20</v>
      </c>
      <c r="D730" s="496">
        <f>IF(graph!$E$2=0,20,IF(AND(B730&lt;graph!$E$10+graph!$E$32,B730&gt;graph!$E$10-graph!$E$32),0.25,NA()))</f>
        <v>20</v>
      </c>
      <c r="K730" s="674">
        <f>IF(graph!$E$20=0,0,IF(graph!$E$2=0,20,IF(AND(B730&lt;graph!$E$20+graph!$E$32,B730&gt;graph!$E$20-graph!$E$32),0.25,0)))</f>
        <v>0</v>
      </c>
      <c r="L730" s="674">
        <f>IF(graph!$E$22=0,0,IF(graph!$E$2=0,20,IF(AND(B730&gt;graph!$E$22-graph!$E$32,B730&lt;graph!$E$22+graph!$E$32),0.25,0)))</f>
        <v>0</v>
      </c>
    </row>
    <row r="731" spans="2:12">
      <c r="B731" s="620" t="str">
        <f>IF(graph!$E$2=0,"",B730+graph!$E$32)</f>
        <v/>
      </c>
      <c r="C731" s="673">
        <f>IF(graph!$E$2=0,20,IF(SUM(K731+L731=0),NA(),0.25))</f>
        <v>20</v>
      </c>
      <c r="D731" s="496">
        <f>IF(graph!$E$2=0,20,IF(AND(B731&lt;graph!$E$10+graph!$E$32,B731&gt;graph!$E$10-graph!$E$32),0.25,NA()))</f>
        <v>20</v>
      </c>
      <c r="K731" s="674">
        <f>IF(graph!$E$20=0,0,IF(graph!$E$2=0,20,IF(AND(B731&lt;graph!$E$20+graph!$E$32,B731&gt;graph!$E$20-graph!$E$32),0.25,0)))</f>
        <v>0</v>
      </c>
      <c r="L731" s="674">
        <f>IF(graph!$E$22=0,0,IF(graph!$E$2=0,20,IF(AND(B731&gt;graph!$E$22-graph!$E$32,B731&lt;graph!$E$22+graph!$E$32),0.25,0)))</f>
        <v>0</v>
      </c>
    </row>
    <row r="732" spans="2:12">
      <c r="B732" s="620" t="str">
        <f>IF(graph!$E$2=0,"",B731+graph!$E$32)</f>
        <v/>
      </c>
      <c r="C732" s="673">
        <f>IF(graph!$E$2=0,20,IF(SUM(K732+L732=0),NA(),0.25))</f>
        <v>20</v>
      </c>
      <c r="D732" s="496">
        <f>IF(graph!$E$2=0,20,IF(AND(B732&lt;graph!$E$10+graph!$E$32,B732&gt;graph!$E$10-graph!$E$32),0.25,NA()))</f>
        <v>20</v>
      </c>
      <c r="K732" s="674">
        <f>IF(graph!$E$20=0,0,IF(graph!$E$2=0,20,IF(AND(B732&lt;graph!$E$20+graph!$E$32,B732&gt;graph!$E$20-graph!$E$32),0.25,0)))</f>
        <v>0</v>
      </c>
      <c r="L732" s="674">
        <f>IF(graph!$E$22=0,0,IF(graph!$E$2=0,20,IF(AND(B732&gt;graph!$E$22-graph!$E$32,B732&lt;graph!$E$22+graph!$E$32),0.25,0)))</f>
        <v>0</v>
      </c>
    </row>
    <row r="733" spans="2:12">
      <c r="B733" s="620" t="str">
        <f>IF(graph!$E$2=0,"",B732+graph!$E$32)</f>
        <v/>
      </c>
      <c r="C733" s="673">
        <f>IF(graph!$E$2=0,20,IF(SUM(K733+L733=0),NA(),0.25))</f>
        <v>20</v>
      </c>
      <c r="D733" s="496">
        <f>IF(graph!$E$2=0,20,IF(AND(B733&lt;graph!$E$10+graph!$E$32,B733&gt;graph!$E$10-graph!$E$32),0.25,NA()))</f>
        <v>20</v>
      </c>
      <c r="K733" s="674">
        <f>IF(graph!$E$20=0,0,IF(graph!$E$2=0,20,IF(AND(B733&lt;graph!$E$20+graph!$E$32,B733&gt;graph!$E$20-graph!$E$32),0.25,0)))</f>
        <v>0</v>
      </c>
      <c r="L733" s="674">
        <f>IF(graph!$E$22=0,0,IF(graph!$E$2=0,20,IF(AND(B733&gt;graph!$E$22-graph!$E$32,B733&lt;graph!$E$22+graph!$E$32),0.25,0)))</f>
        <v>0</v>
      </c>
    </row>
    <row r="734" spans="2:12">
      <c r="B734" s="620" t="str">
        <f>IF(graph!$E$2=0,"",B733+graph!$E$32)</f>
        <v/>
      </c>
      <c r="C734" s="673">
        <f>IF(graph!$E$2=0,20,IF(SUM(K734+L734=0),NA(),0.25))</f>
        <v>20</v>
      </c>
      <c r="D734" s="496">
        <f>IF(graph!$E$2=0,20,IF(AND(B734&lt;graph!$E$10+graph!$E$32,B734&gt;graph!$E$10-graph!$E$32),0.25,NA()))</f>
        <v>20</v>
      </c>
      <c r="K734" s="674">
        <f>IF(graph!$E$20=0,0,IF(graph!$E$2=0,20,IF(AND(B734&lt;graph!$E$20+graph!$E$32,B734&gt;graph!$E$20-graph!$E$32),0.25,0)))</f>
        <v>0</v>
      </c>
      <c r="L734" s="674">
        <f>IF(graph!$E$22=0,0,IF(graph!$E$2=0,20,IF(AND(B734&gt;graph!$E$22-graph!$E$32,B734&lt;graph!$E$22+graph!$E$32),0.25,0)))</f>
        <v>0</v>
      </c>
    </row>
    <row r="735" spans="2:12">
      <c r="B735" s="620" t="str">
        <f>IF(graph!$E$2=0,"",B734+graph!$E$32)</f>
        <v/>
      </c>
      <c r="C735" s="673">
        <f>IF(graph!$E$2=0,20,IF(SUM(K735+L735=0),NA(),0.25))</f>
        <v>20</v>
      </c>
      <c r="D735" s="496">
        <f>IF(graph!$E$2=0,20,IF(AND(B735&lt;graph!$E$10+graph!$E$32,B735&gt;graph!$E$10-graph!$E$32),0.25,NA()))</f>
        <v>20</v>
      </c>
      <c r="K735" s="674">
        <f>IF(graph!$E$20=0,0,IF(graph!$E$2=0,20,IF(AND(B735&lt;graph!$E$20+graph!$E$32,B735&gt;graph!$E$20-graph!$E$32),0.25,0)))</f>
        <v>0</v>
      </c>
      <c r="L735" s="674">
        <f>IF(graph!$E$22=0,0,IF(graph!$E$2=0,20,IF(AND(B735&gt;graph!$E$22-graph!$E$32,B735&lt;graph!$E$22+graph!$E$32),0.25,0)))</f>
        <v>0</v>
      </c>
    </row>
    <row r="736" spans="2:12">
      <c r="B736" s="620" t="str">
        <f>IF(graph!$E$2=0,"",B735+graph!$E$32)</f>
        <v/>
      </c>
      <c r="C736" s="673">
        <f>IF(graph!$E$2=0,20,IF(SUM(K736+L736=0),NA(),0.25))</f>
        <v>20</v>
      </c>
      <c r="D736" s="496">
        <f>IF(graph!$E$2=0,20,IF(AND(B736&lt;graph!$E$10+graph!$E$32,B736&gt;graph!$E$10-graph!$E$32),0.25,NA()))</f>
        <v>20</v>
      </c>
      <c r="K736" s="674">
        <f>IF(graph!$E$20=0,0,IF(graph!$E$2=0,20,IF(AND(B736&lt;graph!$E$20+graph!$E$32,B736&gt;graph!$E$20-graph!$E$32),0.25,0)))</f>
        <v>0</v>
      </c>
      <c r="L736" s="674">
        <f>IF(graph!$E$22=0,0,IF(graph!$E$2=0,20,IF(AND(B736&gt;graph!$E$22-graph!$E$32,B736&lt;graph!$E$22+graph!$E$32),0.25,0)))</f>
        <v>0</v>
      </c>
    </row>
    <row r="737" spans="2:12">
      <c r="B737" s="620" t="str">
        <f>IF(graph!$E$2=0,"",B736+graph!$E$32)</f>
        <v/>
      </c>
      <c r="C737" s="673">
        <f>IF(graph!$E$2=0,20,IF(SUM(K737+L737=0),NA(),0.25))</f>
        <v>20</v>
      </c>
      <c r="D737" s="496">
        <f>IF(graph!$E$2=0,20,IF(AND(B737&lt;graph!$E$10+graph!$E$32,B737&gt;graph!$E$10-graph!$E$32),0.25,NA()))</f>
        <v>20</v>
      </c>
      <c r="K737" s="674">
        <f>IF(graph!$E$20=0,0,IF(graph!$E$2=0,20,IF(AND(B737&lt;graph!$E$20+graph!$E$32,B737&gt;graph!$E$20-graph!$E$32),0.25,0)))</f>
        <v>0</v>
      </c>
      <c r="L737" s="674">
        <f>IF(graph!$E$22=0,0,IF(graph!$E$2=0,20,IF(AND(B737&gt;graph!$E$22-graph!$E$32,B737&lt;graph!$E$22+graph!$E$32),0.25,0)))</f>
        <v>0</v>
      </c>
    </row>
    <row r="738" spans="2:12">
      <c r="B738" s="620" t="str">
        <f>IF(graph!$E$2=0,"",B737+graph!$E$32)</f>
        <v/>
      </c>
      <c r="C738" s="673">
        <f>IF(graph!$E$2=0,20,IF(SUM(K738+L738=0),NA(),0.25))</f>
        <v>20</v>
      </c>
      <c r="D738" s="496">
        <f>IF(graph!$E$2=0,20,IF(AND(B738&lt;graph!$E$10+graph!$E$32,B738&gt;graph!$E$10-graph!$E$32),0.25,NA()))</f>
        <v>20</v>
      </c>
      <c r="K738" s="674">
        <f>IF(graph!$E$20=0,0,IF(graph!$E$2=0,20,IF(AND(B738&lt;graph!$E$20+graph!$E$32,B738&gt;graph!$E$20-graph!$E$32),0.25,0)))</f>
        <v>0</v>
      </c>
      <c r="L738" s="674">
        <f>IF(graph!$E$22=0,0,IF(graph!$E$2=0,20,IF(AND(B738&gt;graph!$E$22-graph!$E$32,B738&lt;graph!$E$22+graph!$E$32),0.25,0)))</f>
        <v>0</v>
      </c>
    </row>
    <row r="739" spans="2:12">
      <c r="B739" s="620" t="str">
        <f>IF(graph!$E$2=0,"",B738+graph!$E$32)</f>
        <v/>
      </c>
      <c r="C739" s="673">
        <f>IF(graph!$E$2=0,20,IF(SUM(K739+L739=0),NA(),0.25))</f>
        <v>20</v>
      </c>
      <c r="D739" s="496">
        <f>IF(graph!$E$2=0,20,IF(AND(B739&lt;graph!$E$10+graph!$E$32,B739&gt;graph!$E$10-graph!$E$32),0.25,NA()))</f>
        <v>20</v>
      </c>
      <c r="K739" s="674">
        <f>IF(graph!$E$20=0,0,IF(graph!$E$2=0,20,IF(AND(B739&lt;graph!$E$20+graph!$E$32,B739&gt;graph!$E$20-graph!$E$32),0.25,0)))</f>
        <v>0</v>
      </c>
      <c r="L739" s="674">
        <f>IF(graph!$E$22=0,0,IF(graph!$E$2=0,20,IF(AND(B739&gt;graph!$E$22-graph!$E$32,B739&lt;graph!$E$22+graph!$E$32),0.25,0)))</f>
        <v>0</v>
      </c>
    </row>
    <row r="740" spans="2:12">
      <c r="B740" s="620" t="str">
        <f>IF(graph!$E$2=0,"",B739+graph!$E$32)</f>
        <v/>
      </c>
      <c r="C740" s="673">
        <f>IF(graph!$E$2=0,20,IF(SUM(K740+L740=0),NA(),0.25))</f>
        <v>20</v>
      </c>
      <c r="D740" s="496">
        <f>IF(graph!$E$2=0,20,IF(AND(B740&lt;graph!$E$10+graph!$E$32,B740&gt;graph!$E$10-graph!$E$32),0.25,NA()))</f>
        <v>20</v>
      </c>
      <c r="K740" s="674">
        <f>IF(graph!$E$20=0,0,IF(graph!$E$2=0,20,IF(AND(B740&lt;graph!$E$20+graph!$E$32,B740&gt;graph!$E$20-graph!$E$32),0.25,0)))</f>
        <v>0</v>
      </c>
      <c r="L740" s="674">
        <f>IF(graph!$E$22=0,0,IF(graph!$E$2=0,20,IF(AND(B740&gt;graph!$E$22-graph!$E$32,B740&lt;graph!$E$22+graph!$E$32),0.25,0)))</f>
        <v>0</v>
      </c>
    </row>
    <row r="741" spans="2:12">
      <c r="B741" s="620" t="str">
        <f>IF(graph!$E$2=0,"",B740+graph!$E$32)</f>
        <v/>
      </c>
      <c r="C741" s="673">
        <f>IF(graph!$E$2=0,20,IF(SUM(K741+L741=0),NA(),0.25))</f>
        <v>20</v>
      </c>
      <c r="D741" s="496">
        <f>IF(graph!$E$2=0,20,IF(AND(B741&lt;graph!$E$10+graph!$E$32,B741&gt;graph!$E$10-graph!$E$32),0.25,NA()))</f>
        <v>20</v>
      </c>
      <c r="K741" s="674">
        <f>IF(graph!$E$20=0,0,IF(graph!$E$2=0,20,IF(AND(B741&lt;graph!$E$20+graph!$E$32,B741&gt;graph!$E$20-graph!$E$32),0.25,0)))</f>
        <v>0</v>
      </c>
      <c r="L741" s="674">
        <f>IF(graph!$E$22=0,0,IF(graph!$E$2=0,20,IF(AND(B741&gt;graph!$E$22-graph!$E$32,B741&lt;graph!$E$22+graph!$E$32),0.25,0)))</f>
        <v>0</v>
      </c>
    </row>
    <row r="742" spans="2:12">
      <c r="B742" s="620" t="str">
        <f>IF(graph!$E$2=0,"",B741+graph!$E$32)</f>
        <v/>
      </c>
      <c r="C742" s="673">
        <f>IF(graph!$E$2=0,20,IF(SUM(K742+L742=0),NA(),0.25))</f>
        <v>20</v>
      </c>
      <c r="D742" s="496">
        <f>IF(graph!$E$2=0,20,IF(AND(B742&lt;graph!$E$10+graph!$E$32,B742&gt;graph!$E$10-graph!$E$32),0.25,NA()))</f>
        <v>20</v>
      </c>
      <c r="K742" s="674">
        <f>IF(graph!$E$20=0,0,IF(graph!$E$2=0,20,IF(AND(B742&lt;graph!$E$20+graph!$E$32,B742&gt;graph!$E$20-graph!$E$32),0.25,0)))</f>
        <v>0</v>
      </c>
      <c r="L742" s="674">
        <f>IF(graph!$E$22=0,0,IF(graph!$E$2=0,20,IF(AND(B742&gt;graph!$E$22-graph!$E$32,B742&lt;graph!$E$22+graph!$E$32),0.25,0)))</f>
        <v>0</v>
      </c>
    </row>
    <row r="743" spans="2:12">
      <c r="B743" s="620" t="str">
        <f>IF(graph!$E$2=0,"",B742+graph!$E$32)</f>
        <v/>
      </c>
      <c r="C743" s="673">
        <f>IF(graph!$E$2=0,20,IF(SUM(K743+L743=0),NA(),0.25))</f>
        <v>20</v>
      </c>
      <c r="D743" s="496">
        <f>IF(graph!$E$2=0,20,IF(AND(B743&lt;graph!$E$10+graph!$E$32,B743&gt;graph!$E$10-graph!$E$32),0.25,NA()))</f>
        <v>20</v>
      </c>
      <c r="K743" s="674">
        <f>IF(graph!$E$20=0,0,IF(graph!$E$2=0,20,IF(AND(B743&lt;graph!$E$20+graph!$E$32,B743&gt;graph!$E$20-graph!$E$32),0.25,0)))</f>
        <v>0</v>
      </c>
      <c r="L743" s="674">
        <f>IF(graph!$E$22=0,0,IF(graph!$E$2=0,20,IF(AND(B743&gt;graph!$E$22-graph!$E$32,B743&lt;graph!$E$22+graph!$E$32),0.25,0)))</f>
        <v>0</v>
      </c>
    </row>
    <row r="744" spans="2:12">
      <c r="B744" s="620" t="str">
        <f>IF(graph!$E$2=0,"",B743+graph!$E$32)</f>
        <v/>
      </c>
      <c r="C744" s="673">
        <f>IF(graph!$E$2=0,20,IF(SUM(K744+L744=0),NA(),0.25))</f>
        <v>20</v>
      </c>
      <c r="D744" s="496">
        <f>IF(graph!$E$2=0,20,IF(AND(B744&lt;graph!$E$10+graph!$E$32,B744&gt;graph!$E$10-graph!$E$32),0.25,NA()))</f>
        <v>20</v>
      </c>
      <c r="K744" s="674">
        <f>IF(graph!$E$20=0,0,IF(graph!$E$2=0,20,IF(AND(B744&lt;graph!$E$20+graph!$E$32,B744&gt;graph!$E$20-graph!$E$32),0.25,0)))</f>
        <v>0</v>
      </c>
      <c r="L744" s="674">
        <f>IF(graph!$E$22=0,0,IF(graph!$E$2=0,20,IF(AND(B744&gt;graph!$E$22-graph!$E$32,B744&lt;graph!$E$22+graph!$E$32),0.25,0)))</f>
        <v>0</v>
      </c>
    </row>
    <row r="745" spans="2:12">
      <c r="B745" s="620" t="str">
        <f>IF(graph!$E$2=0,"",B744+graph!$E$32)</f>
        <v/>
      </c>
      <c r="C745" s="673">
        <f>IF(graph!$E$2=0,20,IF(SUM(K745+L745=0),NA(),0.25))</f>
        <v>20</v>
      </c>
      <c r="D745" s="496">
        <f>IF(graph!$E$2=0,20,IF(AND(B745&lt;graph!$E$10+graph!$E$32,B745&gt;graph!$E$10-graph!$E$32),0.25,NA()))</f>
        <v>20</v>
      </c>
      <c r="K745" s="674">
        <f>IF(graph!$E$20=0,0,IF(graph!$E$2=0,20,IF(AND(B745&lt;graph!$E$20+graph!$E$32,B745&gt;graph!$E$20-graph!$E$32),0.25,0)))</f>
        <v>0</v>
      </c>
      <c r="L745" s="674">
        <f>IF(graph!$E$22=0,0,IF(graph!$E$2=0,20,IF(AND(B745&gt;graph!$E$22-graph!$E$32,B745&lt;graph!$E$22+graph!$E$32),0.25,0)))</f>
        <v>0</v>
      </c>
    </row>
    <row r="746" spans="2:12">
      <c r="B746" s="620" t="str">
        <f>IF(graph!$E$2=0,"",B745+graph!$E$32)</f>
        <v/>
      </c>
      <c r="C746" s="673">
        <f>IF(graph!$E$2=0,20,IF(SUM(K746+L746=0),NA(),0.25))</f>
        <v>20</v>
      </c>
      <c r="D746" s="496">
        <f>IF(graph!$E$2=0,20,IF(AND(B746&lt;graph!$E$10+graph!$E$32,B746&gt;graph!$E$10-graph!$E$32),0.25,NA()))</f>
        <v>20</v>
      </c>
      <c r="K746" s="674">
        <f>IF(graph!$E$20=0,0,IF(graph!$E$2=0,20,IF(AND(B746&lt;graph!$E$20+graph!$E$32,B746&gt;graph!$E$20-graph!$E$32),0.25,0)))</f>
        <v>0</v>
      </c>
      <c r="L746" s="674">
        <f>IF(graph!$E$22=0,0,IF(graph!$E$2=0,20,IF(AND(B746&gt;graph!$E$22-graph!$E$32,B746&lt;graph!$E$22+graph!$E$32),0.25,0)))</f>
        <v>0</v>
      </c>
    </row>
    <row r="747" spans="2:12">
      <c r="B747" s="620" t="str">
        <f>IF(graph!$E$2=0,"",B746+graph!$E$32)</f>
        <v/>
      </c>
      <c r="C747" s="673">
        <f>IF(graph!$E$2=0,20,IF(SUM(K747+L747=0),NA(),0.25))</f>
        <v>20</v>
      </c>
      <c r="D747" s="496">
        <f>IF(graph!$E$2=0,20,IF(AND(B747&lt;graph!$E$10+graph!$E$32,B747&gt;graph!$E$10-graph!$E$32),0.25,NA()))</f>
        <v>20</v>
      </c>
      <c r="K747" s="674">
        <f>IF(graph!$E$20=0,0,IF(graph!$E$2=0,20,IF(AND(B747&lt;graph!$E$20+graph!$E$32,B747&gt;graph!$E$20-graph!$E$32),0.25,0)))</f>
        <v>0</v>
      </c>
      <c r="L747" s="674">
        <f>IF(graph!$E$22=0,0,IF(graph!$E$2=0,20,IF(AND(B747&gt;graph!$E$22-graph!$E$32,B747&lt;graph!$E$22+graph!$E$32),0.25,0)))</f>
        <v>0</v>
      </c>
    </row>
    <row r="748" spans="2:12">
      <c r="B748" s="620" t="str">
        <f>IF(graph!$E$2=0,"",B747+graph!$E$32)</f>
        <v/>
      </c>
      <c r="C748" s="673">
        <f>IF(graph!$E$2=0,20,IF(SUM(K748+L748=0),NA(),0.25))</f>
        <v>20</v>
      </c>
      <c r="D748" s="496">
        <f>IF(graph!$E$2=0,20,IF(AND(B748&lt;graph!$E$10+graph!$E$32,B748&gt;graph!$E$10-graph!$E$32),0.25,NA()))</f>
        <v>20</v>
      </c>
      <c r="K748" s="674">
        <f>IF(graph!$E$20=0,0,IF(graph!$E$2=0,20,IF(AND(B748&lt;graph!$E$20+graph!$E$32,B748&gt;graph!$E$20-graph!$E$32),0.25,0)))</f>
        <v>0</v>
      </c>
      <c r="L748" s="674">
        <f>IF(graph!$E$22=0,0,IF(graph!$E$2=0,20,IF(AND(B748&gt;graph!$E$22-graph!$E$32,B748&lt;graph!$E$22+graph!$E$32),0.25,0)))</f>
        <v>0</v>
      </c>
    </row>
    <row r="749" spans="2:12">
      <c r="B749" s="620" t="str">
        <f>IF(graph!$E$2=0,"",B748+graph!$E$32)</f>
        <v/>
      </c>
      <c r="C749" s="673">
        <f>IF(graph!$E$2=0,20,IF(SUM(K749+L749=0),NA(),0.25))</f>
        <v>20</v>
      </c>
      <c r="D749" s="496">
        <f>IF(graph!$E$2=0,20,IF(AND(B749&lt;graph!$E$10+graph!$E$32,B749&gt;graph!$E$10-graph!$E$32),0.25,NA()))</f>
        <v>20</v>
      </c>
      <c r="K749" s="674">
        <f>IF(graph!$E$20=0,0,IF(graph!$E$2=0,20,IF(AND(B749&lt;graph!$E$20+graph!$E$32,B749&gt;graph!$E$20-graph!$E$32),0.25,0)))</f>
        <v>0</v>
      </c>
      <c r="L749" s="674">
        <f>IF(graph!$E$22=0,0,IF(graph!$E$2=0,20,IF(AND(B749&gt;graph!$E$22-graph!$E$32,B749&lt;graph!$E$22+graph!$E$32),0.25,0)))</f>
        <v>0</v>
      </c>
    </row>
    <row r="750" spans="2:12">
      <c r="B750" s="620" t="str">
        <f>IF(graph!$E$2=0,"",B749+graph!$E$32)</f>
        <v/>
      </c>
      <c r="C750" s="673">
        <f>IF(graph!$E$2=0,20,IF(SUM(K750+L750=0),NA(),0.25))</f>
        <v>20</v>
      </c>
      <c r="D750" s="496">
        <f>IF(graph!$E$2=0,20,IF(AND(B750&lt;graph!$E$10+graph!$E$32,B750&gt;graph!$E$10-graph!$E$32),0.25,NA()))</f>
        <v>20</v>
      </c>
      <c r="K750" s="674">
        <f>IF(graph!$E$20=0,0,IF(graph!$E$2=0,20,IF(AND(B750&lt;graph!$E$20+graph!$E$32,B750&gt;graph!$E$20-graph!$E$32),0.25,0)))</f>
        <v>0</v>
      </c>
      <c r="L750" s="674">
        <f>IF(graph!$E$22=0,0,IF(graph!$E$2=0,20,IF(AND(B750&gt;graph!$E$22-graph!$E$32,B750&lt;graph!$E$22+graph!$E$32),0.25,0)))</f>
        <v>0</v>
      </c>
    </row>
    <row r="751" spans="2:12">
      <c r="B751" s="620" t="str">
        <f>IF(graph!$E$2=0,"",B750+graph!$E$32)</f>
        <v/>
      </c>
      <c r="C751" s="673">
        <f>IF(graph!$E$2=0,20,IF(SUM(K751+L751=0),NA(),0.25))</f>
        <v>20</v>
      </c>
      <c r="D751" s="496">
        <f>IF(graph!$E$2=0,20,IF(AND(B751&lt;graph!$E$10+graph!$E$32,B751&gt;graph!$E$10-graph!$E$32),0.25,NA()))</f>
        <v>20</v>
      </c>
      <c r="K751" s="674">
        <f>IF(graph!$E$20=0,0,IF(graph!$E$2=0,20,IF(AND(B751&lt;graph!$E$20+graph!$E$32,B751&gt;graph!$E$20-graph!$E$32),0.25,0)))</f>
        <v>0</v>
      </c>
      <c r="L751" s="674">
        <f>IF(graph!$E$22=0,0,IF(graph!$E$2=0,20,IF(AND(B751&gt;graph!$E$22-graph!$E$32,B751&lt;graph!$E$22+graph!$E$32),0.25,0)))</f>
        <v>0</v>
      </c>
    </row>
    <row r="752" spans="2:12">
      <c r="B752" s="620" t="str">
        <f>IF(graph!$E$2=0,"",B751+graph!$E$32)</f>
        <v/>
      </c>
      <c r="C752" s="673">
        <f>IF(graph!$E$2=0,20,IF(SUM(K752+L752=0),NA(),0.25))</f>
        <v>20</v>
      </c>
      <c r="D752" s="496">
        <f>IF(graph!$E$2=0,20,IF(AND(B752&lt;graph!$E$10+graph!$E$32,B752&gt;graph!$E$10-graph!$E$32),0.25,NA()))</f>
        <v>20</v>
      </c>
      <c r="K752" s="674">
        <f>IF(graph!$E$20=0,0,IF(graph!$E$2=0,20,IF(AND(B752&lt;graph!$E$20+graph!$E$32,B752&gt;graph!$E$20-graph!$E$32),0.25,0)))</f>
        <v>0</v>
      </c>
      <c r="L752" s="674">
        <f>IF(graph!$E$22=0,0,IF(graph!$E$2=0,20,IF(AND(B752&gt;graph!$E$22-graph!$E$32,B752&lt;graph!$E$22+graph!$E$32),0.25,0)))</f>
        <v>0</v>
      </c>
    </row>
    <row r="753" spans="2:12">
      <c r="B753" s="620" t="str">
        <f>IF(graph!$E$2=0,"",B752+graph!$E$32)</f>
        <v/>
      </c>
      <c r="C753" s="673">
        <f>IF(graph!$E$2=0,20,IF(SUM(K753+L753=0),NA(),0.25))</f>
        <v>20</v>
      </c>
      <c r="D753" s="496">
        <f>IF(graph!$E$2=0,20,IF(AND(B753&lt;graph!$E$10+graph!$E$32,B753&gt;graph!$E$10-graph!$E$32),0.25,NA()))</f>
        <v>20</v>
      </c>
      <c r="K753" s="674">
        <f>IF(graph!$E$20=0,0,IF(graph!$E$2=0,20,IF(AND(B753&lt;graph!$E$20+graph!$E$32,B753&gt;graph!$E$20-graph!$E$32),0.25,0)))</f>
        <v>0</v>
      </c>
      <c r="L753" s="674">
        <f>IF(graph!$E$22=0,0,IF(graph!$E$2=0,20,IF(AND(B753&gt;graph!$E$22-graph!$E$32,B753&lt;graph!$E$22+graph!$E$32),0.25,0)))</f>
        <v>0</v>
      </c>
    </row>
    <row r="754" spans="2:12">
      <c r="B754" s="620" t="str">
        <f>IF(graph!$E$2=0,"",B753+graph!$E$32)</f>
        <v/>
      </c>
      <c r="C754" s="673">
        <f>IF(graph!$E$2=0,20,IF(SUM(K754+L754=0),NA(),0.25))</f>
        <v>20</v>
      </c>
      <c r="D754" s="496">
        <f>IF(graph!$E$2=0,20,IF(AND(B754&lt;graph!$E$10+graph!$E$32,B754&gt;graph!$E$10-graph!$E$32),0.25,NA()))</f>
        <v>20</v>
      </c>
      <c r="K754" s="674">
        <f>IF(graph!$E$20=0,0,IF(graph!$E$2=0,20,IF(AND(B754&lt;graph!$E$20+graph!$E$32,B754&gt;graph!$E$20-graph!$E$32),0.25,0)))</f>
        <v>0</v>
      </c>
      <c r="L754" s="674">
        <f>IF(graph!$E$22=0,0,IF(graph!$E$2=0,20,IF(AND(B754&gt;graph!$E$22-graph!$E$32,B754&lt;graph!$E$22+graph!$E$32),0.25,0)))</f>
        <v>0</v>
      </c>
    </row>
    <row r="755" spans="2:12">
      <c r="B755" s="620" t="str">
        <f>IF(graph!$E$2=0,"",B754+graph!$E$32)</f>
        <v/>
      </c>
      <c r="C755" s="673">
        <f>IF(graph!$E$2=0,20,IF(SUM(K755+L755=0),NA(),0.25))</f>
        <v>20</v>
      </c>
      <c r="D755" s="496">
        <f>IF(graph!$E$2=0,20,IF(AND(B755&lt;graph!$E$10+graph!$E$32,B755&gt;graph!$E$10-graph!$E$32),0.25,NA()))</f>
        <v>20</v>
      </c>
      <c r="K755" s="674">
        <f>IF(graph!$E$20=0,0,IF(graph!$E$2=0,20,IF(AND(B755&lt;graph!$E$20+graph!$E$32,B755&gt;graph!$E$20-graph!$E$32),0.25,0)))</f>
        <v>0</v>
      </c>
      <c r="L755" s="674">
        <f>IF(graph!$E$22=0,0,IF(graph!$E$2=0,20,IF(AND(B755&gt;graph!$E$22-graph!$E$32,B755&lt;graph!$E$22+graph!$E$32),0.25,0)))</f>
        <v>0</v>
      </c>
    </row>
    <row r="756" spans="2:12">
      <c r="B756" s="620" t="str">
        <f>IF(graph!$E$2=0,"",B755+graph!$E$32)</f>
        <v/>
      </c>
      <c r="C756" s="673">
        <f>IF(graph!$E$2=0,20,IF(SUM(K756+L756=0),NA(),0.25))</f>
        <v>20</v>
      </c>
      <c r="D756" s="496">
        <f>IF(graph!$E$2=0,20,IF(AND(B756&lt;graph!$E$10+graph!$E$32,B756&gt;graph!$E$10-graph!$E$32),0.25,NA()))</f>
        <v>20</v>
      </c>
      <c r="K756" s="674">
        <f>IF(graph!$E$20=0,0,IF(graph!$E$2=0,20,IF(AND(B756&lt;graph!$E$20+graph!$E$32,B756&gt;graph!$E$20-graph!$E$32),0.25,0)))</f>
        <v>0</v>
      </c>
      <c r="L756" s="674">
        <f>IF(graph!$E$22=0,0,IF(graph!$E$2=0,20,IF(AND(B756&gt;graph!$E$22-graph!$E$32,B756&lt;graph!$E$22+graph!$E$32),0.25,0)))</f>
        <v>0</v>
      </c>
    </row>
    <row r="757" spans="2:12">
      <c r="B757" s="620" t="str">
        <f>IF(graph!$E$2=0,"",B756+graph!$E$32)</f>
        <v/>
      </c>
      <c r="C757" s="673">
        <f>IF(graph!$E$2=0,20,IF(SUM(K757+L757=0),NA(),0.25))</f>
        <v>20</v>
      </c>
      <c r="D757" s="496">
        <f>IF(graph!$E$2=0,20,IF(AND(B757&lt;graph!$E$10+graph!$E$32,B757&gt;graph!$E$10-graph!$E$32),0.25,NA()))</f>
        <v>20</v>
      </c>
      <c r="K757" s="674">
        <f>IF(graph!$E$20=0,0,IF(graph!$E$2=0,20,IF(AND(B757&lt;graph!$E$20+graph!$E$32,B757&gt;graph!$E$20-graph!$E$32),0.25,0)))</f>
        <v>0</v>
      </c>
      <c r="L757" s="674">
        <f>IF(graph!$E$22=0,0,IF(graph!$E$2=0,20,IF(AND(B757&gt;graph!$E$22-graph!$E$32,B757&lt;graph!$E$22+graph!$E$32),0.25,0)))</f>
        <v>0</v>
      </c>
    </row>
    <row r="758" spans="2:12">
      <c r="B758" s="620" t="str">
        <f>IF(graph!$E$2=0,"",B757+graph!$E$32)</f>
        <v/>
      </c>
      <c r="C758" s="673">
        <f>IF(graph!$E$2=0,20,IF(SUM(K758+L758=0),NA(),0.25))</f>
        <v>20</v>
      </c>
      <c r="D758" s="496">
        <f>IF(graph!$E$2=0,20,IF(AND(B758&lt;graph!$E$10+graph!$E$32,B758&gt;graph!$E$10-graph!$E$32),0.25,NA()))</f>
        <v>20</v>
      </c>
      <c r="K758" s="674">
        <f>IF(graph!$E$20=0,0,IF(graph!$E$2=0,20,IF(AND(B758&lt;graph!$E$20+graph!$E$32,B758&gt;graph!$E$20-graph!$E$32),0.25,0)))</f>
        <v>0</v>
      </c>
      <c r="L758" s="674">
        <f>IF(graph!$E$22=0,0,IF(graph!$E$2=0,20,IF(AND(B758&gt;graph!$E$22-graph!$E$32,B758&lt;graph!$E$22+graph!$E$32),0.25,0)))</f>
        <v>0</v>
      </c>
    </row>
    <row r="759" spans="2:12">
      <c r="B759" s="620" t="str">
        <f>IF(graph!$E$2=0,"",B758+graph!$E$32)</f>
        <v/>
      </c>
      <c r="C759" s="673">
        <f>IF(graph!$E$2=0,20,IF(SUM(K759+L759=0),NA(),0.25))</f>
        <v>20</v>
      </c>
      <c r="D759" s="496">
        <f>IF(graph!$E$2=0,20,IF(AND(B759&lt;graph!$E$10+graph!$E$32,B759&gt;graph!$E$10-graph!$E$32),0.25,NA()))</f>
        <v>20</v>
      </c>
      <c r="K759" s="674">
        <f>IF(graph!$E$20=0,0,IF(graph!$E$2=0,20,IF(AND(B759&lt;graph!$E$20+graph!$E$32,B759&gt;graph!$E$20-graph!$E$32),0.25,0)))</f>
        <v>0</v>
      </c>
      <c r="L759" s="674">
        <f>IF(graph!$E$22=0,0,IF(graph!$E$2=0,20,IF(AND(B759&gt;graph!$E$22-graph!$E$32,B759&lt;graph!$E$22+graph!$E$32),0.25,0)))</f>
        <v>0</v>
      </c>
    </row>
    <row r="760" spans="2:12">
      <c r="B760" s="620" t="str">
        <f>IF(graph!$E$2=0,"",B759+graph!$E$32)</f>
        <v/>
      </c>
      <c r="C760" s="673">
        <f>IF(graph!$E$2=0,20,IF(SUM(K760+L760=0),NA(),0.25))</f>
        <v>20</v>
      </c>
      <c r="D760" s="496">
        <f>IF(graph!$E$2=0,20,IF(AND(B760&lt;graph!$E$10+graph!$E$32,B760&gt;graph!$E$10-graph!$E$32),0.25,NA()))</f>
        <v>20</v>
      </c>
      <c r="K760" s="674">
        <f>IF(graph!$E$20=0,0,IF(graph!$E$2=0,20,IF(AND(B760&lt;graph!$E$20+graph!$E$32,B760&gt;graph!$E$20-graph!$E$32),0.25,0)))</f>
        <v>0</v>
      </c>
      <c r="L760" s="674">
        <f>IF(graph!$E$22=0,0,IF(graph!$E$2=0,20,IF(AND(B760&gt;graph!$E$22-graph!$E$32,B760&lt;graph!$E$22+graph!$E$32),0.25,0)))</f>
        <v>0</v>
      </c>
    </row>
    <row r="761" spans="2:12">
      <c r="B761" s="620" t="str">
        <f>IF(graph!$E$2=0,"",B760+graph!$E$32)</f>
        <v/>
      </c>
      <c r="C761" s="673">
        <f>IF(graph!$E$2=0,20,IF(SUM(K761+L761=0),NA(),0.25))</f>
        <v>20</v>
      </c>
      <c r="D761" s="496">
        <f>IF(graph!$E$2=0,20,IF(AND(B761&lt;graph!$E$10+graph!$E$32,B761&gt;graph!$E$10-graph!$E$32),0.25,NA()))</f>
        <v>20</v>
      </c>
      <c r="K761" s="674">
        <f>IF(graph!$E$20=0,0,IF(graph!$E$2=0,20,IF(AND(B761&lt;graph!$E$20+graph!$E$32,B761&gt;graph!$E$20-graph!$E$32),0.25,0)))</f>
        <v>0</v>
      </c>
      <c r="L761" s="674">
        <f>IF(graph!$E$22=0,0,IF(graph!$E$2=0,20,IF(AND(B761&gt;graph!$E$22-graph!$E$32,B761&lt;graph!$E$22+graph!$E$32),0.25,0)))</f>
        <v>0</v>
      </c>
    </row>
    <row r="762" spans="2:12">
      <c r="B762" s="620" t="str">
        <f>IF(graph!$E$2=0,"",B761+graph!$E$32)</f>
        <v/>
      </c>
      <c r="C762" s="673">
        <f>IF(graph!$E$2=0,20,IF(SUM(K762+L762=0),NA(),0.25))</f>
        <v>20</v>
      </c>
      <c r="D762" s="496">
        <f>IF(graph!$E$2=0,20,IF(AND(B762&lt;graph!$E$10+graph!$E$32,B762&gt;graph!$E$10-graph!$E$32),0.25,NA()))</f>
        <v>20</v>
      </c>
      <c r="K762" s="674">
        <f>IF(graph!$E$20=0,0,IF(graph!$E$2=0,20,IF(AND(B762&lt;graph!$E$20+graph!$E$32,B762&gt;graph!$E$20-graph!$E$32),0.25,0)))</f>
        <v>0</v>
      </c>
      <c r="L762" s="674">
        <f>IF(graph!$E$22=0,0,IF(graph!$E$2=0,20,IF(AND(B762&gt;graph!$E$22-graph!$E$32,B762&lt;graph!$E$22+graph!$E$32),0.25,0)))</f>
        <v>0</v>
      </c>
    </row>
    <row r="763" spans="2:12">
      <c r="B763" s="620" t="str">
        <f>IF(graph!$E$2=0,"",B762+graph!$E$32)</f>
        <v/>
      </c>
      <c r="C763" s="673">
        <f>IF(graph!$E$2=0,20,IF(SUM(K763+L763=0),NA(),0.25))</f>
        <v>20</v>
      </c>
      <c r="D763" s="496">
        <f>IF(graph!$E$2=0,20,IF(AND(B763&lt;graph!$E$10+graph!$E$32,B763&gt;graph!$E$10-graph!$E$32),0.25,NA()))</f>
        <v>20</v>
      </c>
      <c r="K763" s="674">
        <f>IF(graph!$E$20=0,0,IF(graph!$E$2=0,20,IF(AND(B763&lt;graph!$E$20+graph!$E$32,B763&gt;graph!$E$20-graph!$E$32),0.25,0)))</f>
        <v>0</v>
      </c>
      <c r="L763" s="674">
        <f>IF(graph!$E$22=0,0,IF(graph!$E$2=0,20,IF(AND(B763&gt;graph!$E$22-graph!$E$32,B763&lt;graph!$E$22+graph!$E$32),0.25,0)))</f>
        <v>0</v>
      </c>
    </row>
    <row r="764" spans="2:12">
      <c r="B764" s="620" t="str">
        <f>IF(graph!$E$2=0,"",B763+graph!$E$32)</f>
        <v/>
      </c>
      <c r="C764" s="673">
        <f>IF(graph!$E$2=0,20,IF(SUM(K764+L764=0),NA(),0.25))</f>
        <v>20</v>
      </c>
      <c r="D764" s="496">
        <f>IF(graph!$E$2=0,20,IF(AND(B764&lt;graph!$E$10+graph!$E$32,B764&gt;graph!$E$10-graph!$E$32),0.25,NA()))</f>
        <v>20</v>
      </c>
      <c r="K764" s="674">
        <f>IF(graph!$E$20=0,0,IF(graph!$E$2=0,20,IF(AND(B764&lt;graph!$E$20+graph!$E$32,B764&gt;graph!$E$20-graph!$E$32),0.25,0)))</f>
        <v>0</v>
      </c>
      <c r="L764" s="674">
        <f>IF(graph!$E$22=0,0,IF(graph!$E$2=0,20,IF(AND(B764&gt;graph!$E$22-graph!$E$32,B764&lt;graph!$E$22+graph!$E$32),0.25,0)))</f>
        <v>0</v>
      </c>
    </row>
    <row r="765" spans="2:12">
      <c r="B765" s="620" t="str">
        <f>IF(graph!$E$2=0,"",B764+graph!$E$32)</f>
        <v/>
      </c>
      <c r="C765" s="673">
        <f>IF(graph!$E$2=0,20,IF(SUM(K765+L765=0),NA(),0.25))</f>
        <v>20</v>
      </c>
      <c r="D765" s="496">
        <f>IF(graph!$E$2=0,20,IF(AND(B765&lt;graph!$E$10+graph!$E$32,B765&gt;graph!$E$10-graph!$E$32),0.25,NA()))</f>
        <v>20</v>
      </c>
      <c r="K765" s="674">
        <f>IF(graph!$E$20=0,0,IF(graph!$E$2=0,20,IF(AND(B765&lt;graph!$E$20+graph!$E$32,B765&gt;graph!$E$20-graph!$E$32),0.25,0)))</f>
        <v>0</v>
      </c>
      <c r="L765" s="674">
        <f>IF(graph!$E$22=0,0,IF(graph!$E$2=0,20,IF(AND(B765&gt;graph!$E$22-graph!$E$32,B765&lt;graph!$E$22+graph!$E$32),0.25,0)))</f>
        <v>0</v>
      </c>
    </row>
    <row r="766" spans="2:12">
      <c r="B766" s="620" t="str">
        <f>IF(graph!$E$2=0,"",B765+graph!$E$32)</f>
        <v/>
      </c>
      <c r="C766" s="673">
        <f>IF(graph!$E$2=0,20,IF(SUM(K766+L766=0),NA(),0.25))</f>
        <v>20</v>
      </c>
      <c r="D766" s="496">
        <f>IF(graph!$E$2=0,20,IF(AND(B766&lt;graph!$E$10+graph!$E$32,B766&gt;graph!$E$10-graph!$E$32),0.25,NA()))</f>
        <v>20</v>
      </c>
      <c r="K766" s="674">
        <f>IF(graph!$E$20=0,0,IF(graph!$E$2=0,20,IF(AND(B766&lt;graph!$E$20+graph!$E$32,B766&gt;graph!$E$20-graph!$E$32),0.25,0)))</f>
        <v>0</v>
      </c>
      <c r="L766" s="674">
        <f>IF(graph!$E$22=0,0,IF(graph!$E$2=0,20,IF(AND(B766&gt;graph!$E$22-graph!$E$32,B766&lt;graph!$E$22+graph!$E$32),0.25,0)))</f>
        <v>0</v>
      </c>
    </row>
    <row r="767" spans="2:12">
      <c r="B767" s="620" t="str">
        <f>IF(graph!$E$2=0,"",B766+graph!$E$32)</f>
        <v/>
      </c>
      <c r="C767" s="673">
        <f>IF(graph!$E$2=0,20,IF(SUM(K767+L767=0),NA(),0.25))</f>
        <v>20</v>
      </c>
      <c r="D767" s="496">
        <f>IF(graph!$E$2=0,20,IF(AND(B767&lt;graph!$E$10+graph!$E$32,B767&gt;graph!$E$10-graph!$E$32),0.25,NA()))</f>
        <v>20</v>
      </c>
      <c r="K767" s="674">
        <f>IF(graph!$E$20=0,0,IF(graph!$E$2=0,20,IF(AND(B767&lt;graph!$E$20+graph!$E$32,B767&gt;graph!$E$20-graph!$E$32),0.25,0)))</f>
        <v>0</v>
      </c>
      <c r="L767" s="674">
        <f>IF(graph!$E$22=0,0,IF(graph!$E$2=0,20,IF(AND(B767&gt;graph!$E$22-graph!$E$32,B767&lt;graph!$E$22+graph!$E$32),0.25,0)))</f>
        <v>0</v>
      </c>
    </row>
    <row r="768" spans="2:12">
      <c r="B768" s="620" t="str">
        <f>IF(graph!$E$2=0,"",B767+graph!$E$32)</f>
        <v/>
      </c>
      <c r="C768" s="673">
        <f>IF(graph!$E$2=0,20,IF(SUM(K768+L768=0),NA(),0.25))</f>
        <v>20</v>
      </c>
      <c r="D768" s="496">
        <f>IF(graph!$E$2=0,20,IF(AND(B768&lt;graph!$E$10+graph!$E$32,B768&gt;graph!$E$10-graph!$E$32),0.25,NA()))</f>
        <v>20</v>
      </c>
      <c r="K768" s="674">
        <f>IF(graph!$E$20=0,0,IF(graph!$E$2=0,20,IF(AND(B768&lt;graph!$E$20+graph!$E$32,B768&gt;graph!$E$20-graph!$E$32),0.25,0)))</f>
        <v>0</v>
      </c>
      <c r="L768" s="674">
        <f>IF(graph!$E$22=0,0,IF(graph!$E$2=0,20,IF(AND(B768&gt;graph!$E$22-graph!$E$32,B768&lt;graph!$E$22+graph!$E$32),0.25,0)))</f>
        <v>0</v>
      </c>
    </row>
    <row r="769" spans="2:12">
      <c r="B769" s="620" t="str">
        <f>IF(graph!$E$2=0,"",B768+graph!$E$32)</f>
        <v/>
      </c>
      <c r="C769" s="673">
        <f>IF(graph!$E$2=0,20,IF(SUM(K769+L769=0),NA(),0.25))</f>
        <v>20</v>
      </c>
      <c r="D769" s="496">
        <f>IF(graph!$E$2=0,20,IF(AND(B769&lt;graph!$E$10+graph!$E$32,B769&gt;graph!$E$10-graph!$E$32),0.25,NA()))</f>
        <v>20</v>
      </c>
      <c r="K769" s="674">
        <f>IF(graph!$E$20=0,0,IF(graph!$E$2=0,20,IF(AND(B769&lt;graph!$E$20+graph!$E$32,B769&gt;graph!$E$20-graph!$E$32),0.25,0)))</f>
        <v>0</v>
      </c>
      <c r="L769" s="674">
        <f>IF(graph!$E$22=0,0,IF(graph!$E$2=0,20,IF(AND(B769&gt;graph!$E$22-graph!$E$32,B769&lt;graph!$E$22+graph!$E$32),0.25,0)))</f>
        <v>0</v>
      </c>
    </row>
    <row r="770" spans="2:12">
      <c r="B770" s="620" t="str">
        <f>IF(graph!$E$2=0,"",B769+graph!$E$32)</f>
        <v/>
      </c>
      <c r="C770" s="673">
        <f>IF(graph!$E$2=0,20,IF(SUM(K770+L770=0),NA(),0.25))</f>
        <v>20</v>
      </c>
      <c r="D770" s="496">
        <f>IF(graph!$E$2=0,20,IF(AND(B770&lt;graph!$E$10+graph!$E$32,B770&gt;graph!$E$10-graph!$E$32),0.25,NA()))</f>
        <v>20</v>
      </c>
      <c r="K770" s="674">
        <f>IF(graph!$E$20=0,0,IF(graph!$E$2=0,20,IF(AND(B770&lt;graph!$E$20+graph!$E$32,B770&gt;graph!$E$20-graph!$E$32),0.25,0)))</f>
        <v>0</v>
      </c>
      <c r="L770" s="674">
        <f>IF(graph!$E$22=0,0,IF(graph!$E$2=0,20,IF(AND(B770&gt;graph!$E$22-graph!$E$32,B770&lt;graph!$E$22+graph!$E$32),0.25,0)))</f>
        <v>0</v>
      </c>
    </row>
    <row r="771" spans="2:12">
      <c r="B771" s="620" t="str">
        <f>IF(graph!$E$2=0,"",B770+graph!$E$32)</f>
        <v/>
      </c>
      <c r="C771" s="673">
        <f>IF(graph!$E$2=0,20,IF(SUM(K771+L771=0),NA(),0.25))</f>
        <v>20</v>
      </c>
      <c r="D771" s="496">
        <f>IF(graph!$E$2=0,20,IF(AND(B771&lt;graph!$E$10+graph!$E$32,B771&gt;graph!$E$10-graph!$E$32),0.25,NA()))</f>
        <v>20</v>
      </c>
      <c r="K771" s="674">
        <f>IF(graph!$E$20=0,0,IF(graph!$E$2=0,20,IF(AND(B771&lt;graph!$E$20+graph!$E$32,B771&gt;graph!$E$20-graph!$E$32),0.25,0)))</f>
        <v>0</v>
      </c>
      <c r="L771" s="674">
        <f>IF(graph!$E$22=0,0,IF(graph!$E$2=0,20,IF(AND(B771&gt;graph!$E$22-graph!$E$32,B771&lt;graph!$E$22+graph!$E$32),0.25,0)))</f>
        <v>0</v>
      </c>
    </row>
    <row r="772" spans="2:12">
      <c r="B772" s="620" t="str">
        <f>IF(graph!$E$2=0,"",B771+graph!$E$32)</f>
        <v/>
      </c>
      <c r="C772" s="673">
        <f>IF(graph!$E$2=0,20,IF(SUM(K772+L772=0),NA(),0.25))</f>
        <v>20</v>
      </c>
      <c r="D772" s="496">
        <f>IF(graph!$E$2=0,20,IF(AND(B772&lt;graph!$E$10+graph!$E$32,B772&gt;graph!$E$10-graph!$E$32),0.25,NA()))</f>
        <v>20</v>
      </c>
      <c r="K772" s="674">
        <f>IF(graph!$E$20=0,0,IF(graph!$E$2=0,20,IF(AND(B772&lt;graph!$E$20+graph!$E$32,B772&gt;graph!$E$20-graph!$E$32),0.25,0)))</f>
        <v>0</v>
      </c>
      <c r="L772" s="674">
        <f>IF(graph!$E$22=0,0,IF(graph!$E$2=0,20,IF(AND(B772&gt;graph!$E$22-graph!$E$32,B772&lt;graph!$E$22+graph!$E$32),0.25,0)))</f>
        <v>0</v>
      </c>
    </row>
    <row r="773" spans="2:12">
      <c r="B773" s="620" t="str">
        <f>IF(graph!$E$2=0,"",B772+graph!$E$32)</f>
        <v/>
      </c>
      <c r="C773" s="673">
        <f>IF(graph!$E$2=0,20,IF(SUM(K773+L773=0),NA(),0.25))</f>
        <v>20</v>
      </c>
      <c r="D773" s="496">
        <f>IF(graph!$E$2=0,20,IF(AND(B773&lt;graph!$E$10+graph!$E$32,B773&gt;graph!$E$10-graph!$E$32),0.25,NA()))</f>
        <v>20</v>
      </c>
      <c r="K773" s="674">
        <f>IF(graph!$E$20=0,0,IF(graph!$E$2=0,20,IF(AND(B773&lt;graph!$E$20+graph!$E$32,B773&gt;graph!$E$20-graph!$E$32),0.25,0)))</f>
        <v>0</v>
      </c>
      <c r="L773" s="674">
        <f>IF(graph!$E$22=0,0,IF(graph!$E$2=0,20,IF(AND(B773&gt;graph!$E$22-graph!$E$32,B773&lt;graph!$E$22+graph!$E$32),0.25,0)))</f>
        <v>0</v>
      </c>
    </row>
    <row r="774" spans="2:12">
      <c r="B774" s="620" t="str">
        <f>IF(graph!$E$2=0,"",B773+graph!$E$32)</f>
        <v/>
      </c>
      <c r="C774" s="673">
        <f>IF(graph!$E$2=0,20,IF(SUM(K774+L774=0),NA(),0.25))</f>
        <v>20</v>
      </c>
      <c r="D774" s="496">
        <f>IF(graph!$E$2=0,20,IF(AND(B774&lt;graph!$E$10+graph!$E$32,B774&gt;graph!$E$10-graph!$E$32),0.25,NA()))</f>
        <v>20</v>
      </c>
      <c r="K774" s="674">
        <f>IF(graph!$E$20=0,0,IF(graph!$E$2=0,20,IF(AND(B774&lt;graph!$E$20+graph!$E$32,B774&gt;graph!$E$20-graph!$E$32),0.25,0)))</f>
        <v>0</v>
      </c>
      <c r="L774" s="674">
        <f>IF(graph!$E$22=0,0,IF(graph!$E$2=0,20,IF(AND(B774&gt;graph!$E$22-graph!$E$32,B774&lt;graph!$E$22+graph!$E$32),0.25,0)))</f>
        <v>0</v>
      </c>
    </row>
    <row r="775" spans="2:12">
      <c r="B775" s="620" t="str">
        <f>IF(graph!$E$2=0,"",B774+graph!$E$32)</f>
        <v/>
      </c>
      <c r="C775" s="673">
        <f>IF(graph!$E$2=0,20,IF(SUM(K775+L775=0),NA(),0.25))</f>
        <v>20</v>
      </c>
      <c r="D775" s="496">
        <f>IF(graph!$E$2=0,20,IF(AND(B775&lt;graph!$E$10+graph!$E$32,B775&gt;graph!$E$10-graph!$E$32),0.25,NA()))</f>
        <v>20</v>
      </c>
      <c r="K775" s="674">
        <f>IF(graph!$E$20=0,0,IF(graph!$E$2=0,20,IF(AND(B775&lt;graph!$E$20+graph!$E$32,B775&gt;graph!$E$20-graph!$E$32),0.25,0)))</f>
        <v>0</v>
      </c>
      <c r="L775" s="674">
        <f>IF(graph!$E$22=0,0,IF(graph!$E$2=0,20,IF(AND(B775&gt;graph!$E$22-graph!$E$32,B775&lt;graph!$E$22+graph!$E$32),0.25,0)))</f>
        <v>0</v>
      </c>
    </row>
    <row r="776" spans="2:12">
      <c r="B776" s="620" t="str">
        <f>IF(graph!$E$2=0,"",B775+graph!$E$32)</f>
        <v/>
      </c>
      <c r="C776" s="673">
        <f>IF(graph!$E$2=0,20,IF(SUM(K776+L776=0),NA(),0.25))</f>
        <v>20</v>
      </c>
      <c r="D776" s="496">
        <f>IF(graph!$E$2=0,20,IF(AND(B776&lt;graph!$E$10+graph!$E$32,B776&gt;graph!$E$10-graph!$E$32),0.25,NA()))</f>
        <v>20</v>
      </c>
      <c r="K776" s="674">
        <f>IF(graph!$E$20=0,0,IF(graph!$E$2=0,20,IF(AND(B776&lt;graph!$E$20+graph!$E$32,B776&gt;graph!$E$20-graph!$E$32),0.25,0)))</f>
        <v>0</v>
      </c>
      <c r="L776" s="674">
        <f>IF(graph!$E$22=0,0,IF(graph!$E$2=0,20,IF(AND(B776&gt;graph!$E$22-graph!$E$32,B776&lt;graph!$E$22+graph!$E$32),0.25,0)))</f>
        <v>0</v>
      </c>
    </row>
    <row r="777" spans="2:12">
      <c r="B777" s="620" t="str">
        <f>IF(graph!$E$2=0,"",B776+graph!$E$32)</f>
        <v/>
      </c>
      <c r="C777" s="673">
        <f>IF(graph!$E$2=0,20,IF(SUM(K777+L777=0),NA(),0.25))</f>
        <v>20</v>
      </c>
      <c r="D777" s="496">
        <f>IF(graph!$E$2=0,20,IF(AND(B777&lt;graph!$E$10+graph!$E$32,B777&gt;graph!$E$10-graph!$E$32),0.25,NA()))</f>
        <v>20</v>
      </c>
      <c r="K777" s="674">
        <f>IF(graph!$E$20=0,0,IF(graph!$E$2=0,20,IF(AND(B777&lt;graph!$E$20+graph!$E$32,B777&gt;graph!$E$20-graph!$E$32),0.25,0)))</f>
        <v>0</v>
      </c>
      <c r="L777" s="674">
        <f>IF(graph!$E$22=0,0,IF(graph!$E$2=0,20,IF(AND(B777&gt;graph!$E$22-graph!$E$32,B777&lt;graph!$E$22+graph!$E$32),0.25,0)))</f>
        <v>0</v>
      </c>
    </row>
    <row r="778" spans="2:12">
      <c r="B778" s="620" t="str">
        <f>IF(graph!$E$2=0,"",B777+graph!$E$32)</f>
        <v/>
      </c>
      <c r="C778" s="673">
        <f>IF(graph!$E$2=0,20,IF(SUM(K778+L778=0),NA(),0.25))</f>
        <v>20</v>
      </c>
      <c r="D778" s="496">
        <f>IF(graph!$E$2=0,20,IF(AND(B778&lt;graph!$E$10+graph!$E$32,B778&gt;graph!$E$10-graph!$E$32),0.25,NA()))</f>
        <v>20</v>
      </c>
      <c r="K778" s="674">
        <f>IF(graph!$E$20=0,0,IF(graph!$E$2=0,20,IF(AND(B778&lt;graph!$E$20+graph!$E$32,B778&gt;graph!$E$20-graph!$E$32),0.25,0)))</f>
        <v>0</v>
      </c>
      <c r="L778" s="674">
        <f>IF(graph!$E$22=0,0,IF(graph!$E$2=0,20,IF(AND(B778&gt;graph!$E$22-graph!$E$32,B778&lt;graph!$E$22+graph!$E$32),0.25,0)))</f>
        <v>0</v>
      </c>
    </row>
    <row r="779" spans="2:12">
      <c r="B779" s="620" t="str">
        <f>IF(graph!$E$2=0,"",B778+graph!$E$32)</f>
        <v/>
      </c>
      <c r="C779" s="673">
        <f>IF(graph!$E$2=0,20,IF(SUM(K779+L779=0),NA(),0.25))</f>
        <v>20</v>
      </c>
      <c r="D779" s="496">
        <f>IF(graph!$E$2=0,20,IF(AND(B779&lt;graph!$E$10+graph!$E$32,B779&gt;graph!$E$10-graph!$E$32),0.25,NA()))</f>
        <v>20</v>
      </c>
      <c r="K779" s="674">
        <f>IF(graph!$E$20=0,0,IF(graph!$E$2=0,20,IF(AND(B779&lt;graph!$E$20+graph!$E$32,B779&gt;graph!$E$20-graph!$E$32),0.25,0)))</f>
        <v>0</v>
      </c>
      <c r="L779" s="674">
        <f>IF(graph!$E$22=0,0,IF(graph!$E$2=0,20,IF(AND(B779&gt;graph!$E$22-graph!$E$32,B779&lt;graph!$E$22+graph!$E$32),0.25,0)))</f>
        <v>0</v>
      </c>
    </row>
    <row r="780" spans="2:12">
      <c r="B780" s="620" t="str">
        <f>IF(graph!$E$2=0,"",B779+graph!$E$32)</f>
        <v/>
      </c>
      <c r="C780" s="673">
        <f>IF(graph!$E$2=0,20,IF(SUM(K780+L780=0),NA(),0.25))</f>
        <v>20</v>
      </c>
      <c r="D780" s="496">
        <f>IF(graph!$E$2=0,20,IF(AND(B780&lt;graph!$E$10+graph!$E$32,B780&gt;graph!$E$10-graph!$E$32),0.25,NA()))</f>
        <v>20</v>
      </c>
      <c r="K780" s="674">
        <f>IF(graph!$E$20=0,0,IF(graph!$E$2=0,20,IF(AND(B780&lt;graph!$E$20+graph!$E$32,B780&gt;graph!$E$20-graph!$E$32),0.25,0)))</f>
        <v>0</v>
      </c>
      <c r="L780" s="674">
        <f>IF(graph!$E$22=0,0,IF(graph!$E$2=0,20,IF(AND(B780&gt;graph!$E$22-graph!$E$32,B780&lt;graph!$E$22+graph!$E$32),0.25,0)))</f>
        <v>0</v>
      </c>
    </row>
    <row r="781" spans="2:12">
      <c r="B781" s="620" t="str">
        <f>IF(graph!$E$2=0,"",B780+graph!$E$32)</f>
        <v/>
      </c>
      <c r="C781" s="673">
        <f>IF(graph!$E$2=0,20,IF(SUM(K781+L781=0),NA(),0.25))</f>
        <v>20</v>
      </c>
      <c r="D781" s="496">
        <f>IF(graph!$E$2=0,20,IF(AND(B781&lt;graph!$E$10+graph!$E$32,B781&gt;graph!$E$10-graph!$E$32),0.25,NA()))</f>
        <v>20</v>
      </c>
      <c r="K781" s="674">
        <f>IF(graph!$E$20=0,0,IF(graph!$E$2=0,20,IF(AND(B781&lt;graph!$E$20+graph!$E$32,B781&gt;graph!$E$20-graph!$E$32),0.25,0)))</f>
        <v>0</v>
      </c>
      <c r="L781" s="674">
        <f>IF(graph!$E$22=0,0,IF(graph!$E$2=0,20,IF(AND(B781&gt;graph!$E$22-graph!$E$32,B781&lt;graph!$E$22+graph!$E$32),0.25,0)))</f>
        <v>0</v>
      </c>
    </row>
    <row r="782" spans="2:12">
      <c r="B782" s="620" t="str">
        <f>IF(graph!$E$2=0,"",B781+graph!$E$32)</f>
        <v/>
      </c>
      <c r="C782" s="673">
        <f>IF(graph!$E$2=0,20,IF(SUM(K782+L782=0),NA(),0.25))</f>
        <v>20</v>
      </c>
      <c r="D782" s="496">
        <f>IF(graph!$E$2=0,20,IF(AND(B782&lt;graph!$E$10+graph!$E$32,B782&gt;graph!$E$10-graph!$E$32),0.25,NA()))</f>
        <v>20</v>
      </c>
      <c r="K782" s="674">
        <f>IF(graph!$E$20=0,0,IF(graph!$E$2=0,20,IF(AND(B782&lt;graph!$E$20+graph!$E$32,B782&gt;graph!$E$20-graph!$E$32),0.25,0)))</f>
        <v>0</v>
      </c>
      <c r="L782" s="674">
        <f>IF(graph!$E$22=0,0,IF(graph!$E$2=0,20,IF(AND(B782&gt;graph!$E$22-graph!$E$32,B782&lt;graph!$E$22+graph!$E$32),0.25,0)))</f>
        <v>0</v>
      </c>
    </row>
    <row r="783" spans="2:12">
      <c r="B783" s="620" t="str">
        <f>IF(graph!$E$2=0,"",B782+graph!$E$32)</f>
        <v/>
      </c>
      <c r="C783" s="673">
        <f>IF(graph!$E$2=0,20,IF(SUM(K783+L783=0),NA(),0.25))</f>
        <v>20</v>
      </c>
      <c r="D783" s="496">
        <f>IF(graph!$E$2=0,20,IF(AND(B783&lt;graph!$E$10+graph!$E$32,B783&gt;graph!$E$10-graph!$E$32),0.25,NA()))</f>
        <v>20</v>
      </c>
      <c r="K783" s="674">
        <f>IF(graph!$E$20=0,0,IF(graph!$E$2=0,20,IF(AND(B783&lt;graph!$E$20+graph!$E$32,B783&gt;graph!$E$20-graph!$E$32),0.25,0)))</f>
        <v>0</v>
      </c>
      <c r="L783" s="674">
        <f>IF(graph!$E$22=0,0,IF(graph!$E$2=0,20,IF(AND(B783&gt;graph!$E$22-graph!$E$32,B783&lt;graph!$E$22+graph!$E$32),0.25,0)))</f>
        <v>0</v>
      </c>
    </row>
    <row r="784" spans="2:12">
      <c r="B784" s="620" t="str">
        <f>IF(graph!$E$2=0,"",B783+graph!$E$32)</f>
        <v/>
      </c>
      <c r="C784" s="673">
        <f>IF(graph!$E$2=0,20,IF(SUM(K784+L784=0),NA(),0.25))</f>
        <v>20</v>
      </c>
      <c r="D784" s="496">
        <f>IF(graph!$E$2=0,20,IF(AND(B784&lt;graph!$E$10+graph!$E$32,B784&gt;graph!$E$10-graph!$E$32),0.25,NA()))</f>
        <v>20</v>
      </c>
      <c r="K784" s="674">
        <f>IF(graph!$E$20=0,0,IF(graph!$E$2=0,20,IF(AND(B784&lt;graph!$E$20+graph!$E$32,B784&gt;graph!$E$20-graph!$E$32),0.25,0)))</f>
        <v>0</v>
      </c>
      <c r="L784" s="674">
        <f>IF(graph!$E$22=0,0,IF(graph!$E$2=0,20,IF(AND(B784&gt;graph!$E$22-graph!$E$32,B784&lt;graph!$E$22+graph!$E$32),0.25,0)))</f>
        <v>0</v>
      </c>
    </row>
    <row r="785" spans="2:12">
      <c r="B785" s="620" t="str">
        <f>IF(graph!$E$2=0,"",B784+graph!$E$32)</f>
        <v/>
      </c>
      <c r="C785" s="673">
        <f>IF(graph!$E$2=0,20,IF(SUM(K785+L785=0),NA(),0.25))</f>
        <v>20</v>
      </c>
      <c r="D785" s="496">
        <f>IF(graph!$E$2=0,20,IF(AND(B785&lt;graph!$E$10+graph!$E$32,B785&gt;graph!$E$10-graph!$E$32),0.25,NA()))</f>
        <v>20</v>
      </c>
      <c r="K785" s="674">
        <f>IF(graph!$E$20=0,0,IF(graph!$E$2=0,20,IF(AND(B785&lt;graph!$E$20+graph!$E$32,B785&gt;graph!$E$20-graph!$E$32),0.25,0)))</f>
        <v>0</v>
      </c>
      <c r="L785" s="674">
        <f>IF(graph!$E$22=0,0,IF(graph!$E$2=0,20,IF(AND(B785&gt;graph!$E$22-graph!$E$32,B785&lt;graph!$E$22+graph!$E$32),0.25,0)))</f>
        <v>0</v>
      </c>
    </row>
    <row r="786" spans="2:12">
      <c r="B786" s="620" t="str">
        <f>IF(graph!$E$2=0,"",B785+graph!$E$32)</f>
        <v/>
      </c>
      <c r="C786" s="673">
        <f>IF(graph!$E$2=0,20,IF(SUM(K786+L786=0),NA(),0.25))</f>
        <v>20</v>
      </c>
      <c r="D786" s="496">
        <f>IF(graph!$E$2=0,20,IF(AND(B786&lt;graph!$E$10+graph!$E$32,B786&gt;graph!$E$10-graph!$E$32),0.25,NA()))</f>
        <v>20</v>
      </c>
      <c r="K786" s="674">
        <f>IF(graph!$E$20=0,0,IF(graph!$E$2=0,20,IF(AND(B786&lt;graph!$E$20+graph!$E$32,B786&gt;graph!$E$20-graph!$E$32),0.25,0)))</f>
        <v>0</v>
      </c>
      <c r="L786" s="674">
        <f>IF(graph!$E$22=0,0,IF(graph!$E$2=0,20,IF(AND(B786&gt;graph!$E$22-graph!$E$32,B786&lt;graph!$E$22+graph!$E$32),0.25,0)))</f>
        <v>0</v>
      </c>
    </row>
    <row r="787" spans="2:12">
      <c r="B787" s="620" t="str">
        <f>IF(graph!$E$2=0,"",B786+graph!$E$32)</f>
        <v/>
      </c>
      <c r="C787" s="673">
        <f>IF(graph!$E$2=0,20,IF(SUM(K787+L787=0),NA(),0.25))</f>
        <v>20</v>
      </c>
      <c r="D787" s="496">
        <f>IF(graph!$E$2=0,20,IF(AND(B787&lt;graph!$E$10+graph!$E$32,B787&gt;graph!$E$10-graph!$E$32),0.25,NA()))</f>
        <v>20</v>
      </c>
      <c r="K787" s="674">
        <f>IF(graph!$E$20=0,0,IF(graph!$E$2=0,20,IF(AND(B787&lt;graph!$E$20+graph!$E$32,B787&gt;graph!$E$20-graph!$E$32),0.25,0)))</f>
        <v>0</v>
      </c>
      <c r="L787" s="674">
        <f>IF(graph!$E$22=0,0,IF(graph!$E$2=0,20,IF(AND(B787&gt;graph!$E$22-graph!$E$32,B787&lt;graph!$E$22+graph!$E$32),0.25,0)))</f>
        <v>0</v>
      </c>
    </row>
    <row r="788" spans="2:12">
      <c r="B788" s="620" t="str">
        <f>IF(graph!$E$2=0,"",B787+graph!$E$32)</f>
        <v/>
      </c>
      <c r="C788" s="673">
        <f>IF(graph!$E$2=0,20,IF(SUM(K788+L788=0),NA(),0.25))</f>
        <v>20</v>
      </c>
      <c r="D788" s="496">
        <f>IF(graph!$E$2=0,20,IF(AND(B788&lt;graph!$E$10+graph!$E$32,B788&gt;graph!$E$10-graph!$E$32),0.25,NA()))</f>
        <v>20</v>
      </c>
      <c r="K788" s="674">
        <f>IF(graph!$E$20=0,0,IF(graph!$E$2=0,20,IF(AND(B788&lt;graph!$E$20+graph!$E$32,B788&gt;graph!$E$20-graph!$E$32),0.25,0)))</f>
        <v>0</v>
      </c>
      <c r="L788" s="674">
        <f>IF(graph!$E$22=0,0,IF(graph!$E$2=0,20,IF(AND(B788&gt;graph!$E$22-graph!$E$32,B788&lt;graph!$E$22+graph!$E$32),0.25,0)))</f>
        <v>0</v>
      </c>
    </row>
    <row r="789" spans="2:12">
      <c r="B789" s="620" t="str">
        <f>IF(graph!$E$2=0,"",B788+graph!$E$32)</f>
        <v/>
      </c>
      <c r="C789" s="673">
        <f>IF(graph!$E$2=0,20,IF(SUM(K789+L789=0),NA(),0.25))</f>
        <v>20</v>
      </c>
      <c r="D789" s="496">
        <f>IF(graph!$E$2=0,20,IF(AND(B789&lt;graph!$E$10+graph!$E$32,B789&gt;graph!$E$10-graph!$E$32),0.25,NA()))</f>
        <v>20</v>
      </c>
      <c r="K789" s="674">
        <f>IF(graph!$E$20=0,0,IF(graph!$E$2=0,20,IF(AND(B789&lt;graph!$E$20+graph!$E$32,B789&gt;graph!$E$20-graph!$E$32),0.25,0)))</f>
        <v>0</v>
      </c>
      <c r="L789" s="674">
        <f>IF(graph!$E$22=0,0,IF(graph!$E$2=0,20,IF(AND(B789&gt;graph!$E$22-graph!$E$32,B789&lt;graph!$E$22+graph!$E$32),0.25,0)))</f>
        <v>0</v>
      </c>
    </row>
    <row r="790" spans="2:12">
      <c r="B790" s="620" t="str">
        <f>IF(graph!$E$2=0,"",B789+graph!$E$32)</f>
        <v/>
      </c>
      <c r="C790" s="673">
        <f>IF(graph!$E$2=0,20,IF(SUM(K790+L790=0),NA(),0.25))</f>
        <v>20</v>
      </c>
      <c r="D790" s="496">
        <f>IF(graph!$E$2=0,20,IF(AND(B790&lt;graph!$E$10+graph!$E$32,B790&gt;graph!$E$10-graph!$E$32),0.25,NA()))</f>
        <v>20</v>
      </c>
      <c r="K790" s="674">
        <f>IF(graph!$E$20=0,0,IF(graph!$E$2=0,20,IF(AND(B790&lt;graph!$E$20+graph!$E$32,B790&gt;graph!$E$20-graph!$E$32),0.25,0)))</f>
        <v>0</v>
      </c>
      <c r="L790" s="674">
        <f>IF(graph!$E$22=0,0,IF(graph!$E$2=0,20,IF(AND(B790&gt;graph!$E$22-graph!$E$32,B790&lt;graph!$E$22+graph!$E$32),0.25,0)))</f>
        <v>0</v>
      </c>
    </row>
    <row r="791" spans="2:12">
      <c r="B791" s="620" t="str">
        <f>IF(graph!$E$2=0,"",B790+graph!$E$32)</f>
        <v/>
      </c>
      <c r="C791" s="673">
        <f>IF(graph!$E$2=0,20,IF(SUM(K791+L791=0),NA(),0.25))</f>
        <v>20</v>
      </c>
      <c r="D791" s="496">
        <f>IF(graph!$E$2=0,20,IF(AND(B791&lt;graph!$E$10+graph!$E$32,B791&gt;graph!$E$10-graph!$E$32),0.25,NA()))</f>
        <v>20</v>
      </c>
      <c r="K791" s="674">
        <f>IF(graph!$E$20=0,0,IF(graph!$E$2=0,20,IF(AND(B791&lt;graph!$E$20+graph!$E$32,B791&gt;graph!$E$20-graph!$E$32),0.25,0)))</f>
        <v>0</v>
      </c>
      <c r="L791" s="674">
        <f>IF(graph!$E$22=0,0,IF(graph!$E$2=0,20,IF(AND(B791&gt;graph!$E$22-graph!$E$32,B791&lt;graph!$E$22+graph!$E$32),0.25,0)))</f>
        <v>0</v>
      </c>
    </row>
    <row r="792" spans="2:12">
      <c r="B792" s="620" t="str">
        <f>IF(graph!$E$2=0,"",B791+graph!$E$32)</f>
        <v/>
      </c>
      <c r="C792" s="673">
        <f>IF(graph!$E$2=0,20,IF(SUM(K792+L792=0),NA(),0.25))</f>
        <v>20</v>
      </c>
      <c r="D792" s="496">
        <f>IF(graph!$E$2=0,20,IF(AND(B792&lt;graph!$E$10+graph!$E$32,B792&gt;graph!$E$10-graph!$E$32),0.25,NA()))</f>
        <v>20</v>
      </c>
      <c r="K792" s="674">
        <f>IF(graph!$E$20=0,0,IF(graph!$E$2=0,20,IF(AND(B792&lt;graph!$E$20+graph!$E$32,B792&gt;graph!$E$20-graph!$E$32),0.25,0)))</f>
        <v>0</v>
      </c>
      <c r="L792" s="674">
        <f>IF(graph!$E$22=0,0,IF(graph!$E$2=0,20,IF(AND(B792&gt;graph!$E$22-graph!$E$32,B792&lt;graph!$E$22+graph!$E$32),0.25,0)))</f>
        <v>0</v>
      </c>
    </row>
    <row r="793" spans="2:12">
      <c r="B793" s="620" t="str">
        <f>IF(graph!$E$2=0,"",B792+graph!$E$32)</f>
        <v/>
      </c>
      <c r="C793" s="673">
        <f>IF(graph!$E$2=0,20,IF(SUM(K793+L793=0),NA(),0.25))</f>
        <v>20</v>
      </c>
      <c r="D793" s="496">
        <f>IF(graph!$E$2=0,20,IF(AND(B793&lt;graph!$E$10+graph!$E$32,B793&gt;graph!$E$10-graph!$E$32),0.25,NA()))</f>
        <v>20</v>
      </c>
      <c r="K793" s="674">
        <f>IF(graph!$E$20=0,0,IF(graph!$E$2=0,20,IF(AND(B793&lt;graph!$E$20+graph!$E$32,B793&gt;graph!$E$20-graph!$E$32),0.25,0)))</f>
        <v>0</v>
      </c>
      <c r="L793" s="674">
        <f>IF(graph!$E$22=0,0,IF(graph!$E$2=0,20,IF(AND(B793&gt;graph!$E$22-graph!$E$32,B793&lt;graph!$E$22+graph!$E$32),0.25,0)))</f>
        <v>0</v>
      </c>
    </row>
    <row r="794" spans="2:12">
      <c r="B794" s="620" t="str">
        <f>IF(graph!$E$2=0,"",B793+graph!$E$32)</f>
        <v/>
      </c>
      <c r="C794" s="673">
        <f>IF(graph!$E$2=0,20,IF(SUM(K794+L794=0),NA(),0.25))</f>
        <v>20</v>
      </c>
      <c r="D794" s="496">
        <f>IF(graph!$E$2=0,20,IF(AND(B794&lt;graph!$E$10+graph!$E$32,B794&gt;graph!$E$10-graph!$E$32),0.25,NA()))</f>
        <v>20</v>
      </c>
      <c r="K794" s="674">
        <f>IF(graph!$E$20=0,0,IF(graph!$E$2=0,20,IF(AND(B794&lt;graph!$E$20+graph!$E$32,B794&gt;graph!$E$20-graph!$E$32),0.25,0)))</f>
        <v>0</v>
      </c>
      <c r="L794" s="674">
        <f>IF(graph!$E$22=0,0,IF(graph!$E$2=0,20,IF(AND(B794&gt;graph!$E$22-graph!$E$32,B794&lt;graph!$E$22+graph!$E$32),0.25,0)))</f>
        <v>0</v>
      </c>
    </row>
    <row r="795" spans="2:12">
      <c r="B795" s="620" t="str">
        <f>IF(graph!$E$2=0,"",B794+graph!$E$32)</f>
        <v/>
      </c>
      <c r="C795" s="673">
        <f>IF(graph!$E$2=0,20,IF(SUM(K795+L795=0),NA(),0.25))</f>
        <v>20</v>
      </c>
      <c r="D795" s="496">
        <f>IF(graph!$E$2=0,20,IF(AND(B795&lt;graph!$E$10+graph!$E$32,B795&gt;graph!$E$10-graph!$E$32),0.25,NA()))</f>
        <v>20</v>
      </c>
      <c r="K795" s="674">
        <f>IF(graph!$E$20=0,0,IF(graph!$E$2=0,20,IF(AND(B795&lt;graph!$E$20+graph!$E$32,B795&gt;graph!$E$20-graph!$E$32),0.25,0)))</f>
        <v>0</v>
      </c>
      <c r="L795" s="674">
        <f>IF(graph!$E$22=0,0,IF(graph!$E$2=0,20,IF(AND(B795&gt;graph!$E$22-graph!$E$32,B795&lt;graph!$E$22+graph!$E$32),0.25,0)))</f>
        <v>0</v>
      </c>
    </row>
    <row r="796" spans="2:12">
      <c r="B796" s="620" t="str">
        <f>IF(graph!$E$2=0,"",B795+graph!$E$32)</f>
        <v/>
      </c>
      <c r="C796" s="673">
        <f>IF(graph!$E$2=0,20,IF(SUM(K796+L796=0),NA(),0.25))</f>
        <v>20</v>
      </c>
      <c r="D796" s="496">
        <f>IF(graph!$E$2=0,20,IF(AND(B796&lt;graph!$E$10+graph!$E$32,B796&gt;graph!$E$10-graph!$E$32),0.25,NA()))</f>
        <v>20</v>
      </c>
      <c r="K796" s="674">
        <f>IF(graph!$E$20=0,0,IF(graph!$E$2=0,20,IF(AND(B796&lt;graph!$E$20+graph!$E$32,B796&gt;graph!$E$20-graph!$E$32),0.25,0)))</f>
        <v>0</v>
      </c>
      <c r="L796" s="674">
        <f>IF(graph!$E$22=0,0,IF(graph!$E$2=0,20,IF(AND(B796&gt;graph!$E$22-graph!$E$32,B796&lt;graph!$E$22+graph!$E$32),0.25,0)))</f>
        <v>0</v>
      </c>
    </row>
    <row r="797" spans="2:12">
      <c r="B797" s="620" t="str">
        <f>IF(graph!$E$2=0,"",B796+graph!$E$32)</f>
        <v/>
      </c>
      <c r="C797" s="673">
        <f>IF(graph!$E$2=0,20,IF(SUM(K797+L797=0),NA(),0.25))</f>
        <v>20</v>
      </c>
      <c r="D797" s="496">
        <f>IF(graph!$E$2=0,20,IF(AND(B797&lt;graph!$E$10+graph!$E$32,B797&gt;graph!$E$10-graph!$E$32),0.25,NA()))</f>
        <v>20</v>
      </c>
      <c r="K797" s="674">
        <f>IF(graph!$E$20=0,0,IF(graph!$E$2=0,20,IF(AND(B797&lt;graph!$E$20+graph!$E$32,B797&gt;graph!$E$20-graph!$E$32),0.25,0)))</f>
        <v>0</v>
      </c>
      <c r="L797" s="674">
        <f>IF(graph!$E$22=0,0,IF(graph!$E$2=0,20,IF(AND(B797&gt;graph!$E$22-graph!$E$32,B797&lt;graph!$E$22+graph!$E$32),0.25,0)))</f>
        <v>0</v>
      </c>
    </row>
    <row r="798" spans="2:12">
      <c r="B798" s="620" t="str">
        <f>IF(graph!$E$2=0,"",B797+graph!$E$32)</f>
        <v/>
      </c>
      <c r="C798" s="673">
        <f>IF(graph!$E$2=0,20,IF(SUM(K798+L798=0),NA(),0.25))</f>
        <v>20</v>
      </c>
      <c r="D798" s="496">
        <f>IF(graph!$E$2=0,20,IF(AND(B798&lt;graph!$E$10+graph!$E$32,B798&gt;graph!$E$10-graph!$E$32),0.25,NA()))</f>
        <v>20</v>
      </c>
      <c r="K798" s="674">
        <f>IF(graph!$E$20=0,0,IF(graph!$E$2=0,20,IF(AND(B798&lt;graph!$E$20+graph!$E$32,B798&gt;graph!$E$20-graph!$E$32),0.25,0)))</f>
        <v>0</v>
      </c>
      <c r="L798" s="674">
        <f>IF(graph!$E$22=0,0,IF(graph!$E$2=0,20,IF(AND(B798&gt;graph!$E$22-graph!$E$32,B798&lt;graph!$E$22+graph!$E$32),0.25,0)))</f>
        <v>0</v>
      </c>
    </row>
    <row r="799" spans="2:12">
      <c r="B799" s="620" t="str">
        <f>IF(graph!$E$2=0,"",B798+graph!$E$32)</f>
        <v/>
      </c>
      <c r="C799" s="673">
        <f>IF(graph!$E$2=0,20,IF(SUM(K799+L799=0),NA(),0.25))</f>
        <v>20</v>
      </c>
      <c r="D799" s="496">
        <f>IF(graph!$E$2=0,20,IF(AND(B799&lt;graph!$E$10+graph!$E$32,B799&gt;graph!$E$10-graph!$E$32),0.25,NA()))</f>
        <v>20</v>
      </c>
      <c r="K799" s="674">
        <f>IF(graph!$E$20=0,0,IF(graph!$E$2=0,20,IF(AND(B799&lt;graph!$E$20+graph!$E$32,B799&gt;graph!$E$20-graph!$E$32),0.25,0)))</f>
        <v>0</v>
      </c>
      <c r="L799" s="674">
        <f>IF(graph!$E$22=0,0,IF(graph!$E$2=0,20,IF(AND(B799&gt;graph!$E$22-graph!$E$32,B799&lt;graph!$E$22+graph!$E$32),0.25,0)))</f>
        <v>0</v>
      </c>
    </row>
    <row r="800" spans="2:12">
      <c r="B800" s="620" t="str">
        <f>IF(graph!$E$2=0,"",B799+graph!$E$32)</f>
        <v/>
      </c>
      <c r="C800" s="673">
        <f>IF(graph!$E$2=0,20,IF(SUM(K800+L800=0),NA(),0.25))</f>
        <v>20</v>
      </c>
      <c r="D800" s="496">
        <f>IF(graph!$E$2=0,20,IF(AND(B800&lt;graph!$E$10+graph!$E$32,B800&gt;graph!$E$10-graph!$E$32),0.25,NA()))</f>
        <v>20</v>
      </c>
      <c r="K800" s="674">
        <f>IF(graph!$E$20=0,0,IF(graph!$E$2=0,20,IF(AND(B800&lt;graph!$E$20+graph!$E$32,B800&gt;graph!$E$20-graph!$E$32),0.25,0)))</f>
        <v>0</v>
      </c>
      <c r="L800" s="674">
        <f>IF(graph!$E$22=0,0,IF(graph!$E$2=0,20,IF(AND(B800&gt;graph!$E$22-graph!$E$32,B800&lt;graph!$E$22+graph!$E$32),0.25,0)))</f>
        <v>0</v>
      </c>
    </row>
    <row r="801" spans="2:12">
      <c r="B801" s="620" t="str">
        <f>IF(graph!$E$2=0,"",B800+graph!$E$32)</f>
        <v/>
      </c>
      <c r="C801" s="673">
        <f>IF(graph!$E$2=0,20,IF(SUM(K801+L801=0),NA(),0.25))</f>
        <v>20</v>
      </c>
      <c r="D801" s="496">
        <f>IF(graph!$E$2=0,20,IF(AND(B801&lt;graph!$E$10+graph!$E$32,B801&gt;graph!$E$10-graph!$E$32),0.25,NA()))</f>
        <v>20</v>
      </c>
      <c r="K801" s="674">
        <f>IF(graph!$E$20=0,0,IF(graph!$E$2=0,20,IF(AND(B801&lt;graph!$E$20+graph!$E$32,B801&gt;graph!$E$20-graph!$E$32),0.25,0)))</f>
        <v>0</v>
      </c>
      <c r="L801" s="674">
        <f>IF(graph!$E$22=0,0,IF(graph!$E$2=0,20,IF(AND(B801&gt;graph!$E$22-graph!$E$32,B801&lt;graph!$E$22+graph!$E$32),0.25,0)))</f>
        <v>0</v>
      </c>
    </row>
    <row r="802" spans="2:12">
      <c r="B802" s="620" t="str">
        <f>IF(graph!$E$2=0,"",B801+graph!$E$32)</f>
        <v/>
      </c>
      <c r="C802" s="673">
        <f>IF(graph!$E$2=0,20,IF(SUM(K802+L802=0),NA(),0.25))</f>
        <v>20</v>
      </c>
      <c r="D802" s="496">
        <f>IF(graph!$E$2=0,20,IF(AND(B802&lt;graph!$E$10+graph!$E$32,B802&gt;graph!$E$10-graph!$E$32),0.25,NA()))</f>
        <v>20</v>
      </c>
      <c r="K802" s="674">
        <f>IF(graph!$E$20=0,0,IF(graph!$E$2=0,20,IF(AND(B802&lt;graph!$E$20+graph!$E$32,B802&gt;graph!$E$20-graph!$E$32),0.25,0)))</f>
        <v>0</v>
      </c>
      <c r="L802" s="674">
        <f>IF(graph!$E$22=0,0,IF(graph!$E$2=0,20,IF(AND(B802&gt;graph!$E$22-graph!$E$32,B802&lt;graph!$E$22+graph!$E$32),0.25,0)))</f>
        <v>0</v>
      </c>
    </row>
    <row r="803" spans="2:12">
      <c r="B803" s="620" t="str">
        <f>IF(graph!$E$2=0,"",B802+graph!$E$32)</f>
        <v/>
      </c>
      <c r="C803" s="673">
        <f>IF(graph!$E$2=0,20,IF(SUM(K803+L803=0),NA(),0.25))</f>
        <v>20</v>
      </c>
      <c r="D803" s="496">
        <f>IF(graph!$E$2=0,20,IF(AND(B803&lt;graph!$E$10+graph!$E$32,B803&gt;graph!$E$10-graph!$E$32),0.25,NA()))</f>
        <v>20</v>
      </c>
      <c r="K803" s="674">
        <f>IF(graph!$E$20=0,0,IF(graph!$E$2=0,20,IF(AND(B803&lt;graph!$E$20+graph!$E$32,B803&gt;graph!$E$20-graph!$E$32),0.25,0)))</f>
        <v>0</v>
      </c>
      <c r="L803" s="674">
        <f>IF(graph!$E$22=0,0,IF(graph!$E$2=0,20,IF(AND(B803&gt;graph!$E$22-graph!$E$32,B803&lt;graph!$E$22+graph!$E$32),0.25,0)))</f>
        <v>0</v>
      </c>
    </row>
    <row r="804" spans="2:12">
      <c r="B804" s="620" t="str">
        <f>IF(graph!$E$2=0,"",B803+graph!$E$32)</f>
        <v/>
      </c>
      <c r="C804" s="673">
        <f>IF(graph!$E$2=0,20,IF(SUM(K804+L804=0),NA(),0.25))</f>
        <v>20</v>
      </c>
      <c r="D804" s="496">
        <f>IF(graph!$E$2=0,20,IF(AND(B804&lt;graph!$E$10+graph!$E$32,B804&gt;graph!$E$10-graph!$E$32),0.25,NA()))</f>
        <v>20</v>
      </c>
      <c r="K804" s="674">
        <f>IF(graph!$E$20=0,0,IF(graph!$E$2=0,20,IF(AND(B804&lt;graph!$E$20+graph!$E$32,B804&gt;graph!$E$20-graph!$E$32),0.25,0)))</f>
        <v>0</v>
      </c>
      <c r="L804" s="674">
        <f>IF(graph!$E$22=0,0,IF(graph!$E$2=0,20,IF(AND(B804&gt;graph!$E$22-graph!$E$32,B804&lt;graph!$E$22+graph!$E$32),0.25,0)))</f>
        <v>0</v>
      </c>
    </row>
    <row r="805" spans="2:12">
      <c r="B805" s="620" t="str">
        <f>IF(graph!$E$2=0,"",B804+graph!$E$32)</f>
        <v/>
      </c>
      <c r="C805" s="673">
        <f>IF(graph!$E$2=0,20,IF(SUM(K805+L805=0),NA(),0.25))</f>
        <v>20</v>
      </c>
      <c r="D805" s="496">
        <f>IF(graph!$E$2=0,20,IF(AND(B805&lt;graph!$E$10+graph!$E$32,B805&gt;graph!$E$10-graph!$E$32),0.25,NA()))</f>
        <v>20</v>
      </c>
      <c r="K805" s="674">
        <f>IF(graph!$E$20=0,0,IF(graph!$E$2=0,20,IF(AND(B805&lt;graph!$E$20+graph!$E$32,B805&gt;graph!$E$20-graph!$E$32),0.25,0)))</f>
        <v>0</v>
      </c>
      <c r="L805" s="674">
        <f>IF(graph!$E$22=0,0,IF(graph!$E$2=0,20,IF(AND(B805&gt;graph!$E$22-graph!$E$32,B805&lt;graph!$E$22+graph!$E$32),0.25,0)))</f>
        <v>0</v>
      </c>
    </row>
    <row r="806" spans="2:12">
      <c r="B806" s="620" t="str">
        <f>IF(graph!$E$2=0,"",B805+graph!$E$32)</f>
        <v/>
      </c>
      <c r="C806" s="673">
        <f>IF(graph!$E$2=0,20,IF(SUM(K806+L806=0),NA(),0.25))</f>
        <v>20</v>
      </c>
      <c r="D806" s="496">
        <f>IF(graph!$E$2=0,20,IF(AND(B806&lt;graph!$E$10+graph!$E$32,B806&gt;graph!$E$10-graph!$E$32),0.25,NA()))</f>
        <v>20</v>
      </c>
      <c r="K806" s="674">
        <f>IF(graph!$E$20=0,0,IF(graph!$E$2=0,20,IF(AND(B806&lt;graph!$E$20+graph!$E$32,B806&gt;graph!$E$20-graph!$E$32),0.25,0)))</f>
        <v>0</v>
      </c>
      <c r="L806" s="674">
        <f>IF(graph!$E$22=0,0,IF(graph!$E$2=0,20,IF(AND(B806&gt;graph!$E$22-graph!$E$32,B806&lt;graph!$E$22+graph!$E$32),0.25,0)))</f>
        <v>0</v>
      </c>
    </row>
    <row r="807" spans="2:12">
      <c r="B807" s="620" t="str">
        <f>IF(graph!$E$2=0,"",B806+graph!$E$32)</f>
        <v/>
      </c>
      <c r="C807" s="673">
        <f>IF(graph!$E$2=0,20,IF(SUM(K807+L807=0),NA(),0.25))</f>
        <v>20</v>
      </c>
      <c r="D807" s="496">
        <f>IF(graph!$E$2=0,20,IF(AND(B807&lt;graph!$E$10+graph!$E$32,B807&gt;graph!$E$10-graph!$E$32),0.25,NA()))</f>
        <v>20</v>
      </c>
      <c r="K807" s="674">
        <f>IF(graph!$E$20=0,0,IF(graph!$E$2=0,20,IF(AND(B807&lt;graph!$E$20+graph!$E$32,B807&gt;graph!$E$20-graph!$E$32),0.25,0)))</f>
        <v>0</v>
      </c>
      <c r="L807" s="674">
        <f>IF(graph!$E$22=0,0,IF(graph!$E$2=0,20,IF(AND(B807&gt;graph!$E$22-graph!$E$32,B807&lt;graph!$E$22+graph!$E$32),0.25,0)))</f>
        <v>0</v>
      </c>
    </row>
    <row r="808" spans="2:12">
      <c r="B808" s="620" t="str">
        <f>IF(graph!$E$2=0,"",B807+graph!$E$32)</f>
        <v/>
      </c>
      <c r="C808" s="673">
        <f>IF(graph!$E$2=0,20,IF(SUM(K808+L808=0),NA(),0.25))</f>
        <v>20</v>
      </c>
      <c r="D808" s="496">
        <f>IF(graph!$E$2=0,20,IF(AND(B808&lt;graph!$E$10+graph!$E$32,B808&gt;graph!$E$10-graph!$E$32),0.25,NA()))</f>
        <v>20</v>
      </c>
      <c r="K808" s="674">
        <f>IF(graph!$E$20=0,0,IF(graph!$E$2=0,20,IF(AND(B808&lt;graph!$E$20+graph!$E$32,B808&gt;graph!$E$20-graph!$E$32),0.25,0)))</f>
        <v>0</v>
      </c>
      <c r="L808" s="674">
        <f>IF(graph!$E$22=0,0,IF(graph!$E$2=0,20,IF(AND(B808&gt;graph!$E$22-graph!$E$32,B808&lt;graph!$E$22+graph!$E$32),0.25,0)))</f>
        <v>0</v>
      </c>
    </row>
    <row r="809" spans="2:12">
      <c r="B809" s="620" t="str">
        <f>IF(graph!$E$2=0,"",B808+graph!$E$32)</f>
        <v/>
      </c>
      <c r="C809" s="673">
        <f>IF(graph!$E$2=0,20,IF(SUM(K809+L809=0),NA(),0.25))</f>
        <v>20</v>
      </c>
      <c r="D809" s="496">
        <f>IF(graph!$E$2=0,20,IF(AND(B809&lt;graph!$E$10+graph!$E$32,B809&gt;graph!$E$10-graph!$E$32),0.25,NA()))</f>
        <v>20</v>
      </c>
      <c r="K809" s="674">
        <f>IF(graph!$E$20=0,0,IF(graph!$E$2=0,20,IF(AND(B809&lt;graph!$E$20+graph!$E$32,B809&gt;graph!$E$20-graph!$E$32),0.25,0)))</f>
        <v>0</v>
      </c>
      <c r="L809" s="674">
        <f>IF(graph!$E$22=0,0,IF(graph!$E$2=0,20,IF(AND(B809&gt;graph!$E$22-graph!$E$32,B809&lt;graph!$E$22+graph!$E$32),0.25,0)))</f>
        <v>0</v>
      </c>
    </row>
    <row r="810" spans="2:12">
      <c r="B810" s="620" t="str">
        <f>IF(graph!$E$2=0,"",B809+graph!$E$32)</f>
        <v/>
      </c>
      <c r="C810" s="673">
        <f>IF(graph!$E$2=0,20,IF(SUM(K810+L810=0),NA(),0.25))</f>
        <v>20</v>
      </c>
      <c r="D810" s="496">
        <f>IF(graph!$E$2=0,20,IF(AND(B810&lt;graph!$E$10+graph!$E$32,B810&gt;graph!$E$10-graph!$E$32),0.25,NA()))</f>
        <v>20</v>
      </c>
      <c r="K810" s="674">
        <f>IF(graph!$E$20=0,0,IF(graph!$E$2=0,20,IF(AND(B810&lt;graph!$E$20+graph!$E$32,B810&gt;graph!$E$20-graph!$E$32),0.25,0)))</f>
        <v>0</v>
      </c>
      <c r="L810" s="674">
        <f>IF(graph!$E$22=0,0,IF(graph!$E$2=0,20,IF(AND(B810&gt;graph!$E$22-graph!$E$32,B810&lt;graph!$E$22+graph!$E$32),0.25,0)))</f>
        <v>0</v>
      </c>
    </row>
    <row r="811" spans="2:12">
      <c r="B811" s="620" t="str">
        <f>IF(graph!$E$2=0,"",B810+graph!$E$32)</f>
        <v/>
      </c>
      <c r="C811" s="673">
        <f>IF(graph!$E$2=0,20,IF(SUM(K811+L811=0),NA(),0.25))</f>
        <v>20</v>
      </c>
      <c r="D811" s="496">
        <f>IF(graph!$E$2=0,20,IF(AND(B811&lt;graph!$E$10+graph!$E$32,B811&gt;graph!$E$10-graph!$E$32),0.25,NA()))</f>
        <v>20</v>
      </c>
      <c r="K811" s="674">
        <f>IF(graph!$E$20=0,0,IF(graph!$E$2=0,20,IF(AND(B811&lt;graph!$E$20+graph!$E$32,B811&gt;graph!$E$20-graph!$E$32),0.25,0)))</f>
        <v>0</v>
      </c>
      <c r="L811" s="674">
        <f>IF(graph!$E$22=0,0,IF(graph!$E$2=0,20,IF(AND(B811&gt;graph!$E$22-graph!$E$32,B811&lt;graph!$E$22+graph!$E$32),0.25,0)))</f>
        <v>0</v>
      </c>
    </row>
    <row r="812" spans="2:12">
      <c r="B812" s="620" t="str">
        <f>IF(graph!$E$2=0,"",B811+graph!$E$32)</f>
        <v/>
      </c>
      <c r="C812" s="673">
        <f>IF(graph!$E$2=0,20,IF(SUM(K812+L812=0),NA(),0.25))</f>
        <v>20</v>
      </c>
      <c r="D812" s="496">
        <f>IF(graph!$E$2=0,20,IF(AND(B812&lt;graph!$E$10+graph!$E$32,B812&gt;graph!$E$10-graph!$E$32),0.25,NA()))</f>
        <v>20</v>
      </c>
      <c r="K812" s="674">
        <f>IF(graph!$E$20=0,0,IF(graph!$E$2=0,20,IF(AND(B812&lt;graph!$E$20+graph!$E$32,B812&gt;graph!$E$20-graph!$E$32),0.25,0)))</f>
        <v>0</v>
      </c>
      <c r="L812" s="674">
        <f>IF(graph!$E$22=0,0,IF(graph!$E$2=0,20,IF(AND(B812&gt;graph!$E$22-graph!$E$32,B812&lt;graph!$E$22+graph!$E$32),0.25,0)))</f>
        <v>0</v>
      </c>
    </row>
    <row r="813" spans="2:12">
      <c r="B813" s="620" t="str">
        <f>IF(graph!$E$2=0,"",B812+graph!$E$32)</f>
        <v/>
      </c>
      <c r="C813" s="673">
        <f>IF(graph!$E$2=0,20,IF(SUM(K813+L813=0),NA(),0.25))</f>
        <v>20</v>
      </c>
      <c r="D813" s="496">
        <f>IF(graph!$E$2=0,20,IF(AND(B813&lt;graph!$E$10+graph!$E$32,B813&gt;graph!$E$10-graph!$E$32),0.25,NA()))</f>
        <v>20</v>
      </c>
      <c r="K813" s="674">
        <f>IF(graph!$E$20=0,0,IF(graph!$E$2=0,20,IF(AND(B813&lt;graph!$E$20+graph!$E$32,B813&gt;graph!$E$20-graph!$E$32),0.25,0)))</f>
        <v>0</v>
      </c>
      <c r="L813" s="674">
        <f>IF(graph!$E$22=0,0,IF(graph!$E$2=0,20,IF(AND(B813&gt;graph!$E$22-graph!$E$32,B813&lt;graph!$E$22+graph!$E$32),0.25,0)))</f>
        <v>0</v>
      </c>
    </row>
    <row r="814" spans="2:12">
      <c r="B814" s="620" t="str">
        <f>IF(graph!$E$2=0,"",B813+graph!$E$32)</f>
        <v/>
      </c>
      <c r="C814" s="673">
        <f>IF(graph!$E$2=0,20,IF(SUM(K814+L814=0),NA(),0.25))</f>
        <v>20</v>
      </c>
      <c r="D814" s="496">
        <f>IF(graph!$E$2=0,20,IF(AND(B814&lt;graph!$E$10+graph!$E$32,B814&gt;graph!$E$10-graph!$E$32),0.25,NA()))</f>
        <v>20</v>
      </c>
      <c r="K814" s="674">
        <f>IF(graph!$E$20=0,0,IF(graph!$E$2=0,20,IF(AND(B814&lt;graph!$E$20+graph!$E$32,B814&gt;graph!$E$20-graph!$E$32),0.25,0)))</f>
        <v>0</v>
      </c>
      <c r="L814" s="674">
        <f>IF(graph!$E$22=0,0,IF(graph!$E$2=0,20,IF(AND(B814&gt;graph!$E$22-graph!$E$32,B814&lt;graph!$E$22+graph!$E$32),0.25,0)))</f>
        <v>0</v>
      </c>
    </row>
    <row r="815" spans="2:12">
      <c r="B815" s="620" t="str">
        <f>IF(graph!$E$2=0,"",B814+graph!$E$32)</f>
        <v/>
      </c>
      <c r="C815" s="673">
        <f>IF(graph!$E$2=0,20,IF(SUM(K815+L815=0),NA(),0.25))</f>
        <v>20</v>
      </c>
      <c r="D815" s="496">
        <f>IF(graph!$E$2=0,20,IF(AND(B815&lt;graph!$E$10+graph!$E$32,B815&gt;graph!$E$10-graph!$E$32),0.25,NA()))</f>
        <v>20</v>
      </c>
      <c r="K815" s="674">
        <f>IF(graph!$E$20=0,0,IF(graph!$E$2=0,20,IF(AND(B815&lt;graph!$E$20+graph!$E$32,B815&gt;graph!$E$20-graph!$E$32),0.25,0)))</f>
        <v>0</v>
      </c>
      <c r="L815" s="674">
        <f>IF(graph!$E$22=0,0,IF(graph!$E$2=0,20,IF(AND(B815&gt;graph!$E$22-graph!$E$32,B815&lt;graph!$E$22+graph!$E$32),0.25,0)))</f>
        <v>0</v>
      </c>
    </row>
    <row r="816" spans="2:12">
      <c r="B816" s="620" t="str">
        <f>IF(graph!$E$2=0,"",B815+graph!$E$32)</f>
        <v/>
      </c>
      <c r="C816" s="673">
        <f>IF(graph!$E$2=0,20,IF(SUM(K816+L816=0),NA(),0.25))</f>
        <v>20</v>
      </c>
      <c r="D816" s="496">
        <f>IF(graph!$E$2=0,20,IF(AND(B816&lt;graph!$E$10+graph!$E$32,B816&gt;graph!$E$10-graph!$E$32),0.25,NA()))</f>
        <v>20</v>
      </c>
      <c r="K816" s="674">
        <f>IF(graph!$E$20=0,0,IF(graph!$E$2=0,20,IF(AND(B816&lt;graph!$E$20+graph!$E$32,B816&gt;graph!$E$20-graph!$E$32),0.25,0)))</f>
        <v>0</v>
      </c>
      <c r="L816" s="674">
        <f>IF(graph!$E$22=0,0,IF(graph!$E$2=0,20,IF(AND(B816&gt;graph!$E$22-graph!$E$32,B816&lt;graph!$E$22+graph!$E$32),0.25,0)))</f>
        <v>0</v>
      </c>
    </row>
    <row r="817" spans="2:12">
      <c r="B817" s="620" t="str">
        <f>IF(graph!$E$2=0,"",B816+graph!$E$32)</f>
        <v/>
      </c>
      <c r="C817" s="673">
        <f>IF(graph!$E$2=0,20,IF(SUM(K817+L817=0),NA(),0.25))</f>
        <v>20</v>
      </c>
      <c r="D817" s="496">
        <f>IF(graph!$E$2=0,20,IF(AND(B817&lt;graph!$E$10+graph!$E$32,B817&gt;graph!$E$10-graph!$E$32),0.25,NA()))</f>
        <v>20</v>
      </c>
      <c r="K817" s="674">
        <f>IF(graph!$E$20=0,0,IF(graph!$E$2=0,20,IF(AND(B817&lt;graph!$E$20+graph!$E$32,B817&gt;graph!$E$20-graph!$E$32),0.25,0)))</f>
        <v>0</v>
      </c>
      <c r="L817" s="674">
        <f>IF(graph!$E$22=0,0,IF(graph!$E$2=0,20,IF(AND(B817&gt;graph!$E$22-graph!$E$32,B817&lt;graph!$E$22+graph!$E$32),0.25,0)))</f>
        <v>0</v>
      </c>
    </row>
    <row r="818" spans="2:12">
      <c r="B818" s="620" t="str">
        <f>IF(graph!$E$2=0,"",B817+graph!$E$32)</f>
        <v/>
      </c>
      <c r="C818" s="673">
        <f>IF(graph!$E$2=0,20,IF(SUM(K818+L818=0),NA(),0.25))</f>
        <v>20</v>
      </c>
      <c r="D818" s="496">
        <f>IF(graph!$E$2=0,20,IF(AND(B818&lt;graph!$E$10+graph!$E$32,B818&gt;graph!$E$10-graph!$E$32),0.25,NA()))</f>
        <v>20</v>
      </c>
      <c r="K818" s="674">
        <f>IF(graph!$E$20=0,0,IF(graph!$E$2=0,20,IF(AND(B818&lt;graph!$E$20+graph!$E$32,B818&gt;graph!$E$20-graph!$E$32),0.25,0)))</f>
        <v>0</v>
      </c>
      <c r="L818" s="674">
        <f>IF(graph!$E$22=0,0,IF(graph!$E$2=0,20,IF(AND(B818&gt;graph!$E$22-graph!$E$32,B818&lt;graph!$E$22+graph!$E$32),0.25,0)))</f>
        <v>0</v>
      </c>
    </row>
    <row r="819" spans="2:12">
      <c r="B819" s="620" t="str">
        <f>IF(graph!$E$2=0,"",B818+graph!$E$32)</f>
        <v/>
      </c>
      <c r="C819" s="673">
        <f>IF(graph!$E$2=0,20,IF(SUM(K819+L819=0),NA(),0.25))</f>
        <v>20</v>
      </c>
      <c r="D819" s="496">
        <f>IF(graph!$E$2=0,20,IF(AND(B819&lt;graph!$E$10+graph!$E$32,B819&gt;graph!$E$10-graph!$E$32),0.25,NA()))</f>
        <v>20</v>
      </c>
      <c r="K819" s="674">
        <f>IF(graph!$E$20=0,0,IF(graph!$E$2=0,20,IF(AND(B819&lt;graph!$E$20+graph!$E$32,B819&gt;graph!$E$20-graph!$E$32),0.25,0)))</f>
        <v>0</v>
      </c>
      <c r="L819" s="674">
        <f>IF(graph!$E$22=0,0,IF(graph!$E$2=0,20,IF(AND(B819&gt;graph!$E$22-graph!$E$32,B819&lt;graph!$E$22+graph!$E$32),0.25,0)))</f>
        <v>0</v>
      </c>
    </row>
    <row r="820" spans="2:12">
      <c r="B820" s="620" t="str">
        <f>IF(graph!$E$2=0,"",B819+graph!$E$32)</f>
        <v/>
      </c>
      <c r="C820" s="673">
        <f>IF(graph!$E$2=0,20,IF(SUM(K820+L820=0),NA(),0.25))</f>
        <v>20</v>
      </c>
      <c r="D820" s="496">
        <f>IF(graph!$E$2=0,20,IF(AND(B820&lt;graph!$E$10+graph!$E$32,B820&gt;graph!$E$10-graph!$E$32),0.25,NA()))</f>
        <v>20</v>
      </c>
      <c r="K820" s="674">
        <f>IF(graph!$E$20=0,0,IF(graph!$E$2=0,20,IF(AND(B820&lt;graph!$E$20+graph!$E$32,B820&gt;graph!$E$20-graph!$E$32),0.25,0)))</f>
        <v>0</v>
      </c>
      <c r="L820" s="674">
        <f>IF(graph!$E$22=0,0,IF(graph!$E$2=0,20,IF(AND(B820&gt;graph!$E$22-graph!$E$32,B820&lt;graph!$E$22+graph!$E$32),0.25,0)))</f>
        <v>0</v>
      </c>
    </row>
    <row r="821" spans="2:12">
      <c r="B821" s="620" t="str">
        <f>IF(graph!$E$2=0,"",B820+graph!$E$32)</f>
        <v/>
      </c>
      <c r="C821" s="673">
        <f>IF(graph!$E$2=0,20,IF(SUM(K821+L821=0),NA(),0.25))</f>
        <v>20</v>
      </c>
      <c r="D821" s="496">
        <f>IF(graph!$E$2=0,20,IF(AND(B821&lt;graph!$E$10+graph!$E$32,B821&gt;graph!$E$10-graph!$E$32),0.25,NA()))</f>
        <v>20</v>
      </c>
      <c r="K821" s="674">
        <f>IF(graph!$E$20=0,0,IF(graph!$E$2=0,20,IF(AND(B821&lt;graph!$E$20+graph!$E$32,B821&gt;graph!$E$20-graph!$E$32),0.25,0)))</f>
        <v>0</v>
      </c>
      <c r="L821" s="674">
        <f>IF(graph!$E$22=0,0,IF(graph!$E$2=0,20,IF(AND(B821&gt;graph!$E$22-graph!$E$32,B821&lt;graph!$E$22+graph!$E$32),0.25,0)))</f>
        <v>0</v>
      </c>
    </row>
    <row r="822" spans="2:12">
      <c r="B822" s="620" t="str">
        <f>IF(graph!$E$2=0,"",B821+graph!$E$32)</f>
        <v/>
      </c>
      <c r="C822" s="673">
        <f>IF(graph!$E$2=0,20,IF(SUM(K822+L822=0),NA(),0.25))</f>
        <v>20</v>
      </c>
      <c r="D822" s="496">
        <f>IF(graph!$E$2=0,20,IF(AND(B822&lt;graph!$E$10+graph!$E$32,B822&gt;graph!$E$10-graph!$E$32),0.25,NA()))</f>
        <v>20</v>
      </c>
      <c r="K822" s="674">
        <f>IF(graph!$E$20=0,0,IF(graph!$E$2=0,20,IF(AND(B822&lt;graph!$E$20+graph!$E$32,B822&gt;graph!$E$20-graph!$E$32),0.25,0)))</f>
        <v>0</v>
      </c>
      <c r="L822" s="674">
        <f>IF(graph!$E$22=0,0,IF(graph!$E$2=0,20,IF(AND(B822&gt;graph!$E$22-graph!$E$32,B822&lt;graph!$E$22+graph!$E$32),0.25,0)))</f>
        <v>0</v>
      </c>
    </row>
    <row r="823" spans="2:12">
      <c r="B823" s="620" t="str">
        <f>IF(graph!$E$2=0,"",B822+graph!$E$32)</f>
        <v/>
      </c>
      <c r="C823" s="673">
        <f>IF(graph!$E$2=0,20,IF(SUM(K823+L823=0),NA(),0.25))</f>
        <v>20</v>
      </c>
      <c r="D823" s="496">
        <f>IF(graph!$E$2=0,20,IF(AND(B823&lt;graph!$E$10+graph!$E$32,B823&gt;graph!$E$10-graph!$E$32),0.25,NA()))</f>
        <v>20</v>
      </c>
      <c r="K823" s="674">
        <f>IF(graph!$E$20=0,0,IF(graph!$E$2=0,20,IF(AND(B823&lt;graph!$E$20+graph!$E$32,B823&gt;graph!$E$20-graph!$E$32),0.25,0)))</f>
        <v>0</v>
      </c>
      <c r="L823" s="674">
        <f>IF(graph!$E$22=0,0,IF(graph!$E$2=0,20,IF(AND(B823&gt;graph!$E$22-graph!$E$32,B823&lt;graph!$E$22+graph!$E$32),0.25,0)))</f>
        <v>0</v>
      </c>
    </row>
    <row r="824" spans="2:12">
      <c r="B824" s="620" t="str">
        <f>IF(graph!$E$2=0,"",B823+graph!$E$32)</f>
        <v/>
      </c>
      <c r="C824" s="673">
        <f>IF(graph!$E$2=0,20,IF(SUM(K824+L824=0),NA(),0.25))</f>
        <v>20</v>
      </c>
      <c r="D824" s="496">
        <f>IF(graph!$E$2=0,20,IF(AND(B824&lt;graph!$E$10+graph!$E$32,B824&gt;graph!$E$10-graph!$E$32),0.25,NA()))</f>
        <v>20</v>
      </c>
      <c r="K824" s="674">
        <f>IF(graph!$E$20=0,0,IF(graph!$E$2=0,20,IF(AND(B824&lt;graph!$E$20+graph!$E$32,B824&gt;graph!$E$20-graph!$E$32),0.25,0)))</f>
        <v>0</v>
      </c>
      <c r="L824" s="674">
        <f>IF(graph!$E$22=0,0,IF(graph!$E$2=0,20,IF(AND(B824&gt;graph!$E$22-graph!$E$32,B824&lt;graph!$E$22+graph!$E$32),0.25,0)))</f>
        <v>0</v>
      </c>
    </row>
    <row r="825" spans="2:12">
      <c r="B825" s="620" t="str">
        <f>IF(graph!$E$2=0,"",B824+graph!$E$32)</f>
        <v/>
      </c>
      <c r="C825" s="673">
        <f>IF(graph!$E$2=0,20,IF(SUM(K825+L825=0),NA(),0.25))</f>
        <v>20</v>
      </c>
      <c r="D825" s="496">
        <f>IF(graph!$E$2=0,20,IF(AND(B825&lt;graph!$E$10+graph!$E$32,B825&gt;graph!$E$10-graph!$E$32),0.25,NA()))</f>
        <v>20</v>
      </c>
      <c r="K825" s="674">
        <f>IF(graph!$E$20=0,0,IF(graph!$E$2=0,20,IF(AND(B825&lt;graph!$E$20+graph!$E$32,B825&gt;graph!$E$20-graph!$E$32),0.25,0)))</f>
        <v>0</v>
      </c>
      <c r="L825" s="674">
        <f>IF(graph!$E$22=0,0,IF(graph!$E$2=0,20,IF(AND(B825&gt;graph!$E$22-graph!$E$32,B825&lt;graph!$E$22+graph!$E$32),0.25,0)))</f>
        <v>0</v>
      </c>
    </row>
    <row r="826" spans="2:12">
      <c r="B826" s="620" t="str">
        <f>IF(graph!$E$2=0,"",B825+graph!$E$32)</f>
        <v/>
      </c>
      <c r="C826" s="673">
        <f>IF(graph!$E$2=0,20,IF(SUM(K826+L826=0),NA(),0.25))</f>
        <v>20</v>
      </c>
      <c r="D826" s="496">
        <f>IF(graph!$E$2=0,20,IF(AND(B826&lt;graph!$E$10+graph!$E$32,B826&gt;graph!$E$10-graph!$E$32),0.25,NA()))</f>
        <v>20</v>
      </c>
      <c r="K826" s="674">
        <f>IF(graph!$E$20=0,0,IF(graph!$E$2=0,20,IF(AND(B826&lt;graph!$E$20+graph!$E$32,B826&gt;graph!$E$20-graph!$E$32),0.25,0)))</f>
        <v>0</v>
      </c>
      <c r="L826" s="674">
        <f>IF(graph!$E$22=0,0,IF(graph!$E$2=0,20,IF(AND(B826&gt;graph!$E$22-graph!$E$32,B826&lt;graph!$E$22+graph!$E$32),0.25,0)))</f>
        <v>0</v>
      </c>
    </row>
    <row r="827" spans="2:12">
      <c r="B827" s="620" t="str">
        <f>IF(graph!$E$2=0,"",B826+graph!$E$32)</f>
        <v/>
      </c>
      <c r="C827" s="673">
        <f>IF(graph!$E$2=0,20,IF(SUM(K827+L827=0),NA(),0.25))</f>
        <v>20</v>
      </c>
      <c r="D827" s="496">
        <f>IF(graph!$E$2=0,20,IF(AND(B827&lt;graph!$E$10+graph!$E$32,B827&gt;graph!$E$10-graph!$E$32),0.25,NA()))</f>
        <v>20</v>
      </c>
      <c r="K827" s="674">
        <f>IF(graph!$E$20=0,0,IF(graph!$E$2=0,20,IF(AND(B827&lt;graph!$E$20+graph!$E$32,B827&gt;graph!$E$20-graph!$E$32),0.25,0)))</f>
        <v>0</v>
      </c>
      <c r="L827" s="674">
        <f>IF(graph!$E$22=0,0,IF(graph!$E$2=0,20,IF(AND(B827&gt;graph!$E$22-graph!$E$32,B827&lt;graph!$E$22+graph!$E$32),0.25,0)))</f>
        <v>0</v>
      </c>
    </row>
    <row r="828" spans="2:12">
      <c r="B828" s="620" t="str">
        <f>IF(graph!$E$2=0,"",B827+graph!$E$32)</f>
        <v/>
      </c>
      <c r="C828" s="673">
        <f>IF(graph!$E$2=0,20,IF(SUM(K828+L828=0),NA(),0.25))</f>
        <v>20</v>
      </c>
      <c r="D828" s="496">
        <f>IF(graph!$E$2=0,20,IF(AND(B828&lt;graph!$E$10+graph!$E$32,B828&gt;graph!$E$10-graph!$E$32),0.25,NA()))</f>
        <v>20</v>
      </c>
      <c r="K828" s="674">
        <f>IF(graph!$E$20=0,0,IF(graph!$E$2=0,20,IF(AND(B828&lt;graph!$E$20+graph!$E$32,B828&gt;graph!$E$20-graph!$E$32),0.25,0)))</f>
        <v>0</v>
      </c>
      <c r="L828" s="674">
        <f>IF(graph!$E$22=0,0,IF(graph!$E$2=0,20,IF(AND(B828&gt;graph!$E$22-graph!$E$32,B828&lt;graph!$E$22+graph!$E$32),0.25,0)))</f>
        <v>0</v>
      </c>
    </row>
    <row r="829" spans="2:12">
      <c r="B829" s="620" t="str">
        <f>IF(graph!$E$2=0,"",B828+graph!$E$32)</f>
        <v/>
      </c>
      <c r="C829" s="673">
        <f>IF(graph!$E$2=0,20,IF(SUM(K829+L829=0),NA(),0.25))</f>
        <v>20</v>
      </c>
      <c r="D829" s="496">
        <f>IF(graph!$E$2=0,20,IF(AND(B829&lt;graph!$E$10+graph!$E$32,B829&gt;graph!$E$10-graph!$E$32),0.25,NA()))</f>
        <v>20</v>
      </c>
      <c r="K829" s="674">
        <f>IF(graph!$E$20=0,0,IF(graph!$E$2=0,20,IF(AND(B829&lt;graph!$E$20+graph!$E$32,B829&gt;graph!$E$20-graph!$E$32),0.25,0)))</f>
        <v>0</v>
      </c>
      <c r="L829" s="674">
        <f>IF(graph!$E$22=0,0,IF(graph!$E$2=0,20,IF(AND(B829&gt;graph!$E$22-graph!$E$32,B829&lt;graph!$E$22+graph!$E$32),0.25,0)))</f>
        <v>0</v>
      </c>
    </row>
    <row r="830" spans="2:12">
      <c r="B830" s="620" t="str">
        <f>IF(graph!$E$2=0,"",B829+graph!$E$32)</f>
        <v/>
      </c>
      <c r="C830" s="673">
        <f>IF(graph!$E$2=0,20,IF(SUM(K830+L830=0),NA(),0.25))</f>
        <v>20</v>
      </c>
      <c r="D830" s="496">
        <f>IF(graph!$E$2=0,20,IF(AND(B830&lt;graph!$E$10+graph!$E$32,B830&gt;graph!$E$10-graph!$E$32),0.25,NA()))</f>
        <v>20</v>
      </c>
      <c r="K830" s="674">
        <f>IF(graph!$E$20=0,0,IF(graph!$E$2=0,20,IF(AND(B830&lt;graph!$E$20+graph!$E$32,B830&gt;graph!$E$20-graph!$E$32),0.25,0)))</f>
        <v>0</v>
      </c>
      <c r="L830" s="674">
        <f>IF(graph!$E$22=0,0,IF(graph!$E$2=0,20,IF(AND(B830&gt;graph!$E$22-graph!$E$32,B830&lt;graph!$E$22+graph!$E$32),0.25,0)))</f>
        <v>0</v>
      </c>
    </row>
    <row r="831" spans="2:12">
      <c r="B831" s="620" t="str">
        <f>IF(graph!$E$2=0,"",B830+graph!$E$32)</f>
        <v/>
      </c>
      <c r="C831" s="673">
        <f>IF(graph!$E$2=0,20,IF(SUM(K831+L831=0),NA(),0.25))</f>
        <v>20</v>
      </c>
      <c r="D831" s="496">
        <f>IF(graph!$E$2=0,20,IF(AND(B831&lt;graph!$E$10+graph!$E$32,B831&gt;graph!$E$10-graph!$E$32),0.25,NA()))</f>
        <v>20</v>
      </c>
      <c r="K831" s="674">
        <f>IF(graph!$E$20=0,0,IF(graph!$E$2=0,20,IF(AND(B831&lt;graph!$E$20+graph!$E$32,B831&gt;graph!$E$20-graph!$E$32),0.25,0)))</f>
        <v>0</v>
      </c>
      <c r="L831" s="674">
        <f>IF(graph!$E$22=0,0,IF(graph!$E$2=0,20,IF(AND(B831&gt;graph!$E$22-graph!$E$32,B831&lt;graph!$E$22+graph!$E$32),0.25,0)))</f>
        <v>0</v>
      </c>
    </row>
    <row r="832" spans="2:12">
      <c r="B832" s="620" t="str">
        <f>IF(graph!$E$2=0,"",B831+graph!$E$32)</f>
        <v/>
      </c>
      <c r="C832" s="673">
        <f>IF(graph!$E$2=0,20,IF(SUM(K832+L832=0),NA(),0.25))</f>
        <v>20</v>
      </c>
      <c r="D832" s="496">
        <f>IF(graph!$E$2=0,20,IF(AND(B832&lt;graph!$E$10+graph!$E$32,B832&gt;graph!$E$10-graph!$E$32),0.25,NA()))</f>
        <v>20</v>
      </c>
      <c r="K832" s="674">
        <f>IF(graph!$E$20=0,0,IF(graph!$E$2=0,20,IF(AND(B832&lt;graph!$E$20+graph!$E$32,B832&gt;graph!$E$20-graph!$E$32),0.25,0)))</f>
        <v>0</v>
      </c>
      <c r="L832" s="674">
        <f>IF(graph!$E$22=0,0,IF(graph!$E$2=0,20,IF(AND(B832&gt;graph!$E$22-graph!$E$32,B832&lt;graph!$E$22+graph!$E$32),0.25,0)))</f>
        <v>0</v>
      </c>
    </row>
    <row r="833" spans="2:12">
      <c r="B833" s="620" t="str">
        <f>IF(graph!$E$2=0,"",B832+graph!$E$32)</f>
        <v/>
      </c>
      <c r="C833" s="673">
        <f>IF(graph!$E$2=0,20,IF(SUM(K833+L833=0),NA(),0.25))</f>
        <v>20</v>
      </c>
      <c r="D833" s="496">
        <f>IF(graph!$E$2=0,20,IF(AND(B833&lt;graph!$E$10+graph!$E$32,B833&gt;graph!$E$10-graph!$E$32),0.25,NA()))</f>
        <v>20</v>
      </c>
      <c r="K833" s="674">
        <f>IF(graph!$E$20=0,0,IF(graph!$E$2=0,20,IF(AND(B833&lt;graph!$E$20+graph!$E$32,B833&gt;graph!$E$20-graph!$E$32),0.25,0)))</f>
        <v>0</v>
      </c>
      <c r="L833" s="674">
        <f>IF(graph!$E$22=0,0,IF(graph!$E$2=0,20,IF(AND(B833&gt;graph!$E$22-graph!$E$32,B833&lt;graph!$E$22+graph!$E$32),0.25,0)))</f>
        <v>0</v>
      </c>
    </row>
    <row r="834" spans="2:12">
      <c r="B834" s="620" t="str">
        <f>IF(graph!$E$2=0,"",B833+graph!$E$32)</f>
        <v/>
      </c>
      <c r="C834" s="673">
        <f>IF(graph!$E$2=0,20,IF(SUM(K834+L834=0),NA(),0.25))</f>
        <v>20</v>
      </c>
      <c r="D834" s="496">
        <f>IF(graph!$E$2=0,20,IF(AND(B834&lt;graph!$E$10+graph!$E$32,B834&gt;graph!$E$10-graph!$E$32),0.25,NA()))</f>
        <v>20</v>
      </c>
      <c r="K834" s="674">
        <f>IF(graph!$E$20=0,0,IF(graph!$E$2=0,20,IF(AND(B834&lt;graph!$E$20+graph!$E$32,B834&gt;graph!$E$20-graph!$E$32),0.25,0)))</f>
        <v>0</v>
      </c>
      <c r="L834" s="674">
        <f>IF(graph!$E$22=0,0,IF(graph!$E$2=0,20,IF(AND(B834&gt;graph!$E$22-graph!$E$32,B834&lt;graph!$E$22+graph!$E$32),0.25,0)))</f>
        <v>0</v>
      </c>
    </row>
    <row r="835" spans="2:12">
      <c r="B835" s="620" t="str">
        <f>IF(graph!$E$2=0,"",B834+graph!$E$32)</f>
        <v/>
      </c>
      <c r="C835" s="673">
        <f>IF(graph!$E$2=0,20,IF(SUM(K835+L835=0),NA(),0.25))</f>
        <v>20</v>
      </c>
      <c r="D835" s="496">
        <f>IF(graph!$E$2=0,20,IF(AND(B835&lt;graph!$E$10+graph!$E$32,B835&gt;graph!$E$10-graph!$E$32),0.25,NA()))</f>
        <v>20</v>
      </c>
      <c r="K835" s="674">
        <f>IF(graph!$E$20=0,0,IF(graph!$E$2=0,20,IF(AND(B835&lt;graph!$E$20+graph!$E$32,B835&gt;graph!$E$20-graph!$E$32),0.25,0)))</f>
        <v>0</v>
      </c>
      <c r="L835" s="674">
        <f>IF(graph!$E$22=0,0,IF(graph!$E$2=0,20,IF(AND(B835&gt;graph!$E$22-graph!$E$32,B835&lt;graph!$E$22+graph!$E$32),0.25,0)))</f>
        <v>0</v>
      </c>
    </row>
    <row r="836" spans="2:12">
      <c r="B836" s="620" t="str">
        <f>IF(graph!$E$2=0,"",B835+graph!$E$32)</f>
        <v/>
      </c>
      <c r="C836" s="673">
        <f>IF(graph!$E$2=0,20,IF(SUM(K836+L836=0),NA(),0.25))</f>
        <v>20</v>
      </c>
      <c r="D836" s="496">
        <f>IF(graph!$E$2=0,20,IF(AND(B836&lt;graph!$E$10+graph!$E$32,B836&gt;graph!$E$10-graph!$E$32),0.25,NA()))</f>
        <v>20</v>
      </c>
      <c r="K836" s="674">
        <f>IF(graph!$E$20=0,0,IF(graph!$E$2=0,20,IF(AND(B836&lt;graph!$E$20+graph!$E$32,B836&gt;graph!$E$20-graph!$E$32),0.25,0)))</f>
        <v>0</v>
      </c>
      <c r="L836" s="674">
        <f>IF(graph!$E$22=0,0,IF(graph!$E$2=0,20,IF(AND(B836&gt;graph!$E$22-graph!$E$32,B836&lt;graph!$E$22+graph!$E$32),0.25,0)))</f>
        <v>0</v>
      </c>
    </row>
    <row r="837" spans="2:12">
      <c r="B837" s="620" t="str">
        <f>IF(graph!$E$2=0,"",B836+graph!$E$32)</f>
        <v/>
      </c>
      <c r="C837" s="673">
        <f>IF(graph!$E$2=0,20,IF(SUM(K837+L837=0),NA(),0.25))</f>
        <v>20</v>
      </c>
      <c r="D837" s="496">
        <f>IF(graph!$E$2=0,20,IF(AND(B837&lt;graph!$E$10+graph!$E$32,B837&gt;graph!$E$10-graph!$E$32),0.25,NA()))</f>
        <v>20</v>
      </c>
      <c r="K837" s="674">
        <f>IF(graph!$E$20=0,0,IF(graph!$E$2=0,20,IF(AND(B837&lt;graph!$E$20+graph!$E$32,B837&gt;graph!$E$20-graph!$E$32),0.25,0)))</f>
        <v>0</v>
      </c>
      <c r="L837" s="674">
        <f>IF(graph!$E$22=0,0,IF(graph!$E$2=0,20,IF(AND(B837&gt;graph!$E$22-graph!$E$32,B837&lt;graph!$E$22+graph!$E$32),0.25,0)))</f>
        <v>0</v>
      </c>
    </row>
    <row r="838" spans="2:12">
      <c r="B838" s="620" t="str">
        <f>IF(graph!$E$2=0,"",B837+graph!$E$32)</f>
        <v/>
      </c>
      <c r="C838" s="673">
        <f>IF(graph!$E$2=0,20,IF(SUM(K838+L838=0),NA(),0.25))</f>
        <v>20</v>
      </c>
      <c r="D838" s="496">
        <f>IF(graph!$E$2=0,20,IF(AND(B838&lt;graph!$E$10+graph!$E$32,B838&gt;graph!$E$10-graph!$E$32),0.25,NA()))</f>
        <v>20</v>
      </c>
      <c r="K838" s="674">
        <f>IF(graph!$E$20=0,0,IF(graph!$E$2=0,20,IF(AND(B838&lt;graph!$E$20+graph!$E$32,B838&gt;graph!$E$20-graph!$E$32),0.25,0)))</f>
        <v>0</v>
      </c>
      <c r="L838" s="674">
        <f>IF(graph!$E$22=0,0,IF(graph!$E$2=0,20,IF(AND(B838&gt;graph!$E$22-graph!$E$32,B838&lt;graph!$E$22+graph!$E$32),0.25,0)))</f>
        <v>0</v>
      </c>
    </row>
    <row r="839" spans="2:12">
      <c r="B839" s="620" t="str">
        <f>IF(graph!$E$2=0,"",B838+graph!$E$32)</f>
        <v/>
      </c>
      <c r="C839" s="673">
        <f>IF(graph!$E$2=0,20,IF(SUM(K839+L839=0),NA(),0.25))</f>
        <v>20</v>
      </c>
      <c r="D839" s="496">
        <f>IF(graph!$E$2=0,20,IF(AND(B839&lt;graph!$E$10+graph!$E$32,B839&gt;graph!$E$10-graph!$E$32),0.25,NA()))</f>
        <v>20</v>
      </c>
      <c r="K839" s="674">
        <f>IF(graph!$E$20=0,0,IF(graph!$E$2=0,20,IF(AND(B839&lt;graph!$E$20+graph!$E$32,B839&gt;graph!$E$20-graph!$E$32),0.25,0)))</f>
        <v>0</v>
      </c>
      <c r="L839" s="674">
        <f>IF(graph!$E$22=0,0,IF(graph!$E$2=0,20,IF(AND(B839&gt;graph!$E$22-graph!$E$32,B839&lt;graph!$E$22+graph!$E$32),0.25,0)))</f>
        <v>0</v>
      </c>
    </row>
    <row r="840" spans="2:12">
      <c r="B840" s="620" t="str">
        <f>IF(graph!$E$2=0,"",B839+graph!$E$32)</f>
        <v/>
      </c>
      <c r="C840" s="673">
        <f>IF(graph!$E$2=0,20,IF(SUM(K840+L840=0),NA(),0.25))</f>
        <v>20</v>
      </c>
      <c r="D840" s="496">
        <f>IF(graph!$E$2=0,20,IF(AND(B840&lt;graph!$E$10+graph!$E$32,B840&gt;graph!$E$10-graph!$E$32),0.25,NA()))</f>
        <v>20</v>
      </c>
      <c r="K840" s="674">
        <f>IF(graph!$E$20=0,0,IF(graph!$E$2=0,20,IF(AND(B840&lt;graph!$E$20+graph!$E$32,B840&gt;graph!$E$20-graph!$E$32),0.25,0)))</f>
        <v>0</v>
      </c>
      <c r="L840" s="674">
        <f>IF(graph!$E$22=0,0,IF(graph!$E$2=0,20,IF(AND(B840&gt;graph!$E$22-graph!$E$32,B840&lt;graph!$E$22+graph!$E$32),0.25,0)))</f>
        <v>0</v>
      </c>
    </row>
    <row r="841" spans="2:12">
      <c r="B841" s="620" t="str">
        <f>IF(graph!$E$2=0,"",B840+graph!$E$32)</f>
        <v/>
      </c>
      <c r="C841" s="673">
        <f>IF(graph!$E$2=0,20,IF(SUM(K841+L841=0),NA(),0.25))</f>
        <v>20</v>
      </c>
      <c r="D841" s="496">
        <f>IF(graph!$E$2=0,20,IF(AND(B841&lt;graph!$E$10+graph!$E$32,B841&gt;graph!$E$10-graph!$E$32),0.25,NA()))</f>
        <v>20</v>
      </c>
      <c r="K841" s="674">
        <f>IF(graph!$E$20=0,0,IF(graph!$E$2=0,20,IF(AND(B841&lt;graph!$E$20+graph!$E$32,B841&gt;graph!$E$20-graph!$E$32),0.25,0)))</f>
        <v>0</v>
      </c>
      <c r="L841" s="674">
        <f>IF(graph!$E$22=0,0,IF(graph!$E$2=0,20,IF(AND(B841&gt;graph!$E$22-graph!$E$32,B841&lt;graph!$E$22+graph!$E$32),0.25,0)))</f>
        <v>0</v>
      </c>
    </row>
    <row r="842" spans="2:12">
      <c r="B842" s="620" t="str">
        <f>IF(graph!$E$2=0,"",B841+graph!$E$32)</f>
        <v/>
      </c>
      <c r="C842" s="673">
        <f>IF(graph!$E$2=0,20,IF(SUM(K842+L842=0),NA(),0.25))</f>
        <v>20</v>
      </c>
      <c r="D842" s="496">
        <f>IF(graph!$E$2=0,20,IF(AND(B842&lt;graph!$E$10+graph!$E$32,B842&gt;graph!$E$10-graph!$E$32),0.25,NA()))</f>
        <v>20</v>
      </c>
      <c r="K842" s="674">
        <f>IF(graph!$E$20=0,0,IF(graph!$E$2=0,20,IF(AND(B842&lt;graph!$E$20+graph!$E$32,B842&gt;graph!$E$20-graph!$E$32),0.25,0)))</f>
        <v>0</v>
      </c>
      <c r="L842" s="674">
        <f>IF(graph!$E$22=0,0,IF(graph!$E$2=0,20,IF(AND(B842&gt;graph!$E$22-graph!$E$32,B842&lt;graph!$E$22+graph!$E$32),0.25,0)))</f>
        <v>0</v>
      </c>
    </row>
    <row r="843" spans="2:12">
      <c r="B843" s="620" t="str">
        <f>IF(graph!$E$2=0,"",B842+graph!$E$32)</f>
        <v/>
      </c>
      <c r="C843" s="673">
        <f>IF(graph!$E$2=0,20,IF(SUM(K843+L843=0),NA(),0.25))</f>
        <v>20</v>
      </c>
      <c r="D843" s="496">
        <f>IF(graph!$E$2=0,20,IF(AND(B843&lt;graph!$E$10+graph!$E$32,B843&gt;graph!$E$10-graph!$E$32),0.25,NA()))</f>
        <v>20</v>
      </c>
      <c r="K843" s="674">
        <f>IF(graph!$E$20=0,0,IF(graph!$E$2=0,20,IF(AND(B843&lt;graph!$E$20+graph!$E$32,B843&gt;graph!$E$20-graph!$E$32),0.25,0)))</f>
        <v>0</v>
      </c>
      <c r="L843" s="674">
        <f>IF(graph!$E$22=0,0,IF(graph!$E$2=0,20,IF(AND(B843&gt;graph!$E$22-graph!$E$32,B843&lt;graph!$E$22+graph!$E$32),0.25,0)))</f>
        <v>0</v>
      </c>
    </row>
    <row r="844" spans="2:12">
      <c r="B844" s="620" t="str">
        <f>IF(graph!$E$2=0,"",B843+graph!$E$32)</f>
        <v/>
      </c>
      <c r="C844" s="673">
        <f>IF(graph!$E$2=0,20,IF(SUM(K844+L844=0),NA(),0.25))</f>
        <v>20</v>
      </c>
      <c r="D844" s="496">
        <f>IF(graph!$E$2=0,20,IF(AND(B844&lt;graph!$E$10+graph!$E$32,B844&gt;graph!$E$10-graph!$E$32),0.25,NA()))</f>
        <v>20</v>
      </c>
      <c r="K844" s="674">
        <f>IF(graph!$E$20=0,0,IF(graph!$E$2=0,20,IF(AND(B844&lt;graph!$E$20+graph!$E$32,B844&gt;graph!$E$20-graph!$E$32),0.25,0)))</f>
        <v>0</v>
      </c>
      <c r="L844" s="674">
        <f>IF(graph!$E$22=0,0,IF(graph!$E$2=0,20,IF(AND(B844&gt;graph!$E$22-graph!$E$32,B844&lt;graph!$E$22+graph!$E$32),0.25,0)))</f>
        <v>0</v>
      </c>
    </row>
    <row r="845" spans="2:12">
      <c r="B845" s="620" t="str">
        <f>IF(graph!$E$2=0,"",B844+graph!$E$32)</f>
        <v/>
      </c>
      <c r="C845" s="673">
        <f>IF(graph!$E$2=0,20,IF(SUM(K845+L845=0),NA(),0.25))</f>
        <v>20</v>
      </c>
      <c r="D845" s="496">
        <f>IF(graph!$E$2=0,20,IF(AND(B845&lt;graph!$E$10+graph!$E$32,B845&gt;graph!$E$10-graph!$E$32),0.25,NA()))</f>
        <v>20</v>
      </c>
      <c r="K845" s="674">
        <f>IF(graph!$E$20=0,0,IF(graph!$E$2=0,20,IF(AND(B845&lt;graph!$E$20+graph!$E$32,B845&gt;graph!$E$20-graph!$E$32),0.25,0)))</f>
        <v>0</v>
      </c>
      <c r="L845" s="674">
        <f>IF(graph!$E$22=0,0,IF(graph!$E$2=0,20,IF(AND(B845&gt;graph!$E$22-graph!$E$32,B845&lt;graph!$E$22+graph!$E$32),0.25,0)))</f>
        <v>0</v>
      </c>
    </row>
    <row r="846" spans="2:12">
      <c r="B846" s="620" t="str">
        <f>IF(graph!$E$2=0,"",B845+graph!$E$32)</f>
        <v/>
      </c>
      <c r="C846" s="673">
        <f>IF(graph!$E$2=0,20,IF(SUM(K846+L846=0),NA(),0.25))</f>
        <v>20</v>
      </c>
      <c r="D846" s="496">
        <f>IF(graph!$E$2=0,20,IF(AND(B846&lt;graph!$E$10+graph!$E$32,B846&gt;graph!$E$10-graph!$E$32),0.25,NA()))</f>
        <v>20</v>
      </c>
      <c r="K846" s="674">
        <f>IF(graph!$E$20=0,0,IF(graph!$E$2=0,20,IF(AND(B846&lt;graph!$E$20+graph!$E$32,B846&gt;graph!$E$20-graph!$E$32),0.25,0)))</f>
        <v>0</v>
      </c>
      <c r="L846" s="674">
        <f>IF(graph!$E$22=0,0,IF(graph!$E$2=0,20,IF(AND(B846&gt;graph!$E$22-graph!$E$32,B846&lt;graph!$E$22+graph!$E$32),0.25,0)))</f>
        <v>0</v>
      </c>
    </row>
    <row r="847" spans="2:12">
      <c r="B847" s="620" t="str">
        <f>IF(graph!$E$2=0,"",B846+graph!$E$32)</f>
        <v/>
      </c>
      <c r="C847" s="673">
        <f>IF(graph!$E$2=0,20,IF(SUM(K847+L847=0),NA(),0.25))</f>
        <v>20</v>
      </c>
      <c r="D847" s="496">
        <f>IF(graph!$E$2=0,20,IF(AND(B847&lt;graph!$E$10+graph!$E$32,B847&gt;graph!$E$10-graph!$E$32),0.25,NA()))</f>
        <v>20</v>
      </c>
      <c r="K847" s="674">
        <f>IF(graph!$E$20=0,0,IF(graph!$E$2=0,20,IF(AND(B847&lt;graph!$E$20+graph!$E$32,B847&gt;graph!$E$20-graph!$E$32),0.25,0)))</f>
        <v>0</v>
      </c>
      <c r="L847" s="674">
        <f>IF(graph!$E$22=0,0,IF(graph!$E$2=0,20,IF(AND(B847&gt;graph!$E$22-graph!$E$32,B847&lt;graph!$E$22+graph!$E$32),0.25,0)))</f>
        <v>0</v>
      </c>
    </row>
    <row r="848" spans="2:12">
      <c r="B848" s="620" t="str">
        <f>IF(graph!$E$2=0,"",B847+graph!$E$32)</f>
        <v/>
      </c>
      <c r="C848" s="673">
        <f>IF(graph!$E$2=0,20,IF(SUM(K848+L848=0),NA(),0.25))</f>
        <v>20</v>
      </c>
      <c r="D848" s="496">
        <f>IF(graph!$E$2=0,20,IF(AND(B848&lt;graph!$E$10+graph!$E$32,B848&gt;graph!$E$10-graph!$E$32),0.25,NA()))</f>
        <v>20</v>
      </c>
      <c r="K848" s="674">
        <f>IF(graph!$E$20=0,0,IF(graph!$E$2=0,20,IF(AND(B848&lt;graph!$E$20+graph!$E$32,B848&gt;graph!$E$20-graph!$E$32),0.25,0)))</f>
        <v>0</v>
      </c>
      <c r="L848" s="674">
        <f>IF(graph!$E$22=0,0,IF(graph!$E$2=0,20,IF(AND(B848&gt;graph!$E$22-graph!$E$32,B848&lt;graph!$E$22+graph!$E$32),0.25,0)))</f>
        <v>0</v>
      </c>
    </row>
    <row r="849" spans="2:12">
      <c r="B849" s="620" t="str">
        <f>IF(graph!$E$2=0,"",B848+graph!$E$32)</f>
        <v/>
      </c>
      <c r="C849" s="673">
        <f>IF(graph!$E$2=0,20,IF(SUM(K849+L849=0),NA(),0.25))</f>
        <v>20</v>
      </c>
      <c r="D849" s="496">
        <f>IF(graph!$E$2=0,20,IF(AND(B849&lt;graph!$E$10+graph!$E$32,B849&gt;graph!$E$10-graph!$E$32),0.25,NA()))</f>
        <v>20</v>
      </c>
      <c r="K849" s="674">
        <f>IF(graph!$E$20=0,0,IF(graph!$E$2=0,20,IF(AND(B849&lt;graph!$E$20+graph!$E$32,B849&gt;graph!$E$20-graph!$E$32),0.25,0)))</f>
        <v>0</v>
      </c>
      <c r="L849" s="674">
        <f>IF(graph!$E$22=0,0,IF(graph!$E$2=0,20,IF(AND(B849&gt;graph!$E$22-graph!$E$32,B849&lt;graph!$E$22+graph!$E$32),0.25,0)))</f>
        <v>0</v>
      </c>
    </row>
    <row r="850" spans="2:12">
      <c r="B850" s="620" t="str">
        <f>IF(graph!$E$2=0,"",B849+graph!$E$32)</f>
        <v/>
      </c>
      <c r="C850" s="673">
        <f>IF(graph!$E$2=0,20,IF(SUM(K850+L850=0),NA(),0.25))</f>
        <v>20</v>
      </c>
      <c r="D850" s="496">
        <f>IF(graph!$E$2=0,20,IF(AND(B850&lt;graph!$E$10+graph!$E$32,B850&gt;graph!$E$10-graph!$E$32),0.25,NA()))</f>
        <v>20</v>
      </c>
      <c r="K850" s="674">
        <f>IF(graph!$E$20=0,0,IF(graph!$E$2=0,20,IF(AND(B850&lt;graph!$E$20+graph!$E$32,B850&gt;graph!$E$20-graph!$E$32),0.25,0)))</f>
        <v>0</v>
      </c>
      <c r="L850" s="674">
        <f>IF(graph!$E$22=0,0,IF(graph!$E$2=0,20,IF(AND(B850&gt;graph!$E$22-graph!$E$32,B850&lt;graph!$E$22+graph!$E$32),0.25,0)))</f>
        <v>0</v>
      </c>
    </row>
    <row r="851" spans="2:12">
      <c r="B851" s="620" t="str">
        <f>IF(graph!$E$2=0,"",B850+graph!$E$32)</f>
        <v/>
      </c>
      <c r="C851" s="673">
        <f>IF(graph!$E$2=0,20,IF(SUM(K851+L851=0),NA(),0.25))</f>
        <v>20</v>
      </c>
      <c r="D851" s="496">
        <f>IF(graph!$E$2=0,20,IF(AND(B851&lt;graph!$E$10+graph!$E$32,B851&gt;graph!$E$10-graph!$E$32),0.25,NA()))</f>
        <v>20</v>
      </c>
      <c r="K851" s="674">
        <f>IF(graph!$E$20=0,0,IF(graph!$E$2=0,20,IF(AND(B851&lt;graph!$E$20+graph!$E$32,B851&gt;graph!$E$20-graph!$E$32),0.25,0)))</f>
        <v>0</v>
      </c>
      <c r="L851" s="674">
        <f>IF(graph!$E$22=0,0,IF(graph!$E$2=0,20,IF(AND(B851&gt;graph!$E$22-graph!$E$32,B851&lt;graph!$E$22+graph!$E$32),0.25,0)))</f>
        <v>0</v>
      </c>
    </row>
    <row r="852" spans="2:12">
      <c r="B852" s="620" t="str">
        <f>IF(graph!$E$2=0,"",B851+graph!$E$32)</f>
        <v/>
      </c>
      <c r="C852" s="673">
        <f>IF(graph!$E$2=0,20,IF(SUM(K852+L852=0),NA(),0.25))</f>
        <v>20</v>
      </c>
      <c r="D852" s="496">
        <f>IF(graph!$E$2=0,20,IF(AND(B852&lt;graph!$E$10+graph!$E$32,B852&gt;graph!$E$10-graph!$E$32),0.25,NA()))</f>
        <v>20</v>
      </c>
      <c r="K852" s="674">
        <f>IF(graph!$E$20=0,0,IF(graph!$E$2=0,20,IF(AND(B852&lt;graph!$E$20+graph!$E$32,B852&gt;graph!$E$20-graph!$E$32),0.25,0)))</f>
        <v>0</v>
      </c>
      <c r="L852" s="674">
        <f>IF(graph!$E$22=0,0,IF(graph!$E$2=0,20,IF(AND(B852&gt;graph!$E$22-graph!$E$32,B852&lt;graph!$E$22+graph!$E$32),0.25,0)))</f>
        <v>0</v>
      </c>
    </row>
    <row r="853" spans="2:12">
      <c r="B853" s="620" t="str">
        <f>IF(graph!$E$2=0,"",B852+graph!$E$32)</f>
        <v/>
      </c>
      <c r="C853" s="673">
        <f>IF(graph!$E$2=0,20,IF(SUM(K853+L853=0),NA(),0.25))</f>
        <v>20</v>
      </c>
      <c r="D853" s="496">
        <f>IF(graph!$E$2=0,20,IF(AND(B853&lt;graph!$E$10+graph!$E$32,B853&gt;graph!$E$10-graph!$E$32),0.25,NA()))</f>
        <v>20</v>
      </c>
      <c r="K853" s="674">
        <f>IF(graph!$E$20=0,0,IF(graph!$E$2=0,20,IF(AND(B853&lt;graph!$E$20+graph!$E$32,B853&gt;graph!$E$20-graph!$E$32),0.25,0)))</f>
        <v>0</v>
      </c>
      <c r="L853" s="674">
        <f>IF(graph!$E$22=0,0,IF(graph!$E$2=0,20,IF(AND(B853&gt;graph!$E$22-graph!$E$32,B853&lt;graph!$E$22+graph!$E$32),0.25,0)))</f>
        <v>0</v>
      </c>
    </row>
    <row r="854" spans="2:12">
      <c r="B854" s="620" t="str">
        <f>IF(graph!$E$2=0,"",B853+graph!$E$32)</f>
        <v/>
      </c>
      <c r="C854" s="673">
        <f>IF(graph!$E$2=0,20,IF(SUM(K854+L854=0),NA(),0.25))</f>
        <v>20</v>
      </c>
      <c r="D854" s="496">
        <f>IF(graph!$E$2=0,20,IF(AND(B854&lt;graph!$E$10+graph!$E$32,B854&gt;graph!$E$10-graph!$E$32),0.25,NA()))</f>
        <v>20</v>
      </c>
      <c r="K854" s="674">
        <f>IF(graph!$E$20=0,0,IF(graph!$E$2=0,20,IF(AND(B854&lt;graph!$E$20+graph!$E$32,B854&gt;graph!$E$20-graph!$E$32),0.25,0)))</f>
        <v>0</v>
      </c>
      <c r="L854" s="674">
        <f>IF(graph!$E$22=0,0,IF(graph!$E$2=0,20,IF(AND(B854&gt;graph!$E$22-graph!$E$32,B854&lt;graph!$E$22+graph!$E$32),0.25,0)))</f>
        <v>0</v>
      </c>
    </row>
    <row r="855" spans="2:12">
      <c r="B855" s="620" t="str">
        <f>IF(graph!$E$2=0,"",B854+graph!$E$32)</f>
        <v/>
      </c>
      <c r="C855" s="673">
        <f>IF(graph!$E$2=0,20,IF(SUM(K855+L855=0),NA(),0.25))</f>
        <v>20</v>
      </c>
      <c r="D855" s="496">
        <f>IF(graph!$E$2=0,20,IF(AND(B855&lt;graph!$E$10+graph!$E$32,B855&gt;graph!$E$10-graph!$E$32),0.25,NA()))</f>
        <v>20</v>
      </c>
      <c r="K855" s="674">
        <f>IF(graph!$E$20=0,0,IF(graph!$E$2=0,20,IF(AND(B855&lt;graph!$E$20+graph!$E$32,B855&gt;graph!$E$20-graph!$E$32),0.25,0)))</f>
        <v>0</v>
      </c>
      <c r="L855" s="674">
        <f>IF(graph!$E$22=0,0,IF(graph!$E$2=0,20,IF(AND(B855&gt;graph!$E$22-graph!$E$32,B855&lt;graph!$E$22+graph!$E$32),0.25,0)))</f>
        <v>0</v>
      </c>
    </row>
    <row r="856" spans="2:12">
      <c r="B856" s="620" t="str">
        <f>IF(graph!$E$2=0,"",B855+graph!$E$32)</f>
        <v/>
      </c>
      <c r="C856" s="673">
        <f>IF(graph!$E$2=0,20,IF(SUM(K856+L856=0),NA(),0.25))</f>
        <v>20</v>
      </c>
      <c r="D856" s="496">
        <f>IF(graph!$E$2=0,20,IF(AND(B856&lt;graph!$E$10+graph!$E$32,B856&gt;graph!$E$10-graph!$E$32),0.25,NA()))</f>
        <v>20</v>
      </c>
      <c r="K856" s="674">
        <f>IF(graph!$E$20=0,0,IF(graph!$E$2=0,20,IF(AND(B856&lt;graph!$E$20+graph!$E$32,B856&gt;graph!$E$20-graph!$E$32),0.25,0)))</f>
        <v>0</v>
      </c>
      <c r="L856" s="674">
        <f>IF(graph!$E$22=0,0,IF(graph!$E$2=0,20,IF(AND(B856&gt;graph!$E$22-graph!$E$32,B856&lt;graph!$E$22+graph!$E$32),0.25,0)))</f>
        <v>0</v>
      </c>
    </row>
    <row r="857" spans="2:12">
      <c r="B857" s="620" t="str">
        <f>IF(graph!$E$2=0,"",B856+graph!$E$32)</f>
        <v/>
      </c>
      <c r="C857" s="673">
        <f>IF(graph!$E$2=0,20,IF(SUM(K857+L857=0),NA(),0.25))</f>
        <v>20</v>
      </c>
      <c r="D857" s="496">
        <f>IF(graph!$E$2=0,20,IF(AND(B857&lt;graph!$E$10+graph!$E$32,B857&gt;graph!$E$10-graph!$E$32),0.25,NA()))</f>
        <v>20</v>
      </c>
      <c r="K857" s="674">
        <f>IF(graph!$E$20=0,0,IF(graph!$E$2=0,20,IF(AND(B857&lt;graph!$E$20+graph!$E$32,B857&gt;graph!$E$20-graph!$E$32),0.25,0)))</f>
        <v>0</v>
      </c>
      <c r="L857" s="674">
        <f>IF(graph!$E$22=0,0,IF(graph!$E$2=0,20,IF(AND(B857&gt;graph!$E$22-graph!$E$32,B857&lt;graph!$E$22+graph!$E$32),0.25,0)))</f>
        <v>0</v>
      </c>
    </row>
    <row r="858" spans="2:12">
      <c r="B858" s="620" t="str">
        <f>IF(graph!$E$2=0,"",B857+graph!$E$32)</f>
        <v/>
      </c>
      <c r="C858" s="673">
        <f>IF(graph!$E$2=0,20,IF(SUM(K858+L858=0),NA(),0.25))</f>
        <v>20</v>
      </c>
      <c r="D858" s="496">
        <f>IF(graph!$E$2=0,20,IF(AND(B858&lt;graph!$E$10+graph!$E$32,B858&gt;graph!$E$10-graph!$E$32),0.25,NA()))</f>
        <v>20</v>
      </c>
      <c r="K858" s="674">
        <f>IF(graph!$E$20=0,0,IF(graph!$E$2=0,20,IF(AND(B858&lt;graph!$E$20+graph!$E$32,B858&gt;graph!$E$20-graph!$E$32),0.25,0)))</f>
        <v>0</v>
      </c>
      <c r="L858" s="674">
        <f>IF(graph!$E$22=0,0,IF(graph!$E$2=0,20,IF(AND(B858&gt;graph!$E$22-graph!$E$32,B858&lt;graph!$E$22+graph!$E$32),0.25,0)))</f>
        <v>0</v>
      </c>
    </row>
    <row r="859" spans="2:12">
      <c r="B859" s="620" t="str">
        <f>IF(graph!$E$2=0,"",B858+graph!$E$32)</f>
        <v/>
      </c>
      <c r="C859" s="673">
        <f>IF(graph!$E$2=0,20,IF(SUM(K859+L859=0),NA(),0.25))</f>
        <v>20</v>
      </c>
      <c r="D859" s="496">
        <f>IF(graph!$E$2=0,20,IF(AND(B859&lt;graph!$E$10+graph!$E$32,B859&gt;graph!$E$10-graph!$E$32),0.25,NA()))</f>
        <v>20</v>
      </c>
      <c r="K859" s="674">
        <f>IF(graph!$E$20=0,0,IF(graph!$E$2=0,20,IF(AND(B859&lt;graph!$E$20+graph!$E$32,B859&gt;graph!$E$20-graph!$E$32),0.25,0)))</f>
        <v>0</v>
      </c>
      <c r="L859" s="674">
        <f>IF(graph!$E$22=0,0,IF(graph!$E$2=0,20,IF(AND(B859&gt;graph!$E$22-graph!$E$32,B859&lt;graph!$E$22+graph!$E$32),0.25,0)))</f>
        <v>0</v>
      </c>
    </row>
    <row r="860" spans="2:12">
      <c r="B860" s="620" t="str">
        <f>IF(graph!$E$2=0,"",B859+graph!$E$32)</f>
        <v/>
      </c>
      <c r="C860" s="673">
        <f>IF(graph!$E$2=0,20,IF(SUM(K860+L860=0),NA(),0.25))</f>
        <v>20</v>
      </c>
      <c r="D860" s="496">
        <f>IF(graph!$E$2=0,20,IF(AND(B860&lt;graph!$E$10+graph!$E$32,B860&gt;graph!$E$10-graph!$E$32),0.25,NA()))</f>
        <v>20</v>
      </c>
      <c r="K860" s="674">
        <f>IF(graph!$E$20=0,0,IF(graph!$E$2=0,20,IF(AND(B860&lt;graph!$E$20+graph!$E$32,B860&gt;graph!$E$20-graph!$E$32),0.25,0)))</f>
        <v>0</v>
      </c>
      <c r="L860" s="674">
        <f>IF(graph!$E$22=0,0,IF(graph!$E$2=0,20,IF(AND(B860&gt;graph!$E$22-graph!$E$32,B860&lt;graph!$E$22+graph!$E$32),0.25,0)))</f>
        <v>0</v>
      </c>
    </row>
    <row r="861" spans="2:12">
      <c r="B861" s="620" t="str">
        <f>IF(graph!$E$2=0,"",B860+graph!$E$32)</f>
        <v/>
      </c>
      <c r="C861" s="673">
        <f>IF(graph!$E$2=0,20,IF(SUM(K861+L861=0),NA(),0.25))</f>
        <v>20</v>
      </c>
      <c r="D861" s="496">
        <f>IF(graph!$E$2=0,20,IF(AND(B861&lt;graph!$E$10+graph!$E$32,B861&gt;graph!$E$10-graph!$E$32),0.25,NA()))</f>
        <v>20</v>
      </c>
      <c r="K861" s="674">
        <f>IF(graph!$E$20=0,0,IF(graph!$E$2=0,20,IF(AND(B861&lt;graph!$E$20+graph!$E$32,B861&gt;graph!$E$20-graph!$E$32),0.25,0)))</f>
        <v>0</v>
      </c>
      <c r="L861" s="674">
        <f>IF(graph!$E$22=0,0,IF(graph!$E$2=0,20,IF(AND(B861&gt;graph!$E$22-graph!$E$32,B861&lt;graph!$E$22+graph!$E$32),0.25,0)))</f>
        <v>0</v>
      </c>
    </row>
    <row r="862" spans="2:12">
      <c r="B862" s="620" t="str">
        <f>IF(graph!$E$2=0,"",B861+graph!$E$32)</f>
        <v/>
      </c>
      <c r="C862" s="673">
        <f>IF(graph!$E$2=0,20,IF(SUM(K862+L862=0),NA(),0.25))</f>
        <v>20</v>
      </c>
      <c r="D862" s="496">
        <f>IF(graph!$E$2=0,20,IF(AND(B862&lt;graph!$E$10+graph!$E$32,B862&gt;graph!$E$10-graph!$E$32),0.25,NA()))</f>
        <v>20</v>
      </c>
      <c r="K862" s="674">
        <f>IF(graph!$E$20=0,0,IF(graph!$E$2=0,20,IF(AND(B862&lt;graph!$E$20+graph!$E$32,B862&gt;graph!$E$20-graph!$E$32),0.25,0)))</f>
        <v>0</v>
      </c>
      <c r="L862" s="674">
        <f>IF(graph!$E$22=0,0,IF(graph!$E$2=0,20,IF(AND(B862&gt;graph!$E$22-graph!$E$32,B862&lt;graph!$E$22+graph!$E$32),0.25,0)))</f>
        <v>0</v>
      </c>
    </row>
    <row r="863" spans="2:12">
      <c r="B863" s="620" t="str">
        <f>IF(graph!$E$2=0,"",B862+graph!$E$32)</f>
        <v/>
      </c>
      <c r="C863" s="673">
        <f>IF(graph!$E$2=0,20,IF(SUM(K863+L863=0),NA(),0.25))</f>
        <v>20</v>
      </c>
      <c r="D863" s="496">
        <f>IF(graph!$E$2=0,20,IF(AND(B863&lt;graph!$E$10+graph!$E$32,B863&gt;graph!$E$10-graph!$E$32),0.25,NA()))</f>
        <v>20</v>
      </c>
      <c r="K863" s="674">
        <f>IF(graph!$E$20=0,0,IF(graph!$E$2=0,20,IF(AND(B863&lt;graph!$E$20+graph!$E$32,B863&gt;graph!$E$20-graph!$E$32),0.25,0)))</f>
        <v>0</v>
      </c>
      <c r="L863" s="674">
        <f>IF(graph!$E$22=0,0,IF(graph!$E$2=0,20,IF(AND(B863&gt;graph!$E$22-graph!$E$32,B863&lt;graph!$E$22+graph!$E$32),0.25,0)))</f>
        <v>0</v>
      </c>
    </row>
    <row r="864" spans="2:12">
      <c r="B864" s="620" t="str">
        <f>IF(graph!$E$2=0,"",B863+graph!$E$32)</f>
        <v/>
      </c>
      <c r="C864" s="673">
        <f>IF(graph!$E$2=0,20,IF(SUM(K864+L864=0),NA(),0.25))</f>
        <v>20</v>
      </c>
      <c r="D864" s="496">
        <f>IF(graph!$E$2=0,20,IF(AND(B864&lt;graph!$E$10+graph!$E$32,B864&gt;graph!$E$10-graph!$E$32),0.25,NA()))</f>
        <v>20</v>
      </c>
      <c r="K864" s="674">
        <f>IF(graph!$E$20=0,0,IF(graph!$E$2=0,20,IF(AND(B864&lt;graph!$E$20+graph!$E$32,B864&gt;graph!$E$20-graph!$E$32),0.25,0)))</f>
        <v>0</v>
      </c>
      <c r="L864" s="674">
        <f>IF(graph!$E$22=0,0,IF(graph!$E$2=0,20,IF(AND(B864&gt;graph!$E$22-graph!$E$32,B864&lt;graph!$E$22+graph!$E$32),0.25,0)))</f>
        <v>0</v>
      </c>
    </row>
    <row r="865" spans="2:12">
      <c r="B865" s="620" t="str">
        <f>IF(graph!$E$2=0,"",B864+graph!$E$32)</f>
        <v/>
      </c>
      <c r="C865" s="673">
        <f>IF(graph!$E$2=0,20,IF(SUM(K865+L865=0),NA(),0.25))</f>
        <v>20</v>
      </c>
      <c r="D865" s="496">
        <f>IF(graph!$E$2=0,20,IF(AND(B865&lt;graph!$E$10+graph!$E$32,B865&gt;graph!$E$10-graph!$E$32),0.25,NA()))</f>
        <v>20</v>
      </c>
      <c r="K865" s="674">
        <f>IF(graph!$E$20=0,0,IF(graph!$E$2=0,20,IF(AND(B865&lt;graph!$E$20+graph!$E$32,B865&gt;graph!$E$20-graph!$E$32),0.25,0)))</f>
        <v>0</v>
      </c>
      <c r="L865" s="674">
        <f>IF(graph!$E$22=0,0,IF(graph!$E$2=0,20,IF(AND(B865&gt;graph!$E$22-graph!$E$32,B865&lt;graph!$E$22+graph!$E$32),0.25,0)))</f>
        <v>0</v>
      </c>
    </row>
    <row r="866" spans="2:12">
      <c r="B866" s="620" t="str">
        <f>IF(graph!$E$2=0,"",B865+graph!$E$32)</f>
        <v/>
      </c>
      <c r="C866" s="673">
        <f>IF(graph!$E$2=0,20,IF(SUM(K866+L866=0),NA(),0.25))</f>
        <v>20</v>
      </c>
      <c r="D866" s="496">
        <f>IF(graph!$E$2=0,20,IF(AND(B866&lt;graph!$E$10+graph!$E$32,B866&gt;graph!$E$10-graph!$E$32),0.25,NA()))</f>
        <v>20</v>
      </c>
      <c r="K866" s="674">
        <f>IF(graph!$E$20=0,0,IF(graph!$E$2=0,20,IF(AND(B866&lt;graph!$E$20+graph!$E$32,B866&gt;graph!$E$20-graph!$E$32),0.25,0)))</f>
        <v>0</v>
      </c>
      <c r="L866" s="674">
        <f>IF(graph!$E$22=0,0,IF(graph!$E$2=0,20,IF(AND(B866&gt;graph!$E$22-graph!$E$32,B866&lt;graph!$E$22+graph!$E$32),0.25,0)))</f>
        <v>0</v>
      </c>
    </row>
    <row r="867" spans="2:12">
      <c r="B867" s="620" t="str">
        <f>IF(graph!$E$2=0,"",B866+graph!$E$32)</f>
        <v/>
      </c>
      <c r="C867" s="673">
        <f>IF(graph!$E$2=0,20,IF(SUM(K867+L867=0),NA(),0.25))</f>
        <v>20</v>
      </c>
      <c r="D867" s="496">
        <f>IF(graph!$E$2=0,20,IF(AND(B867&lt;graph!$E$10+graph!$E$32,B867&gt;graph!$E$10-graph!$E$32),0.25,NA()))</f>
        <v>20</v>
      </c>
      <c r="K867" s="674">
        <f>IF(graph!$E$20=0,0,IF(graph!$E$2=0,20,IF(AND(B867&lt;graph!$E$20+graph!$E$32,B867&gt;graph!$E$20-graph!$E$32),0.25,0)))</f>
        <v>0</v>
      </c>
      <c r="L867" s="674">
        <f>IF(graph!$E$22=0,0,IF(graph!$E$2=0,20,IF(AND(B867&gt;graph!$E$22-graph!$E$32,B867&lt;graph!$E$22+graph!$E$32),0.25,0)))</f>
        <v>0</v>
      </c>
    </row>
    <row r="868" spans="2:12">
      <c r="B868" s="620" t="str">
        <f>IF(graph!$E$2=0,"",B867+graph!$E$32)</f>
        <v/>
      </c>
      <c r="C868" s="673">
        <f>IF(graph!$E$2=0,20,IF(SUM(K868+L868=0),NA(),0.25))</f>
        <v>20</v>
      </c>
      <c r="D868" s="496">
        <f>IF(graph!$E$2=0,20,IF(AND(B868&lt;graph!$E$10+graph!$E$32,B868&gt;graph!$E$10-graph!$E$32),0.25,NA()))</f>
        <v>20</v>
      </c>
      <c r="K868" s="674">
        <f>IF(graph!$E$20=0,0,IF(graph!$E$2=0,20,IF(AND(B868&lt;graph!$E$20+graph!$E$32,B868&gt;graph!$E$20-graph!$E$32),0.25,0)))</f>
        <v>0</v>
      </c>
      <c r="L868" s="674">
        <f>IF(graph!$E$22=0,0,IF(graph!$E$2=0,20,IF(AND(B868&gt;graph!$E$22-graph!$E$32,B868&lt;graph!$E$22+graph!$E$32),0.25,0)))</f>
        <v>0</v>
      </c>
    </row>
    <row r="869" spans="2:12">
      <c r="B869" s="620" t="str">
        <f>IF(graph!$E$2=0,"",B868+graph!$E$32)</f>
        <v/>
      </c>
      <c r="C869" s="673">
        <f>IF(graph!$E$2=0,20,IF(SUM(K869+L869=0),NA(),0.25))</f>
        <v>20</v>
      </c>
      <c r="D869" s="496">
        <f>IF(graph!$E$2=0,20,IF(AND(B869&lt;graph!$E$10+graph!$E$32,B869&gt;graph!$E$10-graph!$E$32),0.25,NA()))</f>
        <v>20</v>
      </c>
      <c r="K869" s="674">
        <f>IF(graph!$E$20=0,0,IF(graph!$E$2=0,20,IF(AND(B869&lt;graph!$E$20+graph!$E$32,B869&gt;graph!$E$20-graph!$E$32),0.25,0)))</f>
        <v>0</v>
      </c>
      <c r="L869" s="674">
        <f>IF(graph!$E$22=0,0,IF(graph!$E$2=0,20,IF(AND(B869&gt;graph!$E$22-graph!$E$32,B869&lt;graph!$E$22+graph!$E$32),0.25,0)))</f>
        <v>0</v>
      </c>
    </row>
    <row r="870" spans="2:12">
      <c r="B870" s="620" t="str">
        <f>IF(graph!$E$2=0,"",B869+graph!$E$32)</f>
        <v/>
      </c>
      <c r="C870" s="673">
        <f>IF(graph!$E$2=0,20,IF(SUM(K870+L870=0),NA(),0.25))</f>
        <v>20</v>
      </c>
      <c r="D870" s="496">
        <f>IF(graph!$E$2=0,20,IF(AND(B870&lt;graph!$E$10+graph!$E$32,B870&gt;graph!$E$10-graph!$E$32),0.25,NA()))</f>
        <v>20</v>
      </c>
      <c r="K870" s="674">
        <f>IF(graph!$E$20=0,0,IF(graph!$E$2=0,20,IF(AND(B870&lt;graph!$E$20+graph!$E$32,B870&gt;graph!$E$20-graph!$E$32),0.25,0)))</f>
        <v>0</v>
      </c>
      <c r="L870" s="674">
        <f>IF(graph!$E$22=0,0,IF(graph!$E$2=0,20,IF(AND(B870&gt;graph!$E$22-graph!$E$32,B870&lt;graph!$E$22+graph!$E$32),0.25,0)))</f>
        <v>0</v>
      </c>
    </row>
    <row r="871" spans="2:12">
      <c r="B871" s="620" t="str">
        <f>IF(graph!$E$2=0,"",B870+graph!$E$32)</f>
        <v/>
      </c>
      <c r="C871" s="673">
        <f>IF(graph!$E$2=0,20,IF(SUM(K871+L871=0),NA(),0.25))</f>
        <v>20</v>
      </c>
      <c r="D871" s="496">
        <f>IF(graph!$E$2=0,20,IF(AND(B871&lt;graph!$E$10+graph!$E$32,B871&gt;graph!$E$10-graph!$E$32),0.25,NA()))</f>
        <v>20</v>
      </c>
      <c r="K871" s="674">
        <f>IF(graph!$E$20=0,0,IF(graph!$E$2=0,20,IF(AND(B871&lt;graph!$E$20+graph!$E$32,B871&gt;graph!$E$20-graph!$E$32),0.25,0)))</f>
        <v>0</v>
      </c>
      <c r="L871" s="674">
        <f>IF(graph!$E$22=0,0,IF(graph!$E$2=0,20,IF(AND(B871&gt;graph!$E$22-graph!$E$32,B871&lt;graph!$E$22+graph!$E$32),0.25,0)))</f>
        <v>0</v>
      </c>
    </row>
    <row r="872" spans="2:12">
      <c r="B872" s="620" t="str">
        <f>IF(graph!$E$2=0,"",B871+graph!$E$32)</f>
        <v/>
      </c>
      <c r="C872" s="673">
        <f>IF(graph!$E$2=0,20,IF(SUM(K872+L872=0),NA(),0.25))</f>
        <v>20</v>
      </c>
      <c r="D872" s="496">
        <f>IF(graph!$E$2=0,20,IF(AND(B872&lt;graph!$E$10+graph!$E$32,B872&gt;graph!$E$10-graph!$E$32),0.25,NA()))</f>
        <v>20</v>
      </c>
      <c r="K872" s="674">
        <f>IF(graph!$E$20=0,0,IF(graph!$E$2=0,20,IF(AND(B872&lt;graph!$E$20+graph!$E$32,B872&gt;graph!$E$20-graph!$E$32),0.25,0)))</f>
        <v>0</v>
      </c>
      <c r="L872" s="674">
        <f>IF(graph!$E$22=0,0,IF(graph!$E$2=0,20,IF(AND(B872&gt;graph!$E$22-graph!$E$32,B872&lt;graph!$E$22+graph!$E$32),0.25,0)))</f>
        <v>0</v>
      </c>
    </row>
    <row r="873" spans="2:12">
      <c r="B873" s="620" t="str">
        <f>IF(graph!$E$2=0,"",B872+graph!$E$32)</f>
        <v/>
      </c>
      <c r="C873" s="673">
        <f>IF(graph!$E$2=0,20,IF(SUM(K873+L873=0),NA(),0.25))</f>
        <v>20</v>
      </c>
      <c r="D873" s="496">
        <f>IF(graph!$E$2=0,20,IF(AND(B873&lt;graph!$E$10+graph!$E$32,B873&gt;graph!$E$10-graph!$E$32),0.25,NA()))</f>
        <v>20</v>
      </c>
      <c r="K873" s="674">
        <f>IF(graph!$E$20=0,0,IF(graph!$E$2=0,20,IF(AND(B873&lt;graph!$E$20+graph!$E$32,B873&gt;graph!$E$20-graph!$E$32),0.25,0)))</f>
        <v>0</v>
      </c>
      <c r="L873" s="674">
        <f>IF(graph!$E$22=0,0,IF(graph!$E$2=0,20,IF(AND(B873&gt;graph!$E$22-graph!$E$32,B873&lt;graph!$E$22+graph!$E$32),0.25,0)))</f>
        <v>0</v>
      </c>
    </row>
    <row r="874" spans="2:12">
      <c r="B874" s="620" t="str">
        <f>IF(graph!$E$2=0,"",B873+graph!$E$32)</f>
        <v/>
      </c>
      <c r="C874" s="673">
        <f>IF(graph!$E$2=0,20,IF(SUM(K874+L874=0),NA(),0.25))</f>
        <v>20</v>
      </c>
      <c r="D874" s="496">
        <f>IF(graph!$E$2=0,20,IF(AND(B874&lt;graph!$E$10+graph!$E$32,B874&gt;graph!$E$10-graph!$E$32),0.25,NA()))</f>
        <v>20</v>
      </c>
      <c r="K874" s="674">
        <f>IF(graph!$E$20=0,0,IF(graph!$E$2=0,20,IF(AND(B874&lt;graph!$E$20+graph!$E$32,B874&gt;graph!$E$20-graph!$E$32),0.25,0)))</f>
        <v>0</v>
      </c>
      <c r="L874" s="674">
        <f>IF(graph!$E$22=0,0,IF(graph!$E$2=0,20,IF(AND(B874&gt;graph!$E$22-graph!$E$32,B874&lt;graph!$E$22+graph!$E$32),0.25,0)))</f>
        <v>0</v>
      </c>
    </row>
    <row r="875" spans="2:12">
      <c r="B875" s="620" t="str">
        <f>IF(graph!$E$2=0,"",B874+graph!$E$32)</f>
        <v/>
      </c>
      <c r="C875" s="673">
        <f>IF(graph!$E$2=0,20,IF(SUM(K875+L875=0),NA(),0.25))</f>
        <v>20</v>
      </c>
      <c r="D875" s="496">
        <f>IF(graph!$E$2=0,20,IF(AND(B875&lt;graph!$E$10+graph!$E$32,B875&gt;graph!$E$10-graph!$E$32),0.25,NA()))</f>
        <v>20</v>
      </c>
      <c r="K875" s="674">
        <f>IF(graph!$E$20=0,0,IF(graph!$E$2=0,20,IF(AND(B875&lt;graph!$E$20+graph!$E$32,B875&gt;graph!$E$20-graph!$E$32),0.25,0)))</f>
        <v>0</v>
      </c>
      <c r="L875" s="674">
        <f>IF(graph!$E$22=0,0,IF(graph!$E$2=0,20,IF(AND(B875&gt;graph!$E$22-graph!$E$32,B875&lt;graph!$E$22+graph!$E$32),0.25,0)))</f>
        <v>0</v>
      </c>
    </row>
    <row r="876" spans="2:12">
      <c r="B876" s="620" t="str">
        <f>IF(graph!$E$2=0,"",B875+graph!$E$32)</f>
        <v/>
      </c>
      <c r="C876" s="673">
        <f>IF(graph!$E$2=0,20,IF(SUM(K876+L876=0),NA(),0.25))</f>
        <v>20</v>
      </c>
      <c r="D876" s="496">
        <f>IF(graph!$E$2=0,20,IF(AND(B876&lt;graph!$E$10+graph!$E$32,B876&gt;graph!$E$10-graph!$E$32),0.25,NA()))</f>
        <v>20</v>
      </c>
      <c r="K876" s="674">
        <f>IF(graph!$E$20=0,0,IF(graph!$E$2=0,20,IF(AND(B876&lt;graph!$E$20+graph!$E$32,B876&gt;graph!$E$20-graph!$E$32),0.25,0)))</f>
        <v>0</v>
      </c>
      <c r="L876" s="674">
        <f>IF(graph!$E$22=0,0,IF(graph!$E$2=0,20,IF(AND(B876&gt;graph!$E$22-graph!$E$32,B876&lt;graph!$E$22+graph!$E$32),0.25,0)))</f>
        <v>0</v>
      </c>
    </row>
    <row r="877" spans="2:12">
      <c r="B877" s="620" t="str">
        <f>IF(graph!$E$2=0,"",B876+graph!$E$32)</f>
        <v/>
      </c>
      <c r="C877" s="673">
        <f>IF(graph!$E$2=0,20,IF(SUM(K877+L877=0),NA(),0.25))</f>
        <v>20</v>
      </c>
      <c r="D877" s="496">
        <f>IF(graph!$E$2=0,20,IF(AND(B877&lt;graph!$E$10+graph!$E$32,B877&gt;graph!$E$10-graph!$E$32),0.25,NA()))</f>
        <v>20</v>
      </c>
      <c r="K877" s="674">
        <f>IF(graph!$E$20=0,0,IF(graph!$E$2=0,20,IF(AND(B877&lt;graph!$E$20+graph!$E$32,B877&gt;graph!$E$20-graph!$E$32),0.25,0)))</f>
        <v>0</v>
      </c>
      <c r="L877" s="674">
        <f>IF(graph!$E$22=0,0,IF(graph!$E$2=0,20,IF(AND(B877&gt;graph!$E$22-graph!$E$32,B877&lt;graph!$E$22+graph!$E$32),0.25,0)))</f>
        <v>0</v>
      </c>
    </row>
    <row r="878" spans="2:12">
      <c r="B878" s="620" t="str">
        <f>IF(graph!$E$2=0,"",B877+graph!$E$32)</f>
        <v/>
      </c>
      <c r="C878" s="673">
        <f>IF(graph!$E$2=0,20,IF(SUM(K878+L878=0),NA(),0.25))</f>
        <v>20</v>
      </c>
      <c r="D878" s="496">
        <f>IF(graph!$E$2=0,20,IF(AND(B878&lt;graph!$E$10+graph!$E$32,B878&gt;graph!$E$10-graph!$E$32),0.25,NA()))</f>
        <v>20</v>
      </c>
      <c r="K878" s="674">
        <f>IF(graph!$E$20=0,0,IF(graph!$E$2=0,20,IF(AND(B878&lt;graph!$E$20+graph!$E$32,B878&gt;graph!$E$20-graph!$E$32),0.25,0)))</f>
        <v>0</v>
      </c>
      <c r="L878" s="674">
        <f>IF(graph!$E$22=0,0,IF(graph!$E$2=0,20,IF(AND(B878&gt;graph!$E$22-graph!$E$32,B878&lt;graph!$E$22+graph!$E$32),0.25,0)))</f>
        <v>0</v>
      </c>
    </row>
    <row r="879" spans="2:12">
      <c r="B879" s="620" t="str">
        <f>IF(graph!$E$2=0,"",B878+graph!$E$32)</f>
        <v/>
      </c>
      <c r="C879" s="673">
        <f>IF(graph!$E$2=0,20,IF(SUM(K879+L879=0),NA(),0.25))</f>
        <v>20</v>
      </c>
      <c r="D879" s="496">
        <f>IF(graph!$E$2=0,20,IF(AND(B879&lt;graph!$E$10+graph!$E$32,B879&gt;graph!$E$10-graph!$E$32),0.25,NA()))</f>
        <v>20</v>
      </c>
      <c r="K879" s="674">
        <f>IF(graph!$E$20=0,0,IF(graph!$E$2=0,20,IF(AND(B879&lt;graph!$E$20+graph!$E$32,B879&gt;graph!$E$20-graph!$E$32),0.25,0)))</f>
        <v>0</v>
      </c>
      <c r="L879" s="674">
        <f>IF(graph!$E$22=0,0,IF(graph!$E$2=0,20,IF(AND(B879&gt;graph!$E$22-graph!$E$32,B879&lt;graph!$E$22+graph!$E$32),0.25,0)))</f>
        <v>0</v>
      </c>
    </row>
    <row r="880" spans="2:12">
      <c r="B880" s="620" t="str">
        <f>IF(graph!$E$2=0,"",B879+graph!$E$32)</f>
        <v/>
      </c>
      <c r="C880" s="673">
        <f>IF(graph!$E$2=0,20,IF(SUM(K880+L880=0),NA(),0.25))</f>
        <v>20</v>
      </c>
      <c r="D880" s="496">
        <f>IF(graph!$E$2=0,20,IF(AND(B880&lt;graph!$E$10+graph!$E$32,B880&gt;graph!$E$10-graph!$E$32),0.25,NA()))</f>
        <v>20</v>
      </c>
      <c r="K880" s="674">
        <f>IF(graph!$E$20=0,0,IF(graph!$E$2=0,20,IF(AND(B880&lt;graph!$E$20+graph!$E$32,B880&gt;graph!$E$20-graph!$E$32),0.25,0)))</f>
        <v>0</v>
      </c>
      <c r="L880" s="674">
        <f>IF(graph!$E$22=0,0,IF(graph!$E$2=0,20,IF(AND(B880&gt;graph!$E$22-graph!$E$32,B880&lt;graph!$E$22+graph!$E$32),0.25,0)))</f>
        <v>0</v>
      </c>
    </row>
    <row r="881" spans="2:12">
      <c r="B881" s="620" t="str">
        <f>IF(graph!$E$2=0,"",B880+graph!$E$32)</f>
        <v/>
      </c>
      <c r="C881" s="673">
        <f>IF(graph!$E$2=0,20,IF(SUM(K881+L881=0),NA(),0.25))</f>
        <v>20</v>
      </c>
      <c r="D881" s="496">
        <f>IF(graph!$E$2=0,20,IF(AND(B881&lt;graph!$E$10+graph!$E$32,B881&gt;graph!$E$10-graph!$E$32),0.25,NA()))</f>
        <v>20</v>
      </c>
      <c r="K881" s="674">
        <f>IF(graph!$E$20=0,0,IF(graph!$E$2=0,20,IF(AND(B881&lt;graph!$E$20+graph!$E$32,B881&gt;graph!$E$20-graph!$E$32),0.25,0)))</f>
        <v>0</v>
      </c>
      <c r="L881" s="674">
        <f>IF(graph!$E$22=0,0,IF(graph!$E$2=0,20,IF(AND(B881&gt;graph!$E$22-graph!$E$32,B881&lt;graph!$E$22+graph!$E$32),0.25,0)))</f>
        <v>0</v>
      </c>
    </row>
    <row r="882" spans="2:12">
      <c r="B882" s="620" t="str">
        <f>IF(graph!$E$2=0,"",B881+graph!$E$32)</f>
        <v/>
      </c>
      <c r="C882" s="673">
        <f>IF(graph!$E$2=0,20,IF(SUM(K882+L882=0),NA(),0.25))</f>
        <v>20</v>
      </c>
      <c r="D882" s="496">
        <f>IF(graph!$E$2=0,20,IF(AND(B882&lt;graph!$E$10+graph!$E$32,B882&gt;graph!$E$10-graph!$E$32),0.25,NA()))</f>
        <v>20</v>
      </c>
      <c r="K882" s="674">
        <f>IF(graph!$E$20=0,0,IF(graph!$E$2=0,20,IF(AND(B882&lt;graph!$E$20+graph!$E$32,B882&gt;graph!$E$20-graph!$E$32),0.25,0)))</f>
        <v>0</v>
      </c>
      <c r="L882" s="674">
        <f>IF(graph!$E$22=0,0,IF(graph!$E$2=0,20,IF(AND(B882&gt;graph!$E$22-graph!$E$32,B882&lt;graph!$E$22+graph!$E$32),0.25,0)))</f>
        <v>0</v>
      </c>
    </row>
    <row r="883" spans="2:12">
      <c r="B883" s="620" t="str">
        <f>IF(graph!$E$2=0,"",B882+graph!$E$32)</f>
        <v/>
      </c>
      <c r="C883" s="673">
        <f>IF(graph!$E$2=0,20,IF(SUM(K883+L883=0),NA(),0.25))</f>
        <v>20</v>
      </c>
      <c r="D883" s="496">
        <f>IF(graph!$E$2=0,20,IF(AND(B883&lt;graph!$E$10+graph!$E$32,B883&gt;graph!$E$10-graph!$E$32),0.25,NA()))</f>
        <v>20</v>
      </c>
      <c r="K883" s="674">
        <f>IF(graph!$E$20=0,0,IF(graph!$E$2=0,20,IF(AND(B883&lt;graph!$E$20+graph!$E$32,B883&gt;graph!$E$20-graph!$E$32),0.25,0)))</f>
        <v>0</v>
      </c>
      <c r="L883" s="674">
        <f>IF(graph!$E$22=0,0,IF(graph!$E$2=0,20,IF(AND(B883&gt;graph!$E$22-graph!$E$32,B883&lt;graph!$E$22+graph!$E$32),0.25,0)))</f>
        <v>0</v>
      </c>
    </row>
    <row r="884" spans="2:12">
      <c r="B884" s="620" t="str">
        <f>IF(graph!$E$2=0,"",B883+graph!$E$32)</f>
        <v/>
      </c>
      <c r="C884" s="673">
        <f>IF(graph!$E$2=0,20,IF(SUM(K884+L884=0),NA(),0.25))</f>
        <v>20</v>
      </c>
      <c r="D884" s="496">
        <f>IF(graph!$E$2=0,20,IF(AND(B884&lt;graph!$E$10+graph!$E$32,B884&gt;graph!$E$10-graph!$E$32),0.25,NA()))</f>
        <v>20</v>
      </c>
      <c r="K884" s="674">
        <f>IF(graph!$E$20=0,0,IF(graph!$E$2=0,20,IF(AND(B884&lt;graph!$E$20+graph!$E$32,B884&gt;graph!$E$20-graph!$E$32),0.25,0)))</f>
        <v>0</v>
      </c>
      <c r="L884" s="674">
        <f>IF(graph!$E$22=0,0,IF(graph!$E$2=0,20,IF(AND(B884&gt;graph!$E$22-graph!$E$32,B884&lt;graph!$E$22+graph!$E$32),0.25,0)))</f>
        <v>0</v>
      </c>
    </row>
    <row r="885" spans="2:12">
      <c r="B885" s="620" t="str">
        <f>IF(graph!$E$2=0,"",B884+graph!$E$32)</f>
        <v/>
      </c>
      <c r="C885" s="673">
        <f>IF(graph!$E$2=0,20,IF(SUM(K885+L885=0),NA(),0.25))</f>
        <v>20</v>
      </c>
      <c r="D885" s="496">
        <f>IF(graph!$E$2=0,20,IF(AND(B885&lt;graph!$E$10+graph!$E$32,B885&gt;graph!$E$10-graph!$E$32),0.25,NA()))</f>
        <v>20</v>
      </c>
      <c r="K885" s="674">
        <f>IF(graph!$E$20=0,0,IF(graph!$E$2=0,20,IF(AND(B885&lt;graph!$E$20+graph!$E$32,B885&gt;graph!$E$20-graph!$E$32),0.25,0)))</f>
        <v>0</v>
      </c>
      <c r="L885" s="674">
        <f>IF(graph!$E$22=0,0,IF(graph!$E$2=0,20,IF(AND(B885&gt;graph!$E$22-graph!$E$32,B885&lt;graph!$E$22+graph!$E$32),0.25,0)))</f>
        <v>0</v>
      </c>
    </row>
    <row r="886" spans="2:12">
      <c r="B886" s="620" t="str">
        <f>IF(graph!$E$2=0,"",B885+graph!$E$32)</f>
        <v/>
      </c>
      <c r="C886" s="673">
        <f>IF(graph!$E$2=0,20,IF(SUM(K886+L886=0),NA(),0.25))</f>
        <v>20</v>
      </c>
      <c r="D886" s="496">
        <f>IF(graph!$E$2=0,20,IF(AND(B886&lt;graph!$E$10+graph!$E$32,B886&gt;graph!$E$10-graph!$E$32),0.25,NA()))</f>
        <v>20</v>
      </c>
      <c r="K886" s="674">
        <f>IF(graph!$E$20=0,0,IF(graph!$E$2=0,20,IF(AND(B886&lt;graph!$E$20+graph!$E$32,B886&gt;graph!$E$20-graph!$E$32),0.25,0)))</f>
        <v>0</v>
      </c>
      <c r="L886" s="674">
        <f>IF(graph!$E$22=0,0,IF(graph!$E$2=0,20,IF(AND(B886&gt;graph!$E$22-graph!$E$32,B886&lt;graph!$E$22+graph!$E$32),0.25,0)))</f>
        <v>0</v>
      </c>
    </row>
    <row r="887" spans="2:12">
      <c r="B887" s="620" t="str">
        <f>IF(graph!$E$2=0,"",B886+graph!$E$32)</f>
        <v/>
      </c>
      <c r="C887" s="673">
        <f>IF(graph!$E$2=0,20,IF(SUM(K887+L887=0),NA(),0.25))</f>
        <v>20</v>
      </c>
      <c r="D887" s="496">
        <f>IF(graph!$E$2=0,20,IF(AND(B887&lt;graph!$E$10+graph!$E$32,B887&gt;graph!$E$10-graph!$E$32),0.25,NA()))</f>
        <v>20</v>
      </c>
      <c r="K887" s="674">
        <f>IF(graph!$E$20=0,0,IF(graph!$E$2=0,20,IF(AND(B887&lt;graph!$E$20+graph!$E$32,B887&gt;graph!$E$20-graph!$E$32),0.25,0)))</f>
        <v>0</v>
      </c>
      <c r="L887" s="674">
        <f>IF(graph!$E$22=0,0,IF(graph!$E$2=0,20,IF(AND(B887&gt;graph!$E$22-graph!$E$32,B887&lt;graph!$E$22+graph!$E$32),0.25,0)))</f>
        <v>0</v>
      </c>
    </row>
    <row r="888" spans="2:12">
      <c r="B888" s="620" t="str">
        <f>IF(graph!$E$2=0,"",B887+graph!$E$32)</f>
        <v/>
      </c>
      <c r="C888" s="673">
        <f>IF(graph!$E$2=0,20,IF(SUM(K888+L888=0),NA(),0.25))</f>
        <v>20</v>
      </c>
      <c r="D888" s="496">
        <f>IF(graph!$E$2=0,20,IF(AND(B888&lt;graph!$E$10+graph!$E$32,B888&gt;graph!$E$10-graph!$E$32),0.25,NA()))</f>
        <v>20</v>
      </c>
      <c r="K888" s="674">
        <f>IF(graph!$E$20=0,0,IF(graph!$E$2=0,20,IF(AND(B888&lt;graph!$E$20+graph!$E$32,B888&gt;graph!$E$20-graph!$E$32),0.25,0)))</f>
        <v>0</v>
      </c>
      <c r="L888" s="674">
        <f>IF(graph!$E$22=0,0,IF(graph!$E$2=0,20,IF(AND(B888&gt;graph!$E$22-graph!$E$32,B888&lt;graph!$E$22+graph!$E$32),0.25,0)))</f>
        <v>0</v>
      </c>
    </row>
    <row r="889" spans="2:12">
      <c r="B889" s="620" t="str">
        <f>IF(graph!$E$2=0,"",B888+graph!$E$32)</f>
        <v/>
      </c>
      <c r="C889" s="673">
        <f>IF(graph!$E$2=0,20,IF(SUM(K889+L889=0),NA(),0.25))</f>
        <v>20</v>
      </c>
      <c r="D889" s="496">
        <f>IF(graph!$E$2=0,20,IF(AND(B889&lt;graph!$E$10+graph!$E$32,B889&gt;graph!$E$10-graph!$E$32),0.25,NA()))</f>
        <v>20</v>
      </c>
      <c r="K889" s="674">
        <f>IF(graph!$E$20=0,0,IF(graph!$E$2=0,20,IF(AND(B889&lt;graph!$E$20+graph!$E$32,B889&gt;graph!$E$20-graph!$E$32),0.25,0)))</f>
        <v>0</v>
      </c>
      <c r="L889" s="674">
        <f>IF(graph!$E$22=0,0,IF(graph!$E$2=0,20,IF(AND(B889&gt;graph!$E$22-graph!$E$32,B889&lt;graph!$E$22+graph!$E$32),0.25,0)))</f>
        <v>0</v>
      </c>
    </row>
    <row r="890" spans="2:12">
      <c r="B890" s="620" t="str">
        <f>IF(graph!$E$2=0,"",B889+graph!$E$32)</f>
        <v/>
      </c>
      <c r="C890" s="673">
        <f>IF(graph!$E$2=0,20,IF(SUM(K890+L890=0),NA(),0.25))</f>
        <v>20</v>
      </c>
      <c r="D890" s="496">
        <f>IF(graph!$E$2=0,20,IF(AND(B890&lt;graph!$E$10+graph!$E$32,B890&gt;graph!$E$10-graph!$E$32),0.25,NA()))</f>
        <v>20</v>
      </c>
      <c r="K890" s="674">
        <f>IF(graph!$E$20=0,0,IF(graph!$E$2=0,20,IF(AND(B890&lt;graph!$E$20+graph!$E$32,B890&gt;graph!$E$20-graph!$E$32),0.25,0)))</f>
        <v>0</v>
      </c>
      <c r="L890" s="674">
        <f>IF(graph!$E$22=0,0,IF(graph!$E$2=0,20,IF(AND(B890&gt;graph!$E$22-graph!$E$32,B890&lt;graph!$E$22+graph!$E$32),0.25,0)))</f>
        <v>0</v>
      </c>
    </row>
    <row r="891" spans="2:12">
      <c r="B891" s="620" t="str">
        <f>IF(graph!$E$2=0,"",B890+graph!$E$32)</f>
        <v/>
      </c>
      <c r="C891" s="673">
        <f>IF(graph!$E$2=0,20,IF(SUM(K891+L891=0),NA(),0.25))</f>
        <v>20</v>
      </c>
      <c r="D891" s="496">
        <f>IF(graph!$E$2=0,20,IF(AND(B891&lt;graph!$E$10+graph!$E$32,B891&gt;graph!$E$10-graph!$E$32),0.25,NA()))</f>
        <v>20</v>
      </c>
      <c r="K891" s="674">
        <f>IF(graph!$E$20=0,0,IF(graph!$E$2=0,20,IF(AND(B891&lt;graph!$E$20+graph!$E$32,B891&gt;graph!$E$20-graph!$E$32),0.25,0)))</f>
        <v>0</v>
      </c>
      <c r="L891" s="674">
        <f>IF(graph!$E$22=0,0,IF(graph!$E$2=0,20,IF(AND(B891&gt;graph!$E$22-graph!$E$32,B891&lt;graph!$E$22+graph!$E$32),0.25,0)))</f>
        <v>0</v>
      </c>
    </row>
    <row r="892" spans="2:12">
      <c r="B892" s="620" t="str">
        <f>IF(graph!$E$2=0,"",B891+graph!$E$32)</f>
        <v/>
      </c>
      <c r="C892" s="673">
        <f>IF(graph!$E$2=0,20,IF(SUM(K892+L892=0),NA(),0.25))</f>
        <v>20</v>
      </c>
      <c r="D892" s="496">
        <f>IF(graph!$E$2=0,20,IF(AND(B892&lt;graph!$E$10+graph!$E$32,B892&gt;graph!$E$10-graph!$E$32),0.25,NA()))</f>
        <v>20</v>
      </c>
      <c r="K892" s="674">
        <f>IF(graph!$E$20=0,0,IF(graph!$E$2=0,20,IF(AND(B892&lt;graph!$E$20+graph!$E$32,B892&gt;graph!$E$20-graph!$E$32),0.25,0)))</f>
        <v>0</v>
      </c>
      <c r="L892" s="674">
        <f>IF(graph!$E$22=0,0,IF(graph!$E$2=0,20,IF(AND(B892&gt;graph!$E$22-graph!$E$32,B892&lt;graph!$E$22+graph!$E$32),0.25,0)))</f>
        <v>0</v>
      </c>
    </row>
    <row r="893" spans="2:12">
      <c r="B893" s="620" t="str">
        <f>IF(graph!$E$2=0,"",B892+graph!$E$32)</f>
        <v/>
      </c>
      <c r="C893" s="673">
        <f>IF(graph!$E$2=0,20,IF(SUM(K893+L893=0),NA(),0.25))</f>
        <v>20</v>
      </c>
      <c r="D893" s="496">
        <f>IF(graph!$E$2=0,20,IF(AND(B893&lt;graph!$E$10+graph!$E$32,B893&gt;graph!$E$10-graph!$E$32),0.25,NA()))</f>
        <v>20</v>
      </c>
      <c r="K893" s="674">
        <f>IF(graph!$E$20=0,0,IF(graph!$E$2=0,20,IF(AND(B893&lt;graph!$E$20+graph!$E$32,B893&gt;graph!$E$20-graph!$E$32),0.25,0)))</f>
        <v>0</v>
      </c>
      <c r="L893" s="674">
        <f>IF(graph!$E$22=0,0,IF(graph!$E$2=0,20,IF(AND(B893&gt;graph!$E$22-graph!$E$32,B893&lt;graph!$E$22+graph!$E$32),0.25,0)))</f>
        <v>0</v>
      </c>
    </row>
    <row r="894" spans="2:12">
      <c r="B894" s="620" t="str">
        <f>IF(graph!$E$2=0,"",B893+graph!$E$32)</f>
        <v/>
      </c>
      <c r="C894" s="673">
        <f>IF(graph!$E$2=0,20,IF(SUM(K894+L894=0),NA(),0.25))</f>
        <v>20</v>
      </c>
      <c r="D894" s="496">
        <f>IF(graph!$E$2=0,20,IF(AND(B894&lt;graph!$E$10+graph!$E$32,B894&gt;graph!$E$10-graph!$E$32),0.25,NA()))</f>
        <v>20</v>
      </c>
      <c r="K894" s="674">
        <f>IF(graph!$E$20=0,0,IF(graph!$E$2=0,20,IF(AND(B894&lt;graph!$E$20+graph!$E$32,B894&gt;graph!$E$20-graph!$E$32),0.25,0)))</f>
        <v>0</v>
      </c>
      <c r="L894" s="674">
        <f>IF(graph!$E$22=0,0,IF(graph!$E$2=0,20,IF(AND(B894&gt;graph!$E$22-graph!$E$32,B894&lt;graph!$E$22+graph!$E$32),0.25,0)))</f>
        <v>0</v>
      </c>
    </row>
    <row r="895" spans="2:12">
      <c r="B895" s="620" t="str">
        <f>IF(graph!$E$2=0,"",B894+graph!$E$32)</f>
        <v/>
      </c>
      <c r="C895" s="673">
        <f>IF(graph!$E$2=0,20,IF(SUM(K895+L895=0),NA(),0.25))</f>
        <v>20</v>
      </c>
      <c r="D895" s="496">
        <f>IF(graph!$E$2=0,20,IF(AND(B895&lt;graph!$E$10+graph!$E$32,B895&gt;graph!$E$10-graph!$E$32),0.25,NA()))</f>
        <v>20</v>
      </c>
      <c r="K895" s="674">
        <f>IF(graph!$E$20=0,0,IF(graph!$E$2=0,20,IF(AND(B895&lt;graph!$E$20+graph!$E$32,B895&gt;graph!$E$20-graph!$E$32),0.25,0)))</f>
        <v>0</v>
      </c>
      <c r="L895" s="674">
        <f>IF(graph!$E$22=0,0,IF(graph!$E$2=0,20,IF(AND(B895&gt;graph!$E$22-graph!$E$32,B895&lt;graph!$E$22+graph!$E$32),0.25,0)))</f>
        <v>0</v>
      </c>
    </row>
    <row r="896" spans="2:12">
      <c r="B896" s="620" t="str">
        <f>IF(graph!$E$2=0,"",B895+graph!$E$32)</f>
        <v/>
      </c>
      <c r="C896" s="673">
        <f>IF(graph!$E$2=0,20,IF(SUM(K896+L896=0),NA(),0.25))</f>
        <v>20</v>
      </c>
      <c r="D896" s="496">
        <f>IF(graph!$E$2=0,20,IF(AND(B896&lt;graph!$E$10+graph!$E$32,B896&gt;graph!$E$10-graph!$E$32),0.25,NA()))</f>
        <v>20</v>
      </c>
      <c r="K896" s="674">
        <f>IF(graph!$E$20=0,0,IF(graph!$E$2=0,20,IF(AND(B896&lt;graph!$E$20+graph!$E$32,B896&gt;graph!$E$20-graph!$E$32),0.25,0)))</f>
        <v>0</v>
      </c>
      <c r="L896" s="674">
        <f>IF(graph!$E$22=0,0,IF(graph!$E$2=0,20,IF(AND(B896&gt;graph!$E$22-graph!$E$32,B896&lt;graph!$E$22+graph!$E$32),0.25,0)))</f>
        <v>0</v>
      </c>
    </row>
    <row r="897" spans="2:12">
      <c r="B897" s="620" t="str">
        <f>IF(graph!$E$2=0,"",B896+graph!$E$32)</f>
        <v/>
      </c>
      <c r="C897" s="673">
        <f>IF(graph!$E$2=0,20,IF(SUM(K897+L897=0),NA(),0.25))</f>
        <v>20</v>
      </c>
      <c r="D897" s="496">
        <f>IF(graph!$E$2=0,20,IF(AND(B897&lt;graph!$E$10+graph!$E$32,B897&gt;graph!$E$10-graph!$E$32),0.25,NA()))</f>
        <v>20</v>
      </c>
      <c r="K897" s="674">
        <f>IF(graph!$E$20=0,0,IF(graph!$E$2=0,20,IF(AND(B897&lt;graph!$E$20+graph!$E$32,B897&gt;graph!$E$20-graph!$E$32),0.25,0)))</f>
        <v>0</v>
      </c>
      <c r="L897" s="674">
        <f>IF(graph!$E$22=0,0,IF(graph!$E$2=0,20,IF(AND(B897&gt;graph!$E$22-graph!$E$32,B897&lt;graph!$E$22+graph!$E$32),0.25,0)))</f>
        <v>0</v>
      </c>
    </row>
    <row r="898" spans="2:12">
      <c r="B898" s="620" t="str">
        <f>IF(graph!$E$2=0,"",B897+graph!$E$32)</f>
        <v/>
      </c>
      <c r="C898" s="673">
        <f>IF(graph!$E$2=0,20,IF(SUM(K898+L898=0),NA(),0.25))</f>
        <v>20</v>
      </c>
      <c r="D898" s="496">
        <f>IF(graph!$E$2=0,20,IF(AND(B898&lt;graph!$E$10+graph!$E$32,B898&gt;graph!$E$10-graph!$E$32),0.25,NA()))</f>
        <v>20</v>
      </c>
      <c r="K898" s="674">
        <f>IF(graph!$E$20=0,0,IF(graph!$E$2=0,20,IF(AND(B898&lt;graph!$E$20+graph!$E$32,B898&gt;graph!$E$20-graph!$E$32),0.25,0)))</f>
        <v>0</v>
      </c>
      <c r="L898" s="674">
        <f>IF(graph!$E$22=0,0,IF(graph!$E$2=0,20,IF(AND(B898&gt;graph!$E$22-graph!$E$32,B898&lt;graph!$E$22+graph!$E$32),0.25,0)))</f>
        <v>0</v>
      </c>
    </row>
    <row r="899" spans="2:12">
      <c r="B899" s="620" t="str">
        <f>IF(graph!$E$2=0,"",B898+graph!$E$32)</f>
        <v/>
      </c>
      <c r="C899" s="673">
        <f>IF(graph!$E$2=0,20,IF(SUM(K899+L899=0),NA(),0.25))</f>
        <v>20</v>
      </c>
      <c r="D899" s="496">
        <f>IF(graph!$E$2=0,20,IF(AND(B899&lt;graph!$E$10+graph!$E$32,B899&gt;graph!$E$10-graph!$E$32),0.25,NA()))</f>
        <v>20</v>
      </c>
      <c r="K899" s="674">
        <f>IF(graph!$E$20=0,0,IF(graph!$E$2=0,20,IF(AND(B899&lt;graph!$E$20+graph!$E$32,B899&gt;graph!$E$20-graph!$E$32),0.25,0)))</f>
        <v>0</v>
      </c>
      <c r="L899" s="674">
        <f>IF(graph!$E$22=0,0,IF(graph!$E$2=0,20,IF(AND(B899&gt;graph!$E$22-graph!$E$32,B899&lt;graph!$E$22+graph!$E$32),0.25,0)))</f>
        <v>0</v>
      </c>
    </row>
    <row r="900" spans="2:12">
      <c r="B900" s="620" t="str">
        <f>IF(graph!$E$2=0,"",B899+graph!$E$32)</f>
        <v/>
      </c>
      <c r="C900" s="673">
        <f>IF(graph!$E$2=0,20,IF(SUM(K900+L900=0),NA(),0.25))</f>
        <v>20</v>
      </c>
      <c r="D900" s="496">
        <f>IF(graph!$E$2=0,20,IF(AND(B900&lt;graph!$E$10+graph!$E$32,B900&gt;graph!$E$10-graph!$E$32),0.25,NA()))</f>
        <v>20</v>
      </c>
      <c r="K900" s="674">
        <f>IF(graph!$E$20=0,0,IF(graph!$E$2=0,20,IF(AND(B900&lt;graph!$E$20+graph!$E$32,B900&gt;graph!$E$20-graph!$E$32),0.25,0)))</f>
        <v>0</v>
      </c>
      <c r="L900" s="674">
        <f>IF(graph!$E$22=0,0,IF(graph!$E$2=0,20,IF(AND(B900&gt;graph!$E$22-graph!$E$32,B900&lt;graph!$E$22+graph!$E$32),0.25,0)))</f>
        <v>0</v>
      </c>
    </row>
    <row r="901" spans="2:12">
      <c r="B901" s="620" t="str">
        <f>IF(graph!$E$2=0,"",B900+graph!$E$32)</f>
        <v/>
      </c>
      <c r="C901" s="673">
        <f>IF(graph!$E$2=0,20,IF(SUM(K901+L901=0),NA(),0.25))</f>
        <v>20</v>
      </c>
      <c r="D901" s="496">
        <f>IF(graph!$E$2=0,20,IF(AND(B901&lt;graph!$E$10+graph!$E$32,B901&gt;graph!$E$10-graph!$E$32),0.25,NA()))</f>
        <v>20</v>
      </c>
      <c r="K901" s="674">
        <f>IF(graph!$E$20=0,0,IF(graph!$E$2=0,20,IF(AND(B901&lt;graph!$E$20+graph!$E$32,B901&gt;graph!$E$20-graph!$E$32),0.25,0)))</f>
        <v>0</v>
      </c>
      <c r="L901" s="674">
        <f>IF(graph!$E$22=0,0,IF(graph!$E$2=0,20,IF(AND(B901&gt;graph!$E$22-graph!$E$32,B901&lt;graph!$E$22+graph!$E$32),0.25,0)))</f>
        <v>0</v>
      </c>
    </row>
    <row r="902" spans="2:12">
      <c r="B902" s="620" t="str">
        <f>IF(graph!$E$2=0,"",B901+graph!$E$32)</f>
        <v/>
      </c>
      <c r="C902" s="673">
        <f>IF(graph!$E$2=0,20,IF(SUM(K902+L902=0),NA(),0.25))</f>
        <v>20</v>
      </c>
      <c r="D902" s="496">
        <f>IF(graph!$E$2=0,20,IF(AND(B902&lt;graph!$E$10+graph!$E$32,B902&gt;graph!$E$10-graph!$E$32),0.25,NA()))</f>
        <v>20</v>
      </c>
      <c r="K902" s="674">
        <f>IF(graph!$E$20=0,0,IF(graph!$E$2=0,20,IF(AND(B902&lt;graph!$E$20+graph!$E$32,B902&gt;graph!$E$20-graph!$E$32),0.25,0)))</f>
        <v>0</v>
      </c>
      <c r="L902" s="674">
        <f>IF(graph!$E$22=0,0,IF(graph!$E$2=0,20,IF(AND(B902&gt;graph!$E$22-graph!$E$32,B902&lt;graph!$E$22+graph!$E$32),0.25,0)))</f>
        <v>0</v>
      </c>
    </row>
    <row r="903" spans="2:12">
      <c r="B903" s="620" t="str">
        <f>IF(graph!$E$2=0,"",B902+graph!$E$32)</f>
        <v/>
      </c>
      <c r="C903" s="673">
        <f>IF(graph!$E$2=0,20,IF(SUM(K903+L903=0),NA(),0.25))</f>
        <v>20</v>
      </c>
      <c r="D903" s="496">
        <f>IF(graph!$E$2=0,20,IF(AND(B903&lt;graph!$E$10+graph!$E$32,B903&gt;graph!$E$10-graph!$E$32),0.25,NA()))</f>
        <v>20</v>
      </c>
      <c r="K903" s="674">
        <f>IF(graph!$E$20=0,0,IF(graph!$E$2=0,20,IF(AND(B903&lt;graph!$E$20+graph!$E$32,B903&gt;graph!$E$20-graph!$E$32),0.25,0)))</f>
        <v>0</v>
      </c>
      <c r="L903" s="674">
        <f>IF(graph!$E$22=0,0,IF(graph!$E$2=0,20,IF(AND(B903&gt;graph!$E$22-graph!$E$32,B903&lt;graph!$E$22+graph!$E$32),0.25,0)))</f>
        <v>0</v>
      </c>
    </row>
    <row r="904" spans="2:12">
      <c r="B904" s="620" t="str">
        <f>IF(graph!$E$2=0,"",B903+graph!$E$32)</f>
        <v/>
      </c>
      <c r="C904" s="673">
        <f>IF(graph!$E$2=0,20,IF(SUM(K904+L904=0),NA(),0.25))</f>
        <v>20</v>
      </c>
      <c r="D904" s="496">
        <f>IF(graph!$E$2=0,20,IF(AND(B904&lt;graph!$E$10+graph!$E$32,B904&gt;graph!$E$10-graph!$E$32),0.25,NA()))</f>
        <v>20</v>
      </c>
      <c r="K904" s="674">
        <f>IF(graph!$E$20=0,0,IF(graph!$E$2=0,20,IF(AND(B904&lt;graph!$E$20+graph!$E$32,B904&gt;graph!$E$20-graph!$E$32),0.25,0)))</f>
        <v>0</v>
      </c>
      <c r="L904" s="674">
        <f>IF(graph!$E$22=0,0,IF(graph!$E$2=0,20,IF(AND(B904&gt;graph!$E$22-graph!$E$32,B904&lt;graph!$E$22+graph!$E$32),0.25,0)))</f>
        <v>0</v>
      </c>
    </row>
    <row r="905" spans="2:12">
      <c r="B905" s="620" t="str">
        <f>IF(graph!$E$2=0,"",B904+graph!$E$32)</f>
        <v/>
      </c>
      <c r="C905" s="673">
        <f>IF(graph!$E$2=0,20,IF(SUM(K905+L905=0),NA(),0.25))</f>
        <v>20</v>
      </c>
      <c r="D905" s="496">
        <f>IF(graph!$E$2=0,20,IF(AND(B905&lt;graph!$E$10+graph!$E$32,B905&gt;graph!$E$10-graph!$E$32),0.25,NA()))</f>
        <v>20</v>
      </c>
      <c r="K905" s="674">
        <f>IF(graph!$E$20=0,0,IF(graph!$E$2=0,20,IF(AND(B905&lt;graph!$E$20+graph!$E$32,B905&gt;graph!$E$20-graph!$E$32),0.25,0)))</f>
        <v>0</v>
      </c>
      <c r="L905" s="674">
        <f>IF(graph!$E$22=0,0,IF(graph!$E$2=0,20,IF(AND(B905&gt;graph!$E$22-graph!$E$32,B905&lt;graph!$E$22+graph!$E$32),0.25,0)))</f>
        <v>0</v>
      </c>
    </row>
    <row r="906" spans="2:12">
      <c r="B906" s="620" t="str">
        <f>IF(graph!$E$2=0,"",B905+graph!$E$32)</f>
        <v/>
      </c>
      <c r="C906" s="673">
        <f>IF(graph!$E$2=0,20,IF(SUM(K906+L906=0),NA(),0.25))</f>
        <v>20</v>
      </c>
      <c r="D906" s="496">
        <f>IF(graph!$E$2=0,20,IF(AND(B906&lt;graph!$E$10+graph!$E$32,B906&gt;graph!$E$10-graph!$E$32),0.25,NA()))</f>
        <v>20</v>
      </c>
      <c r="K906" s="674">
        <f>IF(graph!$E$20=0,0,IF(graph!$E$2=0,20,IF(AND(B906&lt;graph!$E$20+graph!$E$32,B906&gt;graph!$E$20-graph!$E$32),0.25,0)))</f>
        <v>0</v>
      </c>
      <c r="L906" s="674">
        <f>IF(graph!$E$22=0,0,IF(graph!$E$2=0,20,IF(AND(B906&gt;graph!$E$22-graph!$E$32,B906&lt;graph!$E$22+graph!$E$32),0.25,0)))</f>
        <v>0</v>
      </c>
    </row>
    <row r="907" spans="2:12">
      <c r="B907" s="620" t="str">
        <f>IF(graph!$E$2=0,"",B906+graph!$E$32)</f>
        <v/>
      </c>
      <c r="C907" s="673">
        <f>IF(graph!$E$2=0,20,IF(SUM(K907+L907=0),NA(),0.25))</f>
        <v>20</v>
      </c>
      <c r="D907" s="496">
        <f>IF(graph!$E$2=0,20,IF(AND(B907&lt;graph!$E$10+graph!$E$32,B907&gt;graph!$E$10-graph!$E$32),0.25,NA()))</f>
        <v>20</v>
      </c>
      <c r="K907" s="674">
        <f>IF(graph!$E$20=0,0,IF(graph!$E$2=0,20,IF(AND(B907&lt;graph!$E$20+graph!$E$32,B907&gt;graph!$E$20-graph!$E$32),0.25,0)))</f>
        <v>0</v>
      </c>
      <c r="L907" s="674">
        <f>IF(graph!$E$22=0,0,IF(graph!$E$2=0,20,IF(AND(B907&gt;graph!$E$22-graph!$E$32,B907&lt;graph!$E$22+graph!$E$32),0.25,0)))</f>
        <v>0</v>
      </c>
    </row>
    <row r="908" spans="2:12">
      <c r="B908" s="620" t="str">
        <f>IF(graph!$E$2=0,"",B907+graph!$E$32)</f>
        <v/>
      </c>
      <c r="C908" s="673">
        <f>IF(graph!$E$2=0,20,IF(SUM(K908+L908=0),NA(),0.25))</f>
        <v>20</v>
      </c>
      <c r="D908" s="496">
        <f>IF(graph!$E$2=0,20,IF(AND(B908&lt;graph!$E$10+graph!$E$32,B908&gt;graph!$E$10-graph!$E$32),0.25,NA()))</f>
        <v>20</v>
      </c>
      <c r="K908" s="674">
        <f>IF(graph!$E$20=0,0,IF(graph!$E$2=0,20,IF(AND(B908&lt;graph!$E$20+graph!$E$32,B908&gt;graph!$E$20-graph!$E$32),0.25,0)))</f>
        <v>0</v>
      </c>
      <c r="L908" s="674">
        <f>IF(graph!$E$22=0,0,IF(graph!$E$2=0,20,IF(AND(B908&gt;graph!$E$22-graph!$E$32,B908&lt;graph!$E$22+graph!$E$32),0.25,0)))</f>
        <v>0</v>
      </c>
    </row>
    <row r="909" spans="2:12">
      <c r="B909" s="620" t="str">
        <f>IF(graph!$E$2=0,"",B908+graph!$E$32)</f>
        <v/>
      </c>
      <c r="C909" s="673">
        <f>IF(graph!$E$2=0,20,IF(SUM(K909+L909=0),NA(),0.25))</f>
        <v>20</v>
      </c>
      <c r="D909" s="496">
        <f>IF(graph!$E$2=0,20,IF(AND(B909&lt;graph!$E$10+graph!$E$32,B909&gt;graph!$E$10-graph!$E$32),0.25,NA()))</f>
        <v>20</v>
      </c>
      <c r="K909" s="674">
        <f>IF(graph!$E$20=0,0,IF(graph!$E$2=0,20,IF(AND(B909&lt;graph!$E$20+graph!$E$32,B909&gt;graph!$E$20-graph!$E$32),0.25,0)))</f>
        <v>0</v>
      </c>
      <c r="L909" s="674">
        <f>IF(graph!$E$22=0,0,IF(graph!$E$2=0,20,IF(AND(B909&gt;graph!$E$22-graph!$E$32,B909&lt;graph!$E$22+graph!$E$32),0.25,0)))</f>
        <v>0</v>
      </c>
    </row>
    <row r="910" spans="2:12">
      <c r="B910" s="620" t="str">
        <f>IF(graph!$E$2=0,"",B909+graph!$E$32)</f>
        <v/>
      </c>
      <c r="C910" s="673">
        <f>IF(graph!$E$2=0,20,IF(SUM(K910+L910=0),NA(),0.25))</f>
        <v>20</v>
      </c>
      <c r="D910" s="496">
        <f>IF(graph!$E$2=0,20,IF(AND(B910&lt;graph!$E$10+graph!$E$32,B910&gt;graph!$E$10-graph!$E$32),0.25,NA()))</f>
        <v>20</v>
      </c>
      <c r="K910" s="674">
        <f>IF(graph!$E$20=0,0,IF(graph!$E$2=0,20,IF(AND(B910&lt;graph!$E$20+graph!$E$32,B910&gt;graph!$E$20-graph!$E$32),0.25,0)))</f>
        <v>0</v>
      </c>
      <c r="L910" s="674">
        <f>IF(graph!$E$22=0,0,IF(graph!$E$2=0,20,IF(AND(B910&gt;graph!$E$22-graph!$E$32,B910&lt;graph!$E$22+graph!$E$32),0.25,0)))</f>
        <v>0</v>
      </c>
    </row>
    <row r="911" spans="2:12">
      <c r="B911" s="620" t="str">
        <f>IF(graph!$E$2=0,"",B910+graph!$E$32)</f>
        <v/>
      </c>
      <c r="C911" s="673">
        <f>IF(graph!$E$2=0,20,IF(SUM(K911+L911=0),NA(),0.25))</f>
        <v>20</v>
      </c>
      <c r="D911" s="496">
        <f>IF(graph!$E$2=0,20,IF(AND(B911&lt;graph!$E$10+graph!$E$32,B911&gt;graph!$E$10-graph!$E$32),0.25,NA()))</f>
        <v>20</v>
      </c>
      <c r="K911" s="674">
        <f>IF(graph!$E$20=0,0,IF(graph!$E$2=0,20,IF(AND(B911&lt;graph!$E$20+graph!$E$32,B911&gt;graph!$E$20-graph!$E$32),0.25,0)))</f>
        <v>0</v>
      </c>
      <c r="L911" s="674">
        <f>IF(graph!$E$22=0,0,IF(graph!$E$2=0,20,IF(AND(B911&gt;graph!$E$22-graph!$E$32,B911&lt;graph!$E$22+graph!$E$32),0.25,0)))</f>
        <v>0</v>
      </c>
    </row>
    <row r="912" spans="2:12">
      <c r="B912" s="620" t="str">
        <f>IF(graph!$E$2=0,"",B911+graph!$E$32)</f>
        <v/>
      </c>
      <c r="C912" s="673">
        <f>IF(graph!$E$2=0,20,IF(SUM(K912+L912=0),NA(),0.25))</f>
        <v>20</v>
      </c>
      <c r="D912" s="496">
        <f>IF(graph!$E$2=0,20,IF(AND(B912&lt;graph!$E$10+graph!$E$32,B912&gt;graph!$E$10-graph!$E$32),0.25,NA()))</f>
        <v>20</v>
      </c>
      <c r="K912" s="674">
        <f>IF(graph!$E$20=0,0,IF(graph!$E$2=0,20,IF(AND(B912&lt;graph!$E$20+graph!$E$32,B912&gt;graph!$E$20-graph!$E$32),0.25,0)))</f>
        <v>0</v>
      </c>
      <c r="L912" s="674">
        <f>IF(graph!$E$22=0,0,IF(graph!$E$2=0,20,IF(AND(B912&gt;graph!$E$22-graph!$E$32,B912&lt;graph!$E$22+graph!$E$32),0.25,0)))</f>
        <v>0</v>
      </c>
    </row>
    <row r="913" spans="2:12">
      <c r="B913" s="620" t="str">
        <f>IF(graph!$E$2=0,"",B912+graph!$E$32)</f>
        <v/>
      </c>
      <c r="C913" s="673">
        <f>IF(graph!$E$2=0,20,IF(SUM(K913+L913=0),NA(),0.25))</f>
        <v>20</v>
      </c>
      <c r="D913" s="496">
        <f>IF(graph!$E$2=0,20,IF(AND(B913&lt;graph!$E$10+graph!$E$32,B913&gt;graph!$E$10-graph!$E$32),0.25,NA()))</f>
        <v>20</v>
      </c>
      <c r="K913" s="674">
        <f>IF(graph!$E$20=0,0,IF(graph!$E$2=0,20,IF(AND(B913&lt;graph!$E$20+graph!$E$32,B913&gt;graph!$E$20-graph!$E$32),0.25,0)))</f>
        <v>0</v>
      </c>
      <c r="L913" s="674">
        <f>IF(graph!$E$22=0,0,IF(graph!$E$2=0,20,IF(AND(B913&gt;graph!$E$22-graph!$E$32,B913&lt;graph!$E$22+graph!$E$32),0.25,0)))</f>
        <v>0</v>
      </c>
    </row>
    <row r="914" spans="2:12">
      <c r="B914" s="620" t="str">
        <f>IF(graph!$E$2=0,"",B913+graph!$E$32)</f>
        <v/>
      </c>
      <c r="C914" s="673">
        <f>IF(graph!$E$2=0,20,IF(SUM(K914+L914=0),NA(),0.25))</f>
        <v>20</v>
      </c>
      <c r="D914" s="496">
        <f>IF(graph!$E$2=0,20,IF(AND(B914&lt;graph!$E$10+graph!$E$32,B914&gt;graph!$E$10-graph!$E$32),0.25,NA()))</f>
        <v>20</v>
      </c>
      <c r="K914" s="674">
        <f>IF(graph!$E$20=0,0,IF(graph!$E$2=0,20,IF(AND(B914&lt;graph!$E$20+graph!$E$32,B914&gt;graph!$E$20-graph!$E$32),0.25,0)))</f>
        <v>0</v>
      </c>
      <c r="L914" s="674">
        <f>IF(graph!$E$22=0,0,IF(graph!$E$2=0,20,IF(AND(B914&gt;graph!$E$22-graph!$E$32,B914&lt;graph!$E$22+graph!$E$32),0.25,0)))</f>
        <v>0</v>
      </c>
    </row>
    <row r="915" spans="2:12">
      <c r="B915" s="620" t="str">
        <f>IF(graph!$E$2=0,"",B914+graph!$E$32)</f>
        <v/>
      </c>
      <c r="C915" s="673">
        <f>IF(graph!$E$2=0,20,IF(SUM(K915+L915=0),NA(),0.25))</f>
        <v>20</v>
      </c>
      <c r="D915" s="496">
        <f>IF(graph!$E$2=0,20,IF(AND(B915&lt;graph!$E$10+graph!$E$32,B915&gt;graph!$E$10-graph!$E$32),0.25,NA()))</f>
        <v>20</v>
      </c>
      <c r="K915" s="674">
        <f>IF(graph!$E$20=0,0,IF(graph!$E$2=0,20,IF(AND(B915&lt;graph!$E$20+graph!$E$32,B915&gt;graph!$E$20-graph!$E$32),0.25,0)))</f>
        <v>0</v>
      </c>
      <c r="L915" s="674">
        <f>IF(graph!$E$22=0,0,IF(graph!$E$2=0,20,IF(AND(B915&gt;graph!$E$22-graph!$E$32,B915&lt;graph!$E$22+graph!$E$32),0.25,0)))</f>
        <v>0</v>
      </c>
    </row>
    <row r="916" spans="2:12">
      <c r="B916" s="620" t="str">
        <f>IF(graph!$E$2=0,"",B915+graph!$E$32)</f>
        <v/>
      </c>
      <c r="C916" s="673">
        <f>IF(graph!$E$2=0,20,IF(SUM(K916+L916=0),NA(),0.25))</f>
        <v>20</v>
      </c>
      <c r="D916" s="496">
        <f>IF(graph!$E$2=0,20,IF(AND(B916&lt;graph!$E$10+graph!$E$32,B916&gt;graph!$E$10-graph!$E$32),0.25,NA()))</f>
        <v>20</v>
      </c>
      <c r="K916" s="674">
        <f>IF(graph!$E$20=0,0,IF(graph!$E$2=0,20,IF(AND(B916&lt;graph!$E$20+graph!$E$32,B916&gt;graph!$E$20-graph!$E$32),0.25,0)))</f>
        <v>0</v>
      </c>
      <c r="L916" s="674">
        <f>IF(graph!$E$22=0,0,IF(graph!$E$2=0,20,IF(AND(B916&gt;graph!$E$22-graph!$E$32,B916&lt;graph!$E$22+graph!$E$32),0.25,0)))</f>
        <v>0</v>
      </c>
    </row>
    <row r="917" spans="2:12">
      <c r="B917" s="620" t="str">
        <f>IF(graph!$E$2=0,"",B916+graph!$E$32)</f>
        <v/>
      </c>
      <c r="C917" s="673">
        <f>IF(graph!$E$2=0,20,IF(SUM(K917+L917=0),NA(),0.25))</f>
        <v>20</v>
      </c>
      <c r="D917" s="496">
        <f>IF(graph!$E$2=0,20,IF(AND(B917&lt;graph!$E$10+graph!$E$32,B917&gt;graph!$E$10-graph!$E$32),0.25,NA()))</f>
        <v>20</v>
      </c>
      <c r="K917" s="674">
        <f>IF(graph!$E$20=0,0,IF(graph!$E$2=0,20,IF(AND(B917&lt;graph!$E$20+graph!$E$32,B917&gt;graph!$E$20-graph!$E$32),0.25,0)))</f>
        <v>0</v>
      </c>
      <c r="L917" s="674">
        <f>IF(graph!$E$22=0,0,IF(graph!$E$2=0,20,IF(AND(B917&gt;graph!$E$22-graph!$E$32,B917&lt;graph!$E$22+graph!$E$32),0.25,0)))</f>
        <v>0</v>
      </c>
    </row>
    <row r="918" spans="2:12">
      <c r="B918" s="620" t="str">
        <f>IF(graph!$E$2=0,"",B917+graph!$E$32)</f>
        <v/>
      </c>
      <c r="C918" s="673">
        <f>IF(graph!$E$2=0,20,IF(SUM(K918+L918=0),NA(),0.25))</f>
        <v>20</v>
      </c>
      <c r="D918" s="496">
        <f>IF(graph!$E$2=0,20,IF(AND(B918&lt;graph!$E$10+graph!$E$32,B918&gt;graph!$E$10-graph!$E$32),0.25,NA()))</f>
        <v>20</v>
      </c>
      <c r="K918" s="674">
        <f>IF(graph!$E$20=0,0,IF(graph!$E$2=0,20,IF(AND(B918&lt;graph!$E$20+graph!$E$32,B918&gt;graph!$E$20-graph!$E$32),0.25,0)))</f>
        <v>0</v>
      </c>
      <c r="L918" s="674">
        <f>IF(graph!$E$22=0,0,IF(graph!$E$2=0,20,IF(AND(B918&gt;graph!$E$22-graph!$E$32,B918&lt;graph!$E$22+graph!$E$32),0.25,0)))</f>
        <v>0</v>
      </c>
    </row>
    <row r="919" spans="2:12">
      <c r="B919" s="620" t="str">
        <f>IF(graph!$E$2=0,"",B918+graph!$E$32)</f>
        <v/>
      </c>
      <c r="C919" s="673">
        <f>IF(graph!$E$2=0,20,IF(SUM(K919+L919=0),NA(),0.25))</f>
        <v>20</v>
      </c>
      <c r="D919" s="496">
        <f>IF(graph!$E$2=0,20,IF(AND(B919&lt;graph!$E$10+graph!$E$32,B919&gt;graph!$E$10-graph!$E$32),0.25,NA()))</f>
        <v>20</v>
      </c>
      <c r="K919" s="674">
        <f>IF(graph!$E$20=0,0,IF(graph!$E$2=0,20,IF(AND(B919&lt;graph!$E$20+graph!$E$32,B919&gt;graph!$E$20-graph!$E$32),0.25,0)))</f>
        <v>0</v>
      </c>
      <c r="L919" s="674">
        <f>IF(graph!$E$22=0,0,IF(graph!$E$2=0,20,IF(AND(B919&gt;graph!$E$22-graph!$E$32,B919&lt;graph!$E$22+graph!$E$32),0.25,0)))</f>
        <v>0</v>
      </c>
    </row>
    <row r="920" spans="2:12">
      <c r="B920" s="620" t="str">
        <f>IF(graph!$E$2=0,"",B919+graph!$E$32)</f>
        <v/>
      </c>
      <c r="C920" s="673">
        <f>IF(graph!$E$2=0,20,IF(SUM(K920+L920=0),NA(),0.25))</f>
        <v>20</v>
      </c>
      <c r="D920" s="496">
        <f>IF(graph!$E$2=0,20,IF(AND(B920&lt;graph!$E$10+graph!$E$32,B920&gt;graph!$E$10-graph!$E$32),0.25,NA()))</f>
        <v>20</v>
      </c>
      <c r="K920" s="674">
        <f>IF(graph!$E$20=0,0,IF(graph!$E$2=0,20,IF(AND(B920&lt;graph!$E$20+graph!$E$32,B920&gt;graph!$E$20-graph!$E$32),0.25,0)))</f>
        <v>0</v>
      </c>
      <c r="L920" s="674">
        <f>IF(graph!$E$22=0,0,IF(graph!$E$2=0,20,IF(AND(B920&gt;graph!$E$22-graph!$E$32,B920&lt;graph!$E$22+graph!$E$32),0.25,0)))</f>
        <v>0</v>
      </c>
    </row>
    <row r="921" spans="2:12">
      <c r="B921" s="620" t="str">
        <f>IF(graph!$E$2=0,"",B920+graph!$E$32)</f>
        <v/>
      </c>
      <c r="C921" s="673">
        <f>IF(graph!$E$2=0,20,IF(SUM(K921+L921=0),NA(),0.25))</f>
        <v>20</v>
      </c>
      <c r="D921" s="496">
        <f>IF(graph!$E$2=0,20,IF(AND(B921&lt;graph!$E$10+graph!$E$32,B921&gt;graph!$E$10-graph!$E$32),0.25,NA()))</f>
        <v>20</v>
      </c>
      <c r="K921" s="674">
        <f>IF(graph!$E$20=0,0,IF(graph!$E$2=0,20,IF(AND(B921&lt;graph!$E$20+graph!$E$32,B921&gt;graph!$E$20-graph!$E$32),0.25,0)))</f>
        <v>0</v>
      </c>
      <c r="L921" s="674">
        <f>IF(graph!$E$22=0,0,IF(graph!$E$2=0,20,IF(AND(B921&gt;graph!$E$22-graph!$E$32,B921&lt;graph!$E$22+graph!$E$32),0.25,0)))</f>
        <v>0</v>
      </c>
    </row>
    <row r="922" spans="2:12">
      <c r="B922" s="620" t="str">
        <f>IF(graph!$E$2=0,"",B921+graph!$E$32)</f>
        <v/>
      </c>
      <c r="C922" s="673">
        <f>IF(graph!$E$2=0,20,IF(SUM(K922+L922=0),NA(),0.25))</f>
        <v>20</v>
      </c>
      <c r="D922" s="496">
        <f>IF(graph!$E$2=0,20,IF(AND(B922&lt;graph!$E$10+graph!$E$32,B922&gt;graph!$E$10-graph!$E$32),0.25,NA()))</f>
        <v>20</v>
      </c>
      <c r="K922" s="674">
        <f>IF(graph!$E$20=0,0,IF(graph!$E$2=0,20,IF(AND(B922&lt;graph!$E$20+graph!$E$32,B922&gt;graph!$E$20-graph!$E$32),0.25,0)))</f>
        <v>0</v>
      </c>
      <c r="L922" s="674">
        <f>IF(graph!$E$22=0,0,IF(graph!$E$2=0,20,IF(AND(B922&gt;graph!$E$22-graph!$E$32,B922&lt;graph!$E$22+graph!$E$32),0.25,0)))</f>
        <v>0</v>
      </c>
    </row>
    <row r="923" spans="2:12">
      <c r="B923" s="620" t="str">
        <f>IF(graph!$E$2=0,"",B922+graph!$E$32)</f>
        <v/>
      </c>
      <c r="C923" s="673">
        <f>IF(graph!$E$2=0,20,IF(SUM(K923+L923=0),NA(),0.25))</f>
        <v>20</v>
      </c>
      <c r="D923" s="496">
        <f>IF(graph!$E$2=0,20,IF(AND(B923&lt;graph!$E$10+graph!$E$32,B923&gt;graph!$E$10-graph!$E$32),0.25,NA()))</f>
        <v>20</v>
      </c>
      <c r="K923" s="674">
        <f>IF(graph!$E$20=0,0,IF(graph!$E$2=0,20,IF(AND(B923&lt;graph!$E$20+graph!$E$32,B923&gt;graph!$E$20-graph!$E$32),0.25,0)))</f>
        <v>0</v>
      </c>
      <c r="L923" s="674">
        <f>IF(graph!$E$22=0,0,IF(graph!$E$2=0,20,IF(AND(B923&gt;graph!$E$22-graph!$E$32,B923&lt;graph!$E$22+graph!$E$32),0.25,0)))</f>
        <v>0</v>
      </c>
    </row>
    <row r="924" spans="2:12">
      <c r="B924" s="620" t="str">
        <f>IF(graph!$E$2=0,"",B923+graph!$E$32)</f>
        <v/>
      </c>
      <c r="C924" s="673">
        <f>IF(graph!$E$2=0,20,IF(SUM(K924+L924=0),NA(),0.25))</f>
        <v>20</v>
      </c>
      <c r="D924" s="496">
        <f>IF(graph!$E$2=0,20,IF(AND(B924&lt;graph!$E$10+graph!$E$32,B924&gt;graph!$E$10-graph!$E$32),0.25,NA()))</f>
        <v>20</v>
      </c>
      <c r="K924" s="674">
        <f>IF(graph!$E$20=0,0,IF(graph!$E$2=0,20,IF(AND(B924&lt;graph!$E$20+graph!$E$32,B924&gt;graph!$E$20-graph!$E$32),0.25,0)))</f>
        <v>0</v>
      </c>
      <c r="L924" s="674">
        <f>IF(graph!$E$22=0,0,IF(graph!$E$2=0,20,IF(AND(B924&gt;graph!$E$22-graph!$E$32,B924&lt;graph!$E$22+graph!$E$32),0.25,0)))</f>
        <v>0</v>
      </c>
    </row>
    <row r="925" spans="2:12">
      <c r="B925" s="620" t="str">
        <f>IF(graph!$E$2=0,"",B924+graph!$E$32)</f>
        <v/>
      </c>
      <c r="C925" s="673">
        <f>IF(graph!$E$2=0,20,IF(SUM(K925+L925=0),NA(),0.25))</f>
        <v>20</v>
      </c>
      <c r="D925" s="496">
        <f>IF(graph!$E$2=0,20,IF(AND(B925&lt;graph!$E$10+graph!$E$32,B925&gt;graph!$E$10-graph!$E$32),0.25,NA()))</f>
        <v>20</v>
      </c>
      <c r="K925" s="674">
        <f>IF(graph!$E$20=0,0,IF(graph!$E$2=0,20,IF(AND(B925&lt;graph!$E$20+graph!$E$32,B925&gt;graph!$E$20-graph!$E$32),0.25,0)))</f>
        <v>0</v>
      </c>
      <c r="L925" s="674">
        <f>IF(graph!$E$22=0,0,IF(graph!$E$2=0,20,IF(AND(B925&gt;graph!$E$22-graph!$E$32,B925&lt;graph!$E$22+graph!$E$32),0.25,0)))</f>
        <v>0</v>
      </c>
    </row>
    <row r="926" spans="2:12">
      <c r="B926" s="620" t="str">
        <f>IF(graph!$E$2=0,"",B925+graph!$E$32)</f>
        <v/>
      </c>
      <c r="C926" s="673">
        <f>IF(graph!$E$2=0,20,IF(SUM(K926+L926=0),NA(),0.25))</f>
        <v>20</v>
      </c>
      <c r="D926" s="496">
        <f>IF(graph!$E$2=0,20,IF(AND(B926&lt;graph!$E$10+graph!$E$32,B926&gt;graph!$E$10-graph!$E$32),0.25,NA()))</f>
        <v>20</v>
      </c>
      <c r="K926" s="674">
        <f>IF(graph!$E$20=0,0,IF(graph!$E$2=0,20,IF(AND(B926&lt;graph!$E$20+graph!$E$32,B926&gt;graph!$E$20-graph!$E$32),0.25,0)))</f>
        <v>0</v>
      </c>
      <c r="L926" s="674">
        <f>IF(graph!$E$22=0,0,IF(graph!$E$2=0,20,IF(AND(B926&gt;graph!$E$22-graph!$E$32,B926&lt;graph!$E$22+graph!$E$32),0.25,0)))</f>
        <v>0</v>
      </c>
    </row>
    <row r="927" spans="2:12">
      <c r="B927" s="620" t="str">
        <f>IF(graph!$E$2=0,"",B926+graph!$E$32)</f>
        <v/>
      </c>
      <c r="C927" s="673">
        <f>IF(graph!$E$2=0,20,IF(SUM(K927+L927=0),NA(),0.25))</f>
        <v>20</v>
      </c>
      <c r="D927" s="496">
        <f>IF(graph!$E$2=0,20,IF(AND(B927&lt;graph!$E$10+graph!$E$32,B927&gt;graph!$E$10-graph!$E$32),0.25,NA()))</f>
        <v>20</v>
      </c>
      <c r="K927" s="674">
        <f>IF(graph!$E$20=0,0,IF(graph!$E$2=0,20,IF(AND(B927&lt;graph!$E$20+graph!$E$32,B927&gt;graph!$E$20-graph!$E$32),0.25,0)))</f>
        <v>0</v>
      </c>
      <c r="L927" s="674">
        <f>IF(graph!$E$22=0,0,IF(graph!$E$2=0,20,IF(AND(B927&gt;graph!$E$22-graph!$E$32,B927&lt;graph!$E$22+graph!$E$32),0.25,0)))</f>
        <v>0</v>
      </c>
    </row>
    <row r="928" spans="2:12">
      <c r="B928" s="620" t="str">
        <f>IF(graph!$E$2=0,"",B927+graph!$E$32)</f>
        <v/>
      </c>
      <c r="C928" s="673">
        <f>IF(graph!$E$2=0,20,IF(SUM(K928+L928=0),NA(),0.25))</f>
        <v>20</v>
      </c>
      <c r="D928" s="496">
        <f>IF(graph!$E$2=0,20,IF(AND(B928&lt;graph!$E$10+graph!$E$32,B928&gt;graph!$E$10-graph!$E$32),0.25,NA()))</f>
        <v>20</v>
      </c>
      <c r="K928" s="674">
        <f>IF(graph!$E$20=0,0,IF(graph!$E$2=0,20,IF(AND(B928&lt;graph!$E$20+graph!$E$32,B928&gt;graph!$E$20-graph!$E$32),0.25,0)))</f>
        <v>0</v>
      </c>
      <c r="L928" s="674">
        <f>IF(graph!$E$22=0,0,IF(graph!$E$2=0,20,IF(AND(B928&gt;graph!$E$22-graph!$E$32,B928&lt;graph!$E$22+graph!$E$32),0.25,0)))</f>
        <v>0</v>
      </c>
    </row>
    <row r="929" spans="2:12">
      <c r="B929" s="620" t="str">
        <f>IF(graph!$E$2=0,"",B928+graph!$E$32)</f>
        <v/>
      </c>
      <c r="C929" s="673">
        <f>IF(graph!$E$2=0,20,IF(SUM(K929+L929=0),NA(),0.25))</f>
        <v>20</v>
      </c>
      <c r="D929" s="496">
        <f>IF(graph!$E$2=0,20,IF(AND(B929&lt;graph!$E$10+graph!$E$32,B929&gt;graph!$E$10-graph!$E$32),0.25,NA()))</f>
        <v>20</v>
      </c>
      <c r="K929" s="674">
        <f>IF(graph!$E$20=0,0,IF(graph!$E$2=0,20,IF(AND(B929&lt;graph!$E$20+graph!$E$32,B929&gt;graph!$E$20-graph!$E$32),0.25,0)))</f>
        <v>0</v>
      </c>
      <c r="L929" s="674">
        <f>IF(graph!$E$22=0,0,IF(graph!$E$2=0,20,IF(AND(B929&gt;graph!$E$22-graph!$E$32,B929&lt;graph!$E$22+graph!$E$32),0.25,0)))</f>
        <v>0</v>
      </c>
    </row>
    <row r="930" spans="2:12">
      <c r="B930" s="620" t="str">
        <f>IF(graph!$E$2=0,"",B929+graph!$E$32)</f>
        <v/>
      </c>
      <c r="C930" s="673">
        <f>IF(graph!$E$2=0,20,IF(SUM(K930+L930=0),NA(),0.25))</f>
        <v>20</v>
      </c>
      <c r="D930" s="496">
        <f>IF(graph!$E$2=0,20,IF(AND(B930&lt;graph!$E$10+graph!$E$32,B930&gt;graph!$E$10-graph!$E$32),0.25,NA()))</f>
        <v>20</v>
      </c>
      <c r="K930" s="674">
        <f>IF(graph!$E$20=0,0,IF(graph!$E$2=0,20,IF(AND(B930&lt;graph!$E$20+graph!$E$32,B930&gt;graph!$E$20-graph!$E$32),0.25,0)))</f>
        <v>0</v>
      </c>
      <c r="L930" s="674">
        <f>IF(graph!$E$22=0,0,IF(graph!$E$2=0,20,IF(AND(B930&gt;graph!$E$22-graph!$E$32,B930&lt;graph!$E$22+graph!$E$32),0.25,0)))</f>
        <v>0</v>
      </c>
    </row>
    <row r="931" spans="2:12">
      <c r="B931" s="620" t="str">
        <f>IF(graph!$E$2=0,"",B930+graph!$E$32)</f>
        <v/>
      </c>
      <c r="C931" s="673">
        <f>IF(graph!$E$2=0,20,IF(SUM(K931+L931=0),NA(),0.25))</f>
        <v>20</v>
      </c>
      <c r="D931" s="496">
        <f>IF(graph!$E$2=0,20,IF(AND(B931&lt;graph!$E$10+graph!$E$32,B931&gt;graph!$E$10-graph!$E$32),0.25,NA()))</f>
        <v>20</v>
      </c>
      <c r="K931" s="674">
        <f>IF(graph!$E$20=0,0,IF(graph!$E$2=0,20,IF(AND(B931&lt;graph!$E$20+graph!$E$32,B931&gt;graph!$E$20-graph!$E$32),0.25,0)))</f>
        <v>0</v>
      </c>
      <c r="L931" s="674">
        <f>IF(graph!$E$22=0,0,IF(graph!$E$2=0,20,IF(AND(B931&gt;graph!$E$22-graph!$E$32,B931&lt;graph!$E$22+graph!$E$32),0.25,0)))</f>
        <v>0</v>
      </c>
    </row>
    <row r="932" spans="2:12">
      <c r="B932" s="620" t="str">
        <f>IF(graph!$E$2=0,"",B931+graph!$E$32)</f>
        <v/>
      </c>
      <c r="C932" s="673">
        <f>IF(graph!$E$2=0,20,IF(SUM(K932+L932=0),NA(),0.25))</f>
        <v>20</v>
      </c>
      <c r="D932" s="496">
        <f>IF(graph!$E$2=0,20,IF(AND(B932&lt;graph!$E$10+graph!$E$32,B932&gt;graph!$E$10-graph!$E$32),0.25,NA()))</f>
        <v>20</v>
      </c>
      <c r="K932" s="674">
        <f>IF(graph!$E$20=0,0,IF(graph!$E$2=0,20,IF(AND(B932&lt;graph!$E$20+graph!$E$32,B932&gt;graph!$E$20-graph!$E$32),0.25,0)))</f>
        <v>0</v>
      </c>
      <c r="L932" s="674">
        <f>IF(graph!$E$22=0,0,IF(graph!$E$2=0,20,IF(AND(B932&gt;graph!$E$22-graph!$E$32,B932&lt;graph!$E$22+graph!$E$32),0.25,0)))</f>
        <v>0</v>
      </c>
    </row>
    <row r="933" spans="2:12">
      <c r="B933" s="620" t="str">
        <f>IF(graph!$E$2=0,"",B932+graph!$E$32)</f>
        <v/>
      </c>
      <c r="C933" s="673">
        <f>IF(graph!$E$2=0,20,IF(SUM(K933+L933=0),NA(),0.25))</f>
        <v>20</v>
      </c>
      <c r="D933" s="496">
        <f>IF(graph!$E$2=0,20,IF(AND(B933&lt;graph!$E$10+graph!$E$32,B933&gt;graph!$E$10-graph!$E$32),0.25,NA()))</f>
        <v>20</v>
      </c>
      <c r="K933" s="674">
        <f>IF(graph!$E$20=0,0,IF(graph!$E$2=0,20,IF(AND(B933&lt;graph!$E$20+graph!$E$32,B933&gt;graph!$E$20-graph!$E$32),0.25,0)))</f>
        <v>0</v>
      </c>
      <c r="L933" s="674">
        <f>IF(graph!$E$22=0,0,IF(graph!$E$2=0,20,IF(AND(B933&gt;graph!$E$22-graph!$E$32,B933&lt;graph!$E$22+graph!$E$32),0.25,0)))</f>
        <v>0</v>
      </c>
    </row>
    <row r="934" spans="2:12">
      <c r="B934" s="620" t="str">
        <f>IF(graph!$E$2=0,"",B933+graph!$E$32)</f>
        <v/>
      </c>
      <c r="C934" s="673">
        <f>IF(graph!$E$2=0,20,IF(SUM(K934+L934=0),NA(),0.25))</f>
        <v>20</v>
      </c>
      <c r="D934" s="496">
        <f>IF(graph!$E$2=0,20,IF(AND(B934&lt;graph!$E$10+graph!$E$32,B934&gt;graph!$E$10-graph!$E$32),0.25,NA()))</f>
        <v>20</v>
      </c>
      <c r="K934" s="674">
        <f>IF(graph!$E$20=0,0,IF(graph!$E$2=0,20,IF(AND(B934&lt;graph!$E$20+graph!$E$32,B934&gt;graph!$E$20-graph!$E$32),0.25,0)))</f>
        <v>0</v>
      </c>
      <c r="L934" s="674">
        <f>IF(graph!$E$22=0,0,IF(graph!$E$2=0,20,IF(AND(B934&gt;graph!$E$22-graph!$E$32,B934&lt;graph!$E$22+graph!$E$32),0.25,0)))</f>
        <v>0</v>
      </c>
    </row>
    <row r="935" spans="2:12">
      <c r="B935" s="620" t="str">
        <f>IF(graph!$E$2=0,"",B934+graph!$E$32)</f>
        <v/>
      </c>
      <c r="C935" s="673">
        <f>IF(graph!$E$2=0,20,IF(SUM(K935+L935=0),NA(),0.25))</f>
        <v>20</v>
      </c>
      <c r="D935" s="496">
        <f>IF(graph!$E$2=0,20,IF(AND(B935&lt;graph!$E$10+graph!$E$32,B935&gt;graph!$E$10-graph!$E$32),0.25,NA()))</f>
        <v>20</v>
      </c>
      <c r="K935" s="674">
        <f>IF(graph!$E$20=0,0,IF(graph!$E$2=0,20,IF(AND(B935&lt;graph!$E$20+graph!$E$32,B935&gt;graph!$E$20-graph!$E$32),0.25,0)))</f>
        <v>0</v>
      </c>
      <c r="L935" s="674">
        <f>IF(graph!$E$22=0,0,IF(graph!$E$2=0,20,IF(AND(B935&gt;graph!$E$22-graph!$E$32,B935&lt;graph!$E$22+graph!$E$32),0.25,0)))</f>
        <v>0</v>
      </c>
    </row>
    <row r="936" spans="2:12">
      <c r="B936" s="620" t="str">
        <f>IF(graph!$E$2=0,"",B935+graph!$E$32)</f>
        <v/>
      </c>
      <c r="C936" s="673">
        <f>IF(graph!$E$2=0,20,IF(SUM(K936+L936=0),NA(),0.25))</f>
        <v>20</v>
      </c>
      <c r="D936" s="496">
        <f>IF(graph!$E$2=0,20,IF(AND(B936&lt;graph!$E$10+graph!$E$32,B936&gt;graph!$E$10-graph!$E$32),0.25,NA()))</f>
        <v>20</v>
      </c>
      <c r="K936" s="674">
        <f>IF(graph!$E$20=0,0,IF(graph!$E$2=0,20,IF(AND(B936&lt;graph!$E$20+graph!$E$32,B936&gt;graph!$E$20-graph!$E$32),0.25,0)))</f>
        <v>0</v>
      </c>
      <c r="L936" s="674">
        <f>IF(graph!$E$22=0,0,IF(graph!$E$2=0,20,IF(AND(B936&gt;graph!$E$22-graph!$E$32,B936&lt;graph!$E$22+graph!$E$32),0.25,0)))</f>
        <v>0</v>
      </c>
    </row>
    <row r="937" spans="2:12">
      <c r="B937" s="620" t="str">
        <f>IF(graph!$E$2=0,"",B936+graph!$E$32)</f>
        <v/>
      </c>
      <c r="C937" s="673">
        <f>IF(graph!$E$2=0,20,IF(SUM(K937+L937=0),NA(),0.25))</f>
        <v>20</v>
      </c>
      <c r="D937" s="496">
        <f>IF(graph!$E$2=0,20,IF(AND(B937&lt;graph!$E$10+graph!$E$32,B937&gt;graph!$E$10-graph!$E$32),0.25,NA()))</f>
        <v>20</v>
      </c>
      <c r="K937" s="674">
        <f>IF(graph!$E$20=0,0,IF(graph!$E$2=0,20,IF(AND(B937&lt;graph!$E$20+graph!$E$32,B937&gt;graph!$E$20-graph!$E$32),0.25,0)))</f>
        <v>0</v>
      </c>
      <c r="L937" s="674">
        <f>IF(graph!$E$22=0,0,IF(graph!$E$2=0,20,IF(AND(B937&gt;graph!$E$22-graph!$E$32,B937&lt;graph!$E$22+graph!$E$32),0.25,0)))</f>
        <v>0</v>
      </c>
    </row>
    <row r="938" spans="2:12">
      <c r="B938" s="620" t="str">
        <f>IF(graph!$E$2=0,"",B937+graph!$E$32)</f>
        <v/>
      </c>
      <c r="C938" s="673">
        <f>IF(graph!$E$2=0,20,IF(SUM(K938+L938=0),NA(),0.25))</f>
        <v>20</v>
      </c>
      <c r="D938" s="496">
        <f>IF(graph!$E$2=0,20,IF(AND(B938&lt;graph!$E$10+graph!$E$32,B938&gt;graph!$E$10-graph!$E$32),0.25,NA()))</f>
        <v>20</v>
      </c>
      <c r="K938" s="674">
        <f>IF(graph!$E$20=0,0,IF(graph!$E$2=0,20,IF(AND(B938&lt;graph!$E$20+graph!$E$32,B938&gt;graph!$E$20-graph!$E$32),0.25,0)))</f>
        <v>0</v>
      </c>
      <c r="L938" s="674">
        <f>IF(graph!$E$22=0,0,IF(graph!$E$2=0,20,IF(AND(B938&gt;graph!$E$22-graph!$E$32,B938&lt;graph!$E$22+graph!$E$32),0.25,0)))</f>
        <v>0</v>
      </c>
    </row>
    <row r="939" spans="2:12">
      <c r="B939" s="620" t="str">
        <f>IF(graph!$E$2=0,"",B938+graph!$E$32)</f>
        <v/>
      </c>
      <c r="C939" s="673">
        <f>IF(graph!$E$2=0,20,IF(SUM(K939+L939=0),NA(),0.25))</f>
        <v>20</v>
      </c>
      <c r="D939" s="496">
        <f>IF(graph!$E$2=0,20,IF(AND(B939&lt;graph!$E$10+graph!$E$32,B939&gt;graph!$E$10-graph!$E$32),0.25,NA()))</f>
        <v>20</v>
      </c>
      <c r="K939" s="674">
        <f>IF(graph!$E$20=0,0,IF(graph!$E$2=0,20,IF(AND(B939&lt;graph!$E$20+graph!$E$32,B939&gt;graph!$E$20-graph!$E$32),0.25,0)))</f>
        <v>0</v>
      </c>
      <c r="L939" s="674">
        <f>IF(graph!$E$22=0,0,IF(graph!$E$2=0,20,IF(AND(B939&gt;graph!$E$22-graph!$E$32,B939&lt;graph!$E$22+graph!$E$32),0.25,0)))</f>
        <v>0</v>
      </c>
    </row>
    <row r="940" spans="2:12">
      <c r="B940" s="620" t="str">
        <f>IF(graph!$E$2=0,"",B939+graph!$E$32)</f>
        <v/>
      </c>
      <c r="C940" s="673">
        <f>IF(graph!$E$2=0,20,IF(SUM(K940+L940=0),NA(),0.25))</f>
        <v>20</v>
      </c>
      <c r="D940" s="496">
        <f>IF(graph!$E$2=0,20,IF(AND(B940&lt;graph!$E$10+graph!$E$32,B940&gt;graph!$E$10-graph!$E$32),0.25,NA()))</f>
        <v>20</v>
      </c>
      <c r="K940" s="674">
        <f>IF(graph!$E$20=0,0,IF(graph!$E$2=0,20,IF(AND(B940&lt;graph!$E$20+graph!$E$32,B940&gt;graph!$E$20-graph!$E$32),0.25,0)))</f>
        <v>0</v>
      </c>
      <c r="L940" s="674">
        <f>IF(graph!$E$22=0,0,IF(graph!$E$2=0,20,IF(AND(B940&gt;graph!$E$22-graph!$E$32,B940&lt;graph!$E$22+graph!$E$32),0.25,0)))</f>
        <v>0</v>
      </c>
    </row>
    <row r="941" spans="2:12">
      <c r="B941" s="620" t="str">
        <f>IF(graph!$E$2=0,"",B940+graph!$E$32)</f>
        <v/>
      </c>
      <c r="C941" s="673">
        <f>IF(graph!$E$2=0,20,IF(SUM(K941+L941=0),NA(),0.25))</f>
        <v>20</v>
      </c>
      <c r="D941" s="496">
        <f>IF(graph!$E$2=0,20,IF(AND(B941&lt;graph!$E$10+graph!$E$32,B941&gt;graph!$E$10-graph!$E$32),0.25,NA()))</f>
        <v>20</v>
      </c>
      <c r="K941" s="674">
        <f>IF(graph!$E$20=0,0,IF(graph!$E$2=0,20,IF(AND(B941&lt;graph!$E$20+graph!$E$32,B941&gt;graph!$E$20-graph!$E$32),0.25,0)))</f>
        <v>0</v>
      </c>
      <c r="L941" s="674">
        <f>IF(graph!$E$22=0,0,IF(graph!$E$2=0,20,IF(AND(B941&gt;graph!$E$22-graph!$E$32,B941&lt;graph!$E$22+graph!$E$32),0.25,0)))</f>
        <v>0</v>
      </c>
    </row>
    <row r="942" spans="2:12">
      <c r="B942" s="620" t="str">
        <f>IF(graph!$E$2=0,"",B941+graph!$E$32)</f>
        <v/>
      </c>
      <c r="C942" s="673">
        <f>IF(graph!$E$2=0,20,IF(SUM(K942+L942=0),NA(),0.25))</f>
        <v>20</v>
      </c>
      <c r="D942" s="496">
        <f>IF(graph!$E$2=0,20,IF(AND(B942&lt;graph!$E$10+graph!$E$32,B942&gt;graph!$E$10-graph!$E$32),0.25,NA()))</f>
        <v>20</v>
      </c>
      <c r="K942" s="674">
        <f>IF(graph!$E$20=0,0,IF(graph!$E$2=0,20,IF(AND(B942&lt;graph!$E$20+graph!$E$32,B942&gt;graph!$E$20-graph!$E$32),0.25,0)))</f>
        <v>0</v>
      </c>
      <c r="L942" s="674">
        <f>IF(graph!$E$22=0,0,IF(graph!$E$2=0,20,IF(AND(B942&gt;graph!$E$22-graph!$E$32,B942&lt;graph!$E$22+graph!$E$32),0.25,0)))</f>
        <v>0</v>
      </c>
    </row>
    <row r="943" spans="2:12">
      <c r="B943" s="620" t="str">
        <f>IF(graph!$E$2=0,"",B942+graph!$E$32)</f>
        <v/>
      </c>
      <c r="C943" s="673">
        <f>IF(graph!$E$2=0,20,IF(SUM(K943+L943=0),NA(),0.25))</f>
        <v>20</v>
      </c>
      <c r="D943" s="496">
        <f>IF(graph!$E$2=0,20,IF(AND(B943&lt;graph!$E$10+graph!$E$32,B943&gt;graph!$E$10-graph!$E$32),0.25,NA()))</f>
        <v>20</v>
      </c>
      <c r="K943" s="674">
        <f>IF(graph!$E$20=0,0,IF(graph!$E$2=0,20,IF(AND(B943&lt;graph!$E$20+graph!$E$32,B943&gt;graph!$E$20-graph!$E$32),0.25,0)))</f>
        <v>0</v>
      </c>
      <c r="L943" s="674">
        <f>IF(graph!$E$22=0,0,IF(graph!$E$2=0,20,IF(AND(B943&gt;graph!$E$22-graph!$E$32,B943&lt;graph!$E$22+graph!$E$32),0.25,0)))</f>
        <v>0</v>
      </c>
    </row>
    <row r="944" spans="2:12">
      <c r="B944" s="620" t="str">
        <f>IF(graph!$E$2=0,"",B943+graph!$E$32)</f>
        <v/>
      </c>
      <c r="C944" s="673">
        <f>IF(graph!$E$2=0,20,IF(SUM(K944+L944=0),NA(),0.25))</f>
        <v>20</v>
      </c>
      <c r="D944" s="496">
        <f>IF(graph!$E$2=0,20,IF(AND(B944&lt;graph!$E$10+graph!$E$32,B944&gt;graph!$E$10-graph!$E$32),0.25,NA()))</f>
        <v>20</v>
      </c>
      <c r="K944" s="674">
        <f>IF(graph!$E$20=0,0,IF(graph!$E$2=0,20,IF(AND(B944&lt;graph!$E$20+graph!$E$32,B944&gt;graph!$E$20-graph!$E$32),0.25,0)))</f>
        <v>0</v>
      </c>
      <c r="L944" s="674">
        <f>IF(graph!$E$22=0,0,IF(graph!$E$2=0,20,IF(AND(B944&gt;graph!$E$22-graph!$E$32,B944&lt;graph!$E$22+graph!$E$32),0.25,0)))</f>
        <v>0</v>
      </c>
    </row>
    <row r="945" spans="2:12">
      <c r="B945" s="620" t="str">
        <f>IF(graph!$E$2=0,"",B944+graph!$E$32)</f>
        <v/>
      </c>
      <c r="C945" s="673">
        <f>IF(graph!$E$2=0,20,IF(SUM(K945+L945=0),NA(),0.25))</f>
        <v>20</v>
      </c>
      <c r="D945" s="496">
        <f>IF(graph!$E$2=0,20,IF(AND(B945&lt;graph!$E$10+graph!$E$32,B945&gt;graph!$E$10-graph!$E$32),0.25,NA()))</f>
        <v>20</v>
      </c>
      <c r="K945" s="674">
        <f>IF(graph!$E$20=0,0,IF(graph!$E$2=0,20,IF(AND(B945&lt;graph!$E$20+graph!$E$32,B945&gt;graph!$E$20-graph!$E$32),0.25,0)))</f>
        <v>0</v>
      </c>
      <c r="L945" s="674">
        <f>IF(graph!$E$22=0,0,IF(graph!$E$2=0,20,IF(AND(B945&gt;graph!$E$22-graph!$E$32,B945&lt;graph!$E$22+graph!$E$32),0.25,0)))</f>
        <v>0</v>
      </c>
    </row>
    <row r="946" spans="2:12">
      <c r="B946" s="620" t="str">
        <f>IF(graph!$E$2=0,"",B945+graph!$E$32)</f>
        <v/>
      </c>
      <c r="C946" s="673">
        <f>IF(graph!$E$2=0,20,IF(SUM(K946+L946=0),NA(),0.25))</f>
        <v>20</v>
      </c>
      <c r="D946" s="496">
        <f>IF(graph!$E$2=0,20,IF(AND(B946&lt;graph!$E$10+graph!$E$32,B946&gt;graph!$E$10-graph!$E$32),0.25,NA()))</f>
        <v>20</v>
      </c>
      <c r="K946" s="674">
        <f>IF(graph!$E$20=0,0,IF(graph!$E$2=0,20,IF(AND(B946&lt;graph!$E$20+graph!$E$32,B946&gt;graph!$E$20-graph!$E$32),0.25,0)))</f>
        <v>0</v>
      </c>
      <c r="L946" s="674">
        <f>IF(graph!$E$22=0,0,IF(graph!$E$2=0,20,IF(AND(B946&gt;graph!$E$22-graph!$E$32,B946&lt;graph!$E$22+graph!$E$32),0.25,0)))</f>
        <v>0</v>
      </c>
    </row>
    <row r="947" spans="2:12">
      <c r="B947" s="620" t="str">
        <f>IF(graph!$E$2=0,"",B946+graph!$E$32)</f>
        <v/>
      </c>
      <c r="C947" s="673">
        <f>IF(graph!$E$2=0,20,IF(SUM(K947+L947=0),NA(),0.25))</f>
        <v>20</v>
      </c>
      <c r="D947" s="496">
        <f>IF(graph!$E$2=0,20,IF(AND(B947&lt;graph!$E$10+graph!$E$32,B947&gt;graph!$E$10-graph!$E$32),0.25,NA()))</f>
        <v>20</v>
      </c>
      <c r="K947" s="674">
        <f>IF(graph!$E$20=0,0,IF(graph!$E$2=0,20,IF(AND(B947&lt;graph!$E$20+graph!$E$32,B947&gt;graph!$E$20-graph!$E$32),0.25,0)))</f>
        <v>0</v>
      </c>
      <c r="L947" s="674">
        <f>IF(graph!$E$22=0,0,IF(graph!$E$2=0,20,IF(AND(B947&gt;graph!$E$22-graph!$E$32,B947&lt;graph!$E$22+graph!$E$32),0.25,0)))</f>
        <v>0</v>
      </c>
    </row>
    <row r="948" spans="2:12">
      <c r="B948" s="620" t="str">
        <f>IF(graph!$E$2=0,"",B947+graph!$E$32)</f>
        <v/>
      </c>
      <c r="C948" s="673">
        <f>IF(graph!$E$2=0,20,IF(SUM(K948+L948=0),NA(),0.25))</f>
        <v>20</v>
      </c>
      <c r="D948" s="496">
        <f>IF(graph!$E$2=0,20,IF(AND(B948&lt;graph!$E$10+graph!$E$32,B948&gt;graph!$E$10-graph!$E$32),0.25,NA()))</f>
        <v>20</v>
      </c>
      <c r="K948" s="674">
        <f>IF(graph!$E$20=0,0,IF(graph!$E$2=0,20,IF(AND(B948&lt;graph!$E$20+graph!$E$32,B948&gt;graph!$E$20-graph!$E$32),0.25,0)))</f>
        <v>0</v>
      </c>
      <c r="L948" s="674">
        <f>IF(graph!$E$22=0,0,IF(graph!$E$2=0,20,IF(AND(B948&gt;graph!$E$22-graph!$E$32,B948&lt;graph!$E$22+graph!$E$32),0.25,0)))</f>
        <v>0</v>
      </c>
    </row>
    <row r="949" spans="2:12">
      <c r="B949" s="620" t="str">
        <f>IF(graph!$E$2=0,"",B948+graph!$E$32)</f>
        <v/>
      </c>
      <c r="C949" s="673">
        <f>IF(graph!$E$2=0,20,IF(SUM(K949+L949=0),NA(),0.25))</f>
        <v>20</v>
      </c>
      <c r="D949" s="496">
        <f>IF(graph!$E$2=0,20,IF(AND(B949&lt;graph!$E$10+graph!$E$32,B949&gt;graph!$E$10-graph!$E$32),0.25,NA()))</f>
        <v>20</v>
      </c>
      <c r="K949" s="674">
        <f>IF(graph!$E$20=0,0,IF(graph!$E$2=0,20,IF(AND(B949&lt;graph!$E$20+graph!$E$32,B949&gt;graph!$E$20-graph!$E$32),0.25,0)))</f>
        <v>0</v>
      </c>
      <c r="L949" s="674">
        <f>IF(graph!$E$22=0,0,IF(graph!$E$2=0,20,IF(AND(B949&gt;graph!$E$22-graph!$E$32,B949&lt;graph!$E$22+graph!$E$32),0.25,0)))</f>
        <v>0</v>
      </c>
    </row>
    <row r="950" spans="2:12">
      <c r="B950" s="620" t="str">
        <f>IF(graph!$E$2=0,"",B949+graph!$E$32)</f>
        <v/>
      </c>
      <c r="C950" s="673">
        <f>IF(graph!$E$2=0,20,IF(SUM(K950+L950=0),NA(),0.25))</f>
        <v>20</v>
      </c>
      <c r="D950" s="496">
        <f>IF(graph!$E$2=0,20,IF(AND(B950&lt;graph!$E$10+graph!$E$32,B950&gt;graph!$E$10-graph!$E$32),0.25,NA()))</f>
        <v>20</v>
      </c>
      <c r="K950" s="674">
        <f>IF(graph!$E$20=0,0,IF(graph!$E$2=0,20,IF(AND(B950&lt;graph!$E$20+graph!$E$32,B950&gt;graph!$E$20-graph!$E$32),0.25,0)))</f>
        <v>0</v>
      </c>
      <c r="L950" s="674">
        <f>IF(graph!$E$22=0,0,IF(graph!$E$2=0,20,IF(AND(B950&gt;graph!$E$22-graph!$E$32,B950&lt;graph!$E$22+graph!$E$32),0.25,0)))</f>
        <v>0</v>
      </c>
    </row>
    <row r="951" spans="2:12">
      <c r="B951" s="620" t="str">
        <f>IF(graph!$E$2=0,"",B950+graph!$E$32)</f>
        <v/>
      </c>
      <c r="C951" s="673">
        <f>IF(graph!$E$2=0,20,IF(SUM(K951+L951=0),NA(),0.25))</f>
        <v>20</v>
      </c>
      <c r="D951" s="496">
        <f>IF(graph!$E$2=0,20,IF(AND(B951&lt;graph!$E$10+graph!$E$32,B951&gt;graph!$E$10-graph!$E$32),0.25,NA()))</f>
        <v>20</v>
      </c>
      <c r="K951" s="674">
        <f>IF(graph!$E$20=0,0,IF(graph!$E$2=0,20,IF(AND(B951&lt;graph!$E$20+graph!$E$32,B951&gt;graph!$E$20-graph!$E$32),0.25,0)))</f>
        <v>0</v>
      </c>
      <c r="L951" s="674">
        <f>IF(graph!$E$22=0,0,IF(graph!$E$2=0,20,IF(AND(B951&gt;graph!$E$22-graph!$E$32,B951&lt;graph!$E$22+graph!$E$32),0.25,0)))</f>
        <v>0</v>
      </c>
    </row>
    <row r="952" spans="2:12">
      <c r="B952" s="620" t="str">
        <f>IF(graph!$E$2=0,"",B951+graph!$E$32)</f>
        <v/>
      </c>
      <c r="C952" s="673">
        <f>IF(graph!$E$2=0,20,IF(SUM(K952+L952=0),NA(),0.25))</f>
        <v>20</v>
      </c>
      <c r="D952" s="496">
        <f>IF(graph!$E$2=0,20,IF(AND(B952&lt;graph!$E$10+graph!$E$32,B952&gt;graph!$E$10-graph!$E$32),0.25,NA()))</f>
        <v>20</v>
      </c>
      <c r="K952" s="674">
        <f>IF(graph!$E$20=0,0,IF(graph!$E$2=0,20,IF(AND(B952&lt;graph!$E$20+graph!$E$32,B952&gt;graph!$E$20-graph!$E$32),0.25,0)))</f>
        <v>0</v>
      </c>
      <c r="L952" s="674">
        <f>IF(graph!$E$22=0,0,IF(graph!$E$2=0,20,IF(AND(B952&gt;graph!$E$22-graph!$E$32,B952&lt;graph!$E$22+graph!$E$32),0.25,0)))</f>
        <v>0</v>
      </c>
    </row>
    <row r="953" spans="2:12">
      <c r="B953" s="620" t="str">
        <f>IF(graph!$E$2=0,"",B952+graph!$E$32)</f>
        <v/>
      </c>
      <c r="C953" s="673">
        <f>IF(graph!$E$2=0,20,IF(SUM(K953+L953=0),NA(),0.25))</f>
        <v>20</v>
      </c>
      <c r="D953" s="496">
        <f>IF(graph!$E$2=0,20,IF(AND(B953&lt;graph!$E$10+graph!$E$32,B953&gt;graph!$E$10-graph!$E$32),0.25,NA()))</f>
        <v>20</v>
      </c>
      <c r="K953" s="674">
        <f>IF(graph!$E$20=0,0,IF(graph!$E$2=0,20,IF(AND(B953&lt;graph!$E$20+graph!$E$32,B953&gt;graph!$E$20-graph!$E$32),0.25,0)))</f>
        <v>0</v>
      </c>
      <c r="L953" s="674">
        <f>IF(graph!$E$22=0,0,IF(graph!$E$2=0,20,IF(AND(B953&gt;graph!$E$22-graph!$E$32,B953&lt;graph!$E$22+graph!$E$32),0.25,0)))</f>
        <v>0</v>
      </c>
    </row>
    <row r="954" spans="2:12">
      <c r="B954" s="620" t="str">
        <f>IF(graph!$E$2=0,"",B953+graph!$E$32)</f>
        <v/>
      </c>
      <c r="C954" s="673">
        <f>IF(graph!$E$2=0,20,IF(SUM(K954+L954=0),NA(),0.25))</f>
        <v>20</v>
      </c>
      <c r="D954" s="496">
        <f>IF(graph!$E$2=0,20,IF(AND(B954&lt;graph!$E$10+graph!$E$32,B954&gt;graph!$E$10-graph!$E$32),0.25,NA()))</f>
        <v>20</v>
      </c>
      <c r="K954" s="674">
        <f>IF(graph!$E$20=0,0,IF(graph!$E$2=0,20,IF(AND(B954&lt;graph!$E$20+graph!$E$32,B954&gt;graph!$E$20-graph!$E$32),0.25,0)))</f>
        <v>0</v>
      </c>
      <c r="L954" s="674">
        <f>IF(graph!$E$22=0,0,IF(graph!$E$2=0,20,IF(AND(B954&gt;graph!$E$22-graph!$E$32,B954&lt;graph!$E$22+graph!$E$32),0.25,0)))</f>
        <v>0</v>
      </c>
    </row>
    <row r="955" spans="2:12">
      <c r="B955" s="620" t="str">
        <f>IF(graph!$E$2=0,"",B954+graph!$E$32)</f>
        <v/>
      </c>
      <c r="C955" s="673">
        <f>IF(graph!$E$2=0,20,IF(SUM(K955+L955=0),NA(),0.25))</f>
        <v>20</v>
      </c>
      <c r="D955" s="496">
        <f>IF(graph!$E$2=0,20,IF(AND(B955&lt;graph!$E$10+graph!$E$32,B955&gt;graph!$E$10-graph!$E$32),0.25,NA()))</f>
        <v>20</v>
      </c>
      <c r="K955" s="674">
        <f>IF(graph!$E$20=0,0,IF(graph!$E$2=0,20,IF(AND(B955&lt;graph!$E$20+graph!$E$32,B955&gt;graph!$E$20-graph!$E$32),0.25,0)))</f>
        <v>0</v>
      </c>
      <c r="L955" s="674">
        <f>IF(graph!$E$22=0,0,IF(graph!$E$2=0,20,IF(AND(B955&gt;graph!$E$22-graph!$E$32,B955&lt;graph!$E$22+graph!$E$32),0.25,0)))</f>
        <v>0</v>
      </c>
    </row>
    <row r="956" spans="2:12">
      <c r="B956" s="620" t="str">
        <f>IF(graph!$E$2=0,"",B955+graph!$E$32)</f>
        <v/>
      </c>
      <c r="C956" s="673">
        <f>IF(graph!$E$2=0,20,IF(SUM(K956+L956=0),NA(),0.25))</f>
        <v>20</v>
      </c>
      <c r="D956" s="496">
        <f>IF(graph!$E$2=0,20,IF(AND(B956&lt;graph!$E$10+graph!$E$32,B956&gt;graph!$E$10-graph!$E$32),0.25,NA()))</f>
        <v>20</v>
      </c>
      <c r="K956" s="674">
        <f>IF(graph!$E$20=0,0,IF(graph!$E$2=0,20,IF(AND(B956&lt;graph!$E$20+graph!$E$32,B956&gt;graph!$E$20-graph!$E$32),0.25,0)))</f>
        <v>0</v>
      </c>
      <c r="L956" s="674">
        <f>IF(graph!$E$22=0,0,IF(graph!$E$2=0,20,IF(AND(B956&gt;graph!$E$22-graph!$E$32,B956&lt;graph!$E$22+graph!$E$32),0.25,0)))</f>
        <v>0</v>
      </c>
    </row>
    <row r="957" spans="2:12">
      <c r="B957" s="620" t="str">
        <f>IF(graph!$E$2=0,"",B956+graph!$E$32)</f>
        <v/>
      </c>
      <c r="C957" s="673">
        <f>IF(graph!$E$2=0,20,IF(SUM(K957+L957=0),NA(),0.25))</f>
        <v>20</v>
      </c>
      <c r="D957" s="496">
        <f>IF(graph!$E$2=0,20,IF(AND(B957&lt;graph!$E$10+graph!$E$32,B957&gt;graph!$E$10-graph!$E$32),0.25,NA()))</f>
        <v>20</v>
      </c>
      <c r="K957" s="674">
        <f>IF(graph!$E$20=0,0,IF(graph!$E$2=0,20,IF(AND(B957&lt;graph!$E$20+graph!$E$32,B957&gt;graph!$E$20-graph!$E$32),0.25,0)))</f>
        <v>0</v>
      </c>
      <c r="L957" s="674">
        <f>IF(graph!$E$22=0,0,IF(graph!$E$2=0,20,IF(AND(B957&gt;graph!$E$22-graph!$E$32,B957&lt;graph!$E$22+graph!$E$32),0.25,0)))</f>
        <v>0</v>
      </c>
    </row>
    <row r="958" spans="2:12">
      <c r="B958" s="620" t="str">
        <f>IF(graph!$E$2=0,"",B957+graph!$E$32)</f>
        <v/>
      </c>
      <c r="C958" s="673">
        <f>IF(graph!$E$2=0,20,IF(SUM(K958+L958=0),NA(),0.25))</f>
        <v>20</v>
      </c>
      <c r="D958" s="496">
        <f>IF(graph!$E$2=0,20,IF(AND(B958&lt;graph!$E$10+graph!$E$32,B958&gt;graph!$E$10-graph!$E$32),0.25,NA()))</f>
        <v>20</v>
      </c>
      <c r="K958" s="674">
        <f>IF(graph!$E$20=0,0,IF(graph!$E$2=0,20,IF(AND(B958&lt;graph!$E$20+graph!$E$32,B958&gt;graph!$E$20-graph!$E$32),0.25,0)))</f>
        <v>0</v>
      </c>
      <c r="L958" s="674">
        <f>IF(graph!$E$22=0,0,IF(graph!$E$2=0,20,IF(AND(B958&gt;graph!$E$22-graph!$E$32,B958&lt;graph!$E$22+graph!$E$32),0.25,0)))</f>
        <v>0</v>
      </c>
    </row>
    <row r="959" spans="2:12">
      <c r="B959" s="620" t="str">
        <f>IF(graph!$E$2=0,"",B958+graph!$E$32)</f>
        <v/>
      </c>
      <c r="C959" s="673">
        <f>IF(graph!$E$2=0,20,IF(SUM(K959+L959=0),NA(),0.25))</f>
        <v>20</v>
      </c>
      <c r="D959" s="496">
        <f>IF(graph!$E$2=0,20,IF(AND(B959&lt;graph!$E$10+graph!$E$32,B959&gt;graph!$E$10-graph!$E$32),0.25,NA()))</f>
        <v>20</v>
      </c>
      <c r="K959" s="674">
        <f>IF(graph!$E$20=0,0,IF(graph!$E$2=0,20,IF(AND(B959&lt;graph!$E$20+graph!$E$32,B959&gt;graph!$E$20-graph!$E$32),0.25,0)))</f>
        <v>0</v>
      </c>
      <c r="L959" s="674">
        <f>IF(graph!$E$22=0,0,IF(graph!$E$2=0,20,IF(AND(B959&gt;graph!$E$22-graph!$E$32,B959&lt;graph!$E$22+graph!$E$32),0.25,0)))</f>
        <v>0</v>
      </c>
    </row>
    <row r="960" spans="2:12">
      <c r="B960" s="620" t="str">
        <f>IF(graph!$E$2=0,"",B959+graph!$E$32)</f>
        <v/>
      </c>
      <c r="C960" s="673">
        <f>IF(graph!$E$2=0,20,IF(SUM(K960+L960=0),NA(),0.25))</f>
        <v>20</v>
      </c>
      <c r="D960" s="496">
        <f>IF(graph!$E$2=0,20,IF(AND(B960&lt;graph!$E$10+graph!$E$32,B960&gt;graph!$E$10-graph!$E$32),0.25,NA()))</f>
        <v>20</v>
      </c>
      <c r="K960" s="674">
        <f>IF(graph!$E$20=0,0,IF(graph!$E$2=0,20,IF(AND(B960&lt;graph!$E$20+graph!$E$32,B960&gt;graph!$E$20-graph!$E$32),0.25,0)))</f>
        <v>0</v>
      </c>
      <c r="L960" s="674">
        <f>IF(graph!$E$22=0,0,IF(graph!$E$2=0,20,IF(AND(B960&gt;graph!$E$22-graph!$E$32,B960&lt;graph!$E$22+graph!$E$32),0.25,0)))</f>
        <v>0</v>
      </c>
    </row>
    <row r="961" spans="2:12">
      <c r="B961" s="620" t="str">
        <f>IF(graph!$E$2=0,"",B960+graph!$E$32)</f>
        <v/>
      </c>
      <c r="C961" s="673">
        <f>IF(graph!$E$2=0,20,IF(SUM(K961+L961=0),NA(),0.25))</f>
        <v>20</v>
      </c>
      <c r="D961" s="496">
        <f>IF(graph!$E$2=0,20,IF(AND(B961&lt;graph!$E$10+graph!$E$32,B961&gt;graph!$E$10-graph!$E$32),0.25,NA()))</f>
        <v>20</v>
      </c>
      <c r="K961" s="674">
        <f>IF(graph!$E$20=0,0,IF(graph!$E$2=0,20,IF(AND(B961&lt;graph!$E$20+graph!$E$32,B961&gt;graph!$E$20-graph!$E$32),0.25,0)))</f>
        <v>0</v>
      </c>
      <c r="L961" s="674">
        <f>IF(graph!$E$22=0,0,IF(graph!$E$2=0,20,IF(AND(B961&gt;graph!$E$22-graph!$E$32,B961&lt;graph!$E$22+graph!$E$32),0.25,0)))</f>
        <v>0</v>
      </c>
    </row>
    <row r="962" spans="2:12">
      <c r="B962" s="620" t="str">
        <f>IF(graph!$E$2=0,"",B961+graph!$E$32)</f>
        <v/>
      </c>
      <c r="C962" s="673">
        <f>IF(graph!$E$2=0,20,IF(SUM(K962+L962=0),NA(),0.25))</f>
        <v>20</v>
      </c>
      <c r="D962" s="496">
        <f>IF(graph!$E$2=0,20,IF(AND(B962&lt;graph!$E$10+graph!$E$32,B962&gt;graph!$E$10-graph!$E$32),0.25,NA()))</f>
        <v>20</v>
      </c>
      <c r="K962" s="674">
        <f>IF(graph!$E$20=0,0,IF(graph!$E$2=0,20,IF(AND(B962&lt;graph!$E$20+graph!$E$32,B962&gt;graph!$E$20-graph!$E$32),0.25,0)))</f>
        <v>0</v>
      </c>
      <c r="L962" s="674">
        <f>IF(graph!$E$22=0,0,IF(graph!$E$2=0,20,IF(AND(B962&gt;graph!$E$22-graph!$E$32,B962&lt;graph!$E$22+graph!$E$32),0.25,0)))</f>
        <v>0</v>
      </c>
    </row>
    <row r="963" spans="2:12">
      <c r="B963" s="620" t="str">
        <f>IF(graph!$E$2=0,"",B962+graph!$E$32)</f>
        <v/>
      </c>
      <c r="C963" s="673">
        <f>IF(graph!$E$2=0,20,IF(SUM(K963+L963=0),NA(),0.25))</f>
        <v>20</v>
      </c>
      <c r="D963" s="496">
        <f>IF(graph!$E$2=0,20,IF(AND(B963&lt;graph!$E$10+graph!$E$32,B963&gt;graph!$E$10-graph!$E$32),0.25,NA()))</f>
        <v>20</v>
      </c>
      <c r="K963" s="674">
        <f>IF(graph!$E$20=0,0,IF(graph!$E$2=0,20,IF(AND(B963&lt;graph!$E$20+graph!$E$32,B963&gt;graph!$E$20-graph!$E$32),0.25,0)))</f>
        <v>0</v>
      </c>
      <c r="L963" s="674">
        <f>IF(graph!$E$22=0,0,IF(graph!$E$2=0,20,IF(AND(B963&gt;graph!$E$22-graph!$E$32,B963&lt;graph!$E$22+graph!$E$32),0.25,0)))</f>
        <v>0</v>
      </c>
    </row>
    <row r="964" spans="2:12">
      <c r="B964" s="620" t="str">
        <f>IF(graph!$E$2=0,"",B963+graph!$E$32)</f>
        <v/>
      </c>
      <c r="C964" s="673">
        <f>IF(graph!$E$2=0,20,IF(SUM(K964+L964=0),NA(),0.25))</f>
        <v>20</v>
      </c>
      <c r="D964" s="496">
        <f>IF(graph!$E$2=0,20,IF(AND(B964&lt;graph!$E$10+graph!$E$32,B964&gt;graph!$E$10-graph!$E$32),0.25,NA()))</f>
        <v>20</v>
      </c>
      <c r="K964" s="674">
        <f>IF(graph!$E$20=0,0,IF(graph!$E$2=0,20,IF(AND(B964&lt;graph!$E$20+graph!$E$32,B964&gt;graph!$E$20-graph!$E$32),0.25,0)))</f>
        <v>0</v>
      </c>
      <c r="L964" s="674">
        <f>IF(graph!$E$22=0,0,IF(graph!$E$2=0,20,IF(AND(B964&gt;graph!$E$22-graph!$E$32,B964&lt;graph!$E$22+graph!$E$32),0.25,0)))</f>
        <v>0</v>
      </c>
    </row>
    <row r="965" spans="2:12">
      <c r="B965" s="620" t="str">
        <f>IF(graph!$E$2=0,"",B964+graph!$E$32)</f>
        <v/>
      </c>
      <c r="C965" s="673">
        <f>IF(graph!$E$2=0,20,IF(SUM(K965+L965=0),NA(),0.25))</f>
        <v>20</v>
      </c>
      <c r="D965" s="496">
        <f>IF(graph!$E$2=0,20,IF(AND(B965&lt;graph!$E$10+graph!$E$32,B965&gt;graph!$E$10-graph!$E$32),0.25,NA()))</f>
        <v>20</v>
      </c>
      <c r="K965" s="674">
        <f>IF(graph!$E$20=0,0,IF(graph!$E$2=0,20,IF(AND(B965&lt;graph!$E$20+graph!$E$32,B965&gt;graph!$E$20-graph!$E$32),0.25,0)))</f>
        <v>0</v>
      </c>
      <c r="L965" s="674">
        <f>IF(graph!$E$22=0,0,IF(graph!$E$2=0,20,IF(AND(B965&gt;graph!$E$22-graph!$E$32,B965&lt;graph!$E$22+graph!$E$32),0.25,0)))</f>
        <v>0</v>
      </c>
    </row>
    <row r="966" spans="2:12">
      <c r="B966" s="620" t="str">
        <f>IF(graph!$E$2=0,"",B965+graph!$E$32)</f>
        <v/>
      </c>
      <c r="C966" s="673">
        <f>IF(graph!$E$2=0,20,IF(SUM(K966+L966=0),NA(),0.25))</f>
        <v>20</v>
      </c>
      <c r="D966" s="496">
        <f>IF(graph!$E$2=0,20,IF(AND(B966&lt;graph!$E$10+graph!$E$32,B966&gt;graph!$E$10-graph!$E$32),0.25,NA()))</f>
        <v>20</v>
      </c>
      <c r="K966" s="674">
        <f>IF(graph!$E$20=0,0,IF(graph!$E$2=0,20,IF(AND(B966&lt;graph!$E$20+graph!$E$32,B966&gt;graph!$E$20-graph!$E$32),0.25,0)))</f>
        <v>0</v>
      </c>
      <c r="L966" s="674">
        <f>IF(graph!$E$22=0,0,IF(graph!$E$2=0,20,IF(AND(B966&gt;graph!$E$22-graph!$E$32,B966&lt;graph!$E$22+graph!$E$32),0.25,0)))</f>
        <v>0</v>
      </c>
    </row>
    <row r="967" spans="2:12">
      <c r="B967" s="620" t="str">
        <f>IF(graph!$E$2=0,"",B966+graph!$E$32)</f>
        <v/>
      </c>
      <c r="C967" s="673">
        <f>IF(graph!$E$2=0,20,IF(SUM(K967+L967=0),NA(),0.25))</f>
        <v>20</v>
      </c>
      <c r="D967" s="496">
        <f>IF(graph!$E$2=0,20,IF(AND(B967&lt;graph!$E$10+graph!$E$32,B967&gt;graph!$E$10-graph!$E$32),0.25,NA()))</f>
        <v>20</v>
      </c>
      <c r="K967" s="674">
        <f>IF(graph!$E$20=0,0,IF(graph!$E$2=0,20,IF(AND(B967&lt;graph!$E$20+graph!$E$32,B967&gt;graph!$E$20-graph!$E$32),0.25,0)))</f>
        <v>0</v>
      </c>
      <c r="L967" s="674">
        <f>IF(graph!$E$22=0,0,IF(graph!$E$2=0,20,IF(AND(B967&gt;graph!$E$22-graph!$E$32,B967&lt;graph!$E$22+graph!$E$32),0.25,0)))</f>
        <v>0</v>
      </c>
    </row>
    <row r="968" spans="2:12">
      <c r="B968" s="620" t="str">
        <f>IF(graph!$E$2=0,"",B967+graph!$E$32)</f>
        <v/>
      </c>
      <c r="C968" s="673">
        <f>IF(graph!$E$2=0,20,IF(SUM(K968+L968=0),NA(),0.25))</f>
        <v>20</v>
      </c>
      <c r="D968" s="496">
        <f>IF(graph!$E$2=0,20,IF(AND(B968&lt;graph!$E$10+graph!$E$32,B968&gt;graph!$E$10-graph!$E$32),0.25,NA()))</f>
        <v>20</v>
      </c>
      <c r="K968" s="674">
        <f>IF(graph!$E$20=0,0,IF(graph!$E$2=0,20,IF(AND(B968&lt;graph!$E$20+graph!$E$32,B968&gt;graph!$E$20-graph!$E$32),0.25,0)))</f>
        <v>0</v>
      </c>
      <c r="L968" s="674">
        <f>IF(graph!$E$22=0,0,IF(graph!$E$2=0,20,IF(AND(B968&gt;graph!$E$22-graph!$E$32,B968&lt;graph!$E$22+graph!$E$32),0.25,0)))</f>
        <v>0</v>
      </c>
    </row>
    <row r="969" spans="2:12">
      <c r="B969" s="620" t="str">
        <f>IF(graph!$E$2=0,"",B968+graph!$E$32)</f>
        <v/>
      </c>
      <c r="C969" s="673">
        <f>IF(graph!$E$2=0,20,IF(SUM(K969+L969=0),NA(),0.25))</f>
        <v>20</v>
      </c>
      <c r="D969" s="496">
        <f>IF(graph!$E$2=0,20,IF(AND(B969&lt;graph!$E$10+graph!$E$32,B969&gt;graph!$E$10-graph!$E$32),0.25,NA()))</f>
        <v>20</v>
      </c>
      <c r="K969" s="674">
        <f>IF(graph!$E$20=0,0,IF(graph!$E$2=0,20,IF(AND(B969&lt;graph!$E$20+graph!$E$32,B969&gt;graph!$E$20-graph!$E$32),0.25,0)))</f>
        <v>0</v>
      </c>
      <c r="L969" s="674">
        <f>IF(graph!$E$22=0,0,IF(graph!$E$2=0,20,IF(AND(B969&gt;graph!$E$22-graph!$E$32,B969&lt;graph!$E$22+graph!$E$32),0.25,0)))</f>
        <v>0</v>
      </c>
    </row>
    <row r="970" spans="2:12">
      <c r="B970" s="620" t="str">
        <f>IF(graph!$E$2=0,"",B969+graph!$E$32)</f>
        <v/>
      </c>
      <c r="C970" s="673">
        <f>IF(graph!$E$2=0,20,IF(SUM(K970+L970=0),NA(),0.25))</f>
        <v>20</v>
      </c>
      <c r="D970" s="496">
        <f>IF(graph!$E$2=0,20,IF(AND(B970&lt;graph!$E$10+graph!$E$32,B970&gt;graph!$E$10-graph!$E$32),0.25,NA()))</f>
        <v>20</v>
      </c>
      <c r="K970" s="674">
        <f>IF(graph!$E$20=0,0,IF(graph!$E$2=0,20,IF(AND(B970&lt;graph!$E$20+graph!$E$32,B970&gt;graph!$E$20-graph!$E$32),0.25,0)))</f>
        <v>0</v>
      </c>
      <c r="L970" s="674">
        <f>IF(graph!$E$22=0,0,IF(graph!$E$2=0,20,IF(AND(B970&gt;graph!$E$22-graph!$E$32,B970&lt;graph!$E$22+graph!$E$32),0.25,0)))</f>
        <v>0</v>
      </c>
    </row>
    <row r="971" spans="2:12">
      <c r="B971" s="620" t="str">
        <f>IF(graph!$E$2=0,"",B970+graph!$E$32)</f>
        <v/>
      </c>
      <c r="C971" s="673">
        <f>IF(graph!$E$2=0,20,IF(SUM(K971+L971=0),NA(),0.25))</f>
        <v>20</v>
      </c>
      <c r="D971" s="496">
        <f>IF(graph!$E$2=0,20,IF(AND(B971&lt;graph!$E$10+graph!$E$32,B971&gt;graph!$E$10-graph!$E$32),0.25,NA()))</f>
        <v>20</v>
      </c>
      <c r="K971" s="674">
        <f>IF(graph!$E$20=0,0,IF(graph!$E$2=0,20,IF(AND(B971&lt;graph!$E$20+graph!$E$32,B971&gt;graph!$E$20-graph!$E$32),0.25,0)))</f>
        <v>0</v>
      </c>
      <c r="L971" s="674">
        <f>IF(graph!$E$22=0,0,IF(graph!$E$2=0,20,IF(AND(B971&gt;graph!$E$22-graph!$E$32,B971&lt;graph!$E$22+graph!$E$32),0.25,0)))</f>
        <v>0</v>
      </c>
    </row>
    <row r="972" spans="2:12">
      <c r="B972" s="620" t="str">
        <f>IF(graph!$E$2=0,"",B971+graph!$E$32)</f>
        <v/>
      </c>
      <c r="C972" s="673">
        <f>IF(graph!$E$2=0,20,IF(SUM(K972+L972=0),NA(),0.25))</f>
        <v>20</v>
      </c>
      <c r="D972" s="496">
        <f>IF(graph!$E$2=0,20,IF(AND(B972&lt;graph!$E$10+graph!$E$32,B972&gt;graph!$E$10-graph!$E$32),0.25,NA()))</f>
        <v>20</v>
      </c>
      <c r="K972" s="674">
        <f>IF(graph!$E$20=0,0,IF(graph!$E$2=0,20,IF(AND(B972&lt;graph!$E$20+graph!$E$32,B972&gt;graph!$E$20-graph!$E$32),0.25,0)))</f>
        <v>0</v>
      </c>
      <c r="L972" s="674">
        <f>IF(graph!$E$22=0,0,IF(graph!$E$2=0,20,IF(AND(B972&gt;graph!$E$22-graph!$E$32,B972&lt;graph!$E$22+graph!$E$32),0.25,0)))</f>
        <v>0</v>
      </c>
    </row>
    <row r="973" spans="2:12">
      <c r="B973" s="620" t="str">
        <f>IF(graph!$E$2=0,"",B972+graph!$E$32)</f>
        <v/>
      </c>
      <c r="C973" s="673">
        <f>IF(graph!$E$2=0,20,IF(SUM(K973+L973=0),NA(),0.25))</f>
        <v>20</v>
      </c>
      <c r="D973" s="496">
        <f>IF(graph!$E$2=0,20,IF(AND(B973&lt;graph!$E$10+graph!$E$32,B973&gt;graph!$E$10-graph!$E$32),0.25,NA()))</f>
        <v>20</v>
      </c>
      <c r="K973" s="674">
        <f>IF(graph!$E$20=0,0,IF(graph!$E$2=0,20,IF(AND(B973&lt;graph!$E$20+graph!$E$32,B973&gt;graph!$E$20-graph!$E$32),0.25,0)))</f>
        <v>0</v>
      </c>
      <c r="L973" s="674">
        <f>IF(graph!$E$22=0,0,IF(graph!$E$2=0,20,IF(AND(B973&gt;graph!$E$22-graph!$E$32,B973&lt;graph!$E$22+graph!$E$32),0.25,0)))</f>
        <v>0</v>
      </c>
    </row>
    <row r="974" spans="2:12">
      <c r="B974" s="620" t="str">
        <f>IF(graph!$E$2=0,"",B973+graph!$E$32)</f>
        <v/>
      </c>
      <c r="C974" s="673">
        <f>IF(graph!$E$2=0,20,IF(SUM(K974+L974=0),NA(),0.25))</f>
        <v>20</v>
      </c>
      <c r="D974" s="496">
        <f>IF(graph!$E$2=0,20,IF(AND(B974&lt;graph!$E$10+graph!$E$32,B974&gt;graph!$E$10-graph!$E$32),0.25,NA()))</f>
        <v>20</v>
      </c>
      <c r="K974" s="674">
        <f>IF(graph!$E$20=0,0,IF(graph!$E$2=0,20,IF(AND(B974&lt;graph!$E$20+graph!$E$32,B974&gt;graph!$E$20-graph!$E$32),0.25,0)))</f>
        <v>0</v>
      </c>
      <c r="L974" s="674">
        <f>IF(graph!$E$22=0,0,IF(graph!$E$2=0,20,IF(AND(B974&gt;graph!$E$22-graph!$E$32,B974&lt;graph!$E$22+graph!$E$32),0.25,0)))</f>
        <v>0</v>
      </c>
    </row>
    <row r="975" spans="2:12">
      <c r="B975" s="620" t="str">
        <f>IF(graph!$E$2=0,"",B974+graph!$E$32)</f>
        <v/>
      </c>
      <c r="C975" s="673">
        <f>IF(graph!$E$2=0,20,IF(SUM(K975+L975=0),NA(),0.25))</f>
        <v>20</v>
      </c>
      <c r="D975" s="496">
        <f>IF(graph!$E$2=0,20,IF(AND(B975&lt;graph!$E$10+graph!$E$32,B975&gt;graph!$E$10-graph!$E$32),0.25,NA()))</f>
        <v>20</v>
      </c>
      <c r="K975" s="674">
        <f>IF(graph!$E$20=0,0,IF(graph!$E$2=0,20,IF(AND(B975&lt;graph!$E$20+graph!$E$32,B975&gt;graph!$E$20-graph!$E$32),0.25,0)))</f>
        <v>0</v>
      </c>
      <c r="L975" s="674">
        <f>IF(graph!$E$22=0,0,IF(graph!$E$2=0,20,IF(AND(B975&gt;graph!$E$22-graph!$E$32,B975&lt;graph!$E$22+graph!$E$32),0.25,0)))</f>
        <v>0</v>
      </c>
    </row>
    <row r="976" spans="2:12">
      <c r="B976" s="620" t="str">
        <f>IF(graph!$E$2=0,"",B975+graph!$E$32)</f>
        <v/>
      </c>
      <c r="C976" s="673">
        <f>IF(graph!$E$2=0,20,IF(SUM(K976+L976=0),NA(),0.25))</f>
        <v>20</v>
      </c>
      <c r="D976" s="496">
        <f>IF(graph!$E$2=0,20,IF(AND(B976&lt;graph!$E$10+graph!$E$32,B976&gt;graph!$E$10-graph!$E$32),0.25,NA()))</f>
        <v>20</v>
      </c>
      <c r="K976" s="674">
        <f>IF(graph!$E$20=0,0,IF(graph!$E$2=0,20,IF(AND(B976&lt;graph!$E$20+graph!$E$32,B976&gt;graph!$E$20-graph!$E$32),0.25,0)))</f>
        <v>0</v>
      </c>
      <c r="L976" s="674">
        <f>IF(graph!$E$22=0,0,IF(graph!$E$2=0,20,IF(AND(B976&gt;graph!$E$22-graph!$E$32,B976&lt;graph!$E$22+graph!$E$32),0.25,0)))</f>
        <v>0</v>
      </c>
    </row>
    <row r="977" spans="2:12">
      <c r="B977" s="620" t="str">
        <f>IF(graph!$E$2=0,"",B976+graph!$E$32)</f>
        <v/>
      </c>
      <c r="C977" s="673">
        <f>IF(graph!$E$2=0,20,IF(SUM(K977+L977=0),NA(),0.25))</f>
        <v>20</v>
      </c>
      <c r="D977" s="496">
        <f>IF(graph!$E$2=0,20,IF(AND(B977&lt;graph!$E$10+graph!$E$32,B977&gt;graph!$E$10-graph!$E$32),0.25,NA()))</f>
        <v>20</v>
      </c>
      <c r="K977" s="674">
        <f>IF(graph!$E$20=0,0,IF(graph!$E$2=0,20,IF(AND(B977&lt;graph!$E$20+graph!$E$32,B977&gt;graph!$E$20-graph!$E$32),0.25,0)))</f>
        <v>0</v>
      </c>
      <c r="L977" s="674">
        <f>IF(graph!$E$22=0,0,IF(graph!$E$2=0,20,IF(AND(B977&gt;graph!$E$22-graph!$E$32,B977&lt;graph!$E$22+graph!$E$32),0.25,0)))</f>
        <v>0</v>
      </c>
    </row>
    <row r="978" spans="2:12">
      <c r="B978" s="620" t="str">
        <f>IF(graph!$E$2=0,"",B977+graph!$E$32)</f>
        <v/>
      </c>
      <c r="C978" s="673">
        <f>IF(graph!$E$2=0,20,IF(SUM(K978+L978=0),NA(),0.25))</f>
        <v>20</v>
      </c>
      <c r="D978" s="496">
        <f>IF(graph!$E$2=0,20,IF(AND(B978&lt;graph!$E$10+graph!$E$32,B978&gt;graph!$E$10-graph!$E$32),0.25,NA()))</f>
        <v>20</v>
      </c>
      <c r="K978" s="674">
        <f>IF(graph!$E$20=0,0,IF(graph!$E$2=0,20,IF(AND(B978&lt;graph!$E$20+graph!$E$32,B978&gt;graph!$E$20-graph!$E$32),0.25,0)))</f>
        <v>0</v>
      </c>
      <c r="L978" s="674">
        <f>IF(graph!$E$22=0,0,IF(graph!$E$2=0,20,IF(AND(B978&gt;graph!$E$22-graph!$E$32,B978&lt;graph!$E$22+graph!$E$32),0.25,0)))</f>
        <v>0</v>
      </c>
    </row>
    <row r="979" spans="2:12">
      <c r="B979" s="620" t="str">
        <f>IF(graph!$E$2=0,"",B978+graph!$E$32)</f>
        <v/>
      </c>
      <c r="C979" s="673">
        <f>IF(graph!$E$2=0,20,IF(SUM(K979+L979=0),NA(),0.25))</f>
        <v>20</v>
      </c>
      <c r="D979" s="496">
        <f>IF(graph!$E$2=0,20,IF(AND(B979&lt;graph!$E$10+graph!$E$32,B979&gt;graph!$E$10-graph!$E$32),0.25,NA()))</f>
        <v>20</v>
      </c>
      <c r="K979" s="674">
        <f>IF(graph!$E$20=0,0,IF(graph!$E$2=0,20,IF(AND(B979&lt;graph!$E$20+graph!$E$32,B979&gt;graph!$E$20-graph!$E$32),0.25,0)))</f>
        <v>0</v>
      </c>
      <c r="L979" s="674">
        <f>IF(graph!$E$22=0,0,IF(graph!$E$2=0,20,IF(AND(B979&gt;graph!$E$22-graph!$E$32,B979&lt;graph!$E$22+graph!$E$32),0.25,0)))</f>
        <v>0</v>
      </c>
    </row>
    <row r="980" spans="2:12">
      <c r="B980" s="620" t="str">
        <f>IF(graph!$E$2=0,"",B979+graph!$E$32)</f>
        <v/>
      </c>
      <c r="C980" s="673">
        <f>IF(graph!$E$2=0,20,IF(SUM(K980+L980=0),NA(),0.25))</f>
        <v>20</v>
      </c>
      <c r="D980" s="496">
        <f>IF(graph!$E$2=0,20,IF(AND(B980&lt;graph!$E$10+graph!$E$32,B980&gt;graph!$E$10-graph!$E$32),0.25,NA()))</f>
        <v>20</v>
      </c>
      <c r="K980" s="674">
        <f>IF(graph!$E$20=0,0,IF(graph!$E$2=0,20,IF(AND(B980&lt;graph!$E$20+graph!$E$32,B980&gt;graph!$E$20-graph!$E$32),0.25,0)))</f>
        <v>0</v>
      </c>
      <c r="L980" s="674">
        <f>IF(graph!$E$22=0,0,IF(graph!$E$2=0,20,IF(AND(B980&gt;graph!$E$22-graph!$E$32,B980&lt;graph!$E$22+graph!$E$32),0.25,0)))</f>
        <v>0</v>
      </c>
    </row>
    <row r="981" spans="2:12">
      <c r="B981" s="620" t="str">
        <f>IF(graph!$E$2=0,"",B980+graph!$E$32)</f>
        <v/>
      </c>
      <c r="C981" s="673">
        <f>IF(graph!$E$2=0,20,IF(SUM(K981+L981=0),NA(),0.25))</f>
        <v>20</v>
      </c>
      <c r="D981" s="496">
        <f>IF(graph!$E$2=0,20,IF(AND(B981&lt;graph!$E$10+graph!$E$32,B981&gt;graph!$E$10-graph!$E$32),0.25,NA()))</f>
        <v>20</v>
      </c>
      <c r="K981" s="674">
        <f>IF(graph!$E$20=0,0,IF(graph!$E$2=0,20,IF(AND(B981&lt;graph!$E$20+graph!$E$32,B981&gt;graph!$E$20-graph!$E$32),0.25,0)))</f>
        <v>0</v>
      </c>
      <c r="L981" s="674">
        <f>IF(graph!$E$22=0,0,IF(graph!$E$2=0,20,IF(AND(B981&gt;graph!$E$22-graph!$E$32,B981&lt;graph!$E$22+graph!$E$32),0.25,0)))</f>
        <v>0</v>
      </c>
    </row>
    <row r="982" spans="2:12">
      <c r="B982" s="620" t="str">
        <f>IF(graph!$E$2=0,"",B981+graph!$E$32)</f>
        <v/>
      </c>
      <c r="C982" s="673">
        <f>IF(graph!$E$2=0,20,IF(SUM(K982+L982=0),NA(),0.25))</f>
        <v>20</v>
      </c>
      <c r="D982" s="496">
        <f>IF(graph!$E$2=0,20,IF(AND(B982&lt;graph!$E$10+graph!$E$32,B982&gt;graph!$E$10-graph!$E$32),0.25,NA()))</f>
        <v>20</v>
      </c>
      <c r="K982" s="674">
        <f>IF(graph!$E$20=0,0,IF(graph!$E$2=0,20,IF(AND(B982&lt;graph!$E$20+graph!$E$32,B982&gt;graph!$E$20-graph!$E$32),0.25,0)))</f>
        <v>0</v>
      </c>
      <c r="L982" s="674">
        <f>IF(graph!$E$22=0,0,IF(graph!$E$2=0,20,IF(AND(B982&gt;graph!$E$22-graph!$E$32,B982&lt;graph!$E$22+graph!$E$32),0.25,0)))</f>
        <v>0</v>
      </c>
    </row>
    <row r="983" spans="2:12">
      <c r="B983" s="620" t="str">
        <f>IF(graph!$E$2=0,"",B982+graph!$E$32)</f>
        <v/>
      </c>
      <c r="C983" s="673">
        <f>IF(graph!$E$2=0,20,IF(SUM(K983+L983=0),NA(),0.25))</f>
        <v>20</v>
      </c>
      <c r="D983" s="496">
        <f>IF(graph!$E$2=0,20,IF(AND(B983&lt;graph!$E$10+graph!$E$32,B983&gt;graph!$E$10-graph!$E$32),0.25,NA()))</f>
        <v>20</v>
      </c>
      <c r="K983" s="674">
        <f>IF(graph!$E$20=0,0,IF(graph!$E$2=0,20,IF(AND(B983&lt;graph!$E$20+graph!$E$32,B983&gt;graph!$E$20-graph!$E$32),0.25,0)))</f>
        <v>0</v>
      </c>
      <c r="L983" s="674">
        <f>IF(graph!$E$22=0,0,IF(graph!$E$2=0,20,IF(AND(B983&gt;graph!$E$22-graph!$E$32,B983&lt;graph!$E$22+graph!$E$32),0.25,0)))</f>
        <v>0</v>
      </c>
    </row>
    <row r="984" spans="2:12">
      <c r="B984" s="620" t="str">
        <f>IF(graph!$E$2=0,"",B983+graph!$E$32)</f>
        <v/>
      </c>
      <c r="C984" s="673">
        <f>IF(graph!$E$2=0,20,IF(SUM(K984+L984=0),NA(),0.25))</f>
        <v>20</v>
      </c>
      <c r="D984" s="496">
        <f>IF(graph!$E$2=0,20,IF(AND(B984&lt;graph!$E$10+graph!$E$32,B984&gt;graph!$E$10-graph!$E$32),0.25,NA()))</f>
        <v>20</v>
      </c>
      <c r="K984" s="674">
        <f>IF(graph!$E$20=0,0,IF(graph!$E$2=0,20,IF(AND(B984&lt;graph!$E$20+graph!$E$32,B984&gt;graph!$E$20-graph!$E$32),0.25,0)))</f>
        <v>0</v>
      </c>
      <c r="L984" s="674">
        <f>IF(graph!$E$22=0,0,IF(graph!$E$2=0,20,IF(AND(B984&gt;graph!$E$22-graph!$E$32,B984&lt;graph!$E$22+graph!$E$32),0.25,0)))</f>
        <v>0</v>
      </c>
    </row>
    <row r="985" spans="2:12">
      <c r="B985" s="620" t="str">
        <f>IF(graph!$E$2=0,"",B984+graph!$E$32)</f>
        <v/>
      </c>
      <c r="C985" s="673">
        <f>IF(graph!$E$2=0,20,IF(SUM(K985+L985=0),NA(),0.25))</f>
        <v>20</v>
      </c>
      <c r="D985" s="496">
        <f>IF(graph!$E$2=0,20,IF(AND(B985&lt;graph!$E$10+graph!$E$32,B985&gt;graph!$E$10-graph!$E$32),0.25,NA()))</f>
        <v>20</v>
      </c>
      <c r="K985" s="674">
        <f>IF(graph!$E$20=0,0,IF(graph!$E$2=0,20,IF(AND(B985&lt;graph!$E$20+graph!$E$32,B985&gt;graph!$E$20-graph!$E$32),0.25,0)))</f>
        <v>0</v>
      </c>
      <c r="L985" s="674">
        <f>IF(graph!$E$22=0,0,IF(graph!$E$2=0,20,IF(AND(B985&gt;graph!$E$22-graph!$E$32,B985&lt;graph!$E$22+graph!$E$32),0.25,0)))</f>
        <v>0</v>
      </c>
    </row>
    <row r="986" spans="2:12">
      <c r="B986" s="620" t="str">
        <f>IF(graph!$E$2=0,"",B985+graph!$E$32)</f>
        <v/>
      </c>
      <c r="C986" s="673">
        <f>IF(graph!$E$2=0,20,IF(SUM(K986+L986=0),NA(),0.25))</f>
        <v>20</v>
      </c>
      <c r="D986" s="496">
        <f>IF(graph!$E$2=0,20,IF(AND(B986&lt;graph!$E$10+graph!$E$32,B986&gt;graph!$E$10-graph!$E$32),0.25,NA()))</f>
        <v>20</v>
      </c>
      <c r="K986" s="674">
        <f>IF(graph!$E$20=0,0,IF(graph!$E$2=0,20,IF(AND(B986&lt;graph!$E$20+graph!$E$32,B986&gt;graph!$E$20-graph!$E$32),0.25,0)))</f>
        <v>0</v>
      </c>
      <c r="L986" s="674">
        <f>IF(graph!$E$22=0,0,IF(graph!$E$2=0,20,IF(AND(B986&gt;graph!$E$22-graph!$E$32,B986&lt;graph!$E$22+graph!$E$32),0.25,0)))</f>
        <v>0</v>
      </c>
    </row>
    <row r="987" spans="2:12">
      <c r="B987" s="620" t="str">
        <f>IF(graph!$E$2=0,"",B986+graph!$E$32)</f>
        <v/>
      </c>
      <c r="C987" s="673">
        <f>IF(graph!$E$2=0,20,IF(SUM(K987+L987=0),NA(),0.25))</f>
        <v>20</v>
      </c>
      <c r="D987" s="496">
        <f>IF(graph!$E$2=0,20,IF(AND(B987&lt;graph!$E$10+graph!$E$32,B987&gt;graph!$E$10-graph!$E$32),0.25,NA()))</f>
        <v>20</v>
      </c>
      <c r="K987" s="674">
        <f>IF(graph!$E$20=0,0,IF(graph!$E$2=0,20,IF(AND(B987&lt;graph!$E$20+graph!$E$32,B987&gt;graph!$E$20-graph!$E$32),0.25,0)))</f>
        <v>0</v>
      </c>
      <c r="L987" s="674">
        <f>IF(graph!$E$22=0,0,IF(graph!$E$2=0,20,IF(AND(B987&gt;graph!$E$22-graph!$E$32,B987&lt;graph!$E$22+graph!$E$32),0.25,0)))</f>
        <v>0</v>
      </c>
    </row>
    <row r="988" spans="2:12">
      <c r="B988" s="620" t="str">
        <f>IF(graph!$E$2=0,"",B987+graph!$E$32)</f>
        <v/>
      </c>
      <c r="C988" s="673">
        <f>IF(graph!$E$2=0,20,IF(SUM(K988+L988=0),NA(),0.25))</f>
        <v>20</v>
      </c>
      <c r="D988" s="496">
        <f>IF(graph!$E$2=0,20,IF(AND(B988&lt;graph!$E$10+graph!$E$32,B988&gt;graph!$E$10-graph!$E$32),0.25,NA()))</f>
        <v>20</v>
      </c>
      <c r="K988" s="674">
        <f>IF(graph!$E$20=0,0,IF(graph!$E$2=0,20,IF(AND(B988&lt;graph!$E$20+graph!$E$32,B988&gt;graph!$E$20-graph!$E$32),0.25,0)))</f>
        <v>0</v>
      </c>
      <c r="L988" s="674">
        <f>IF(graph!$E$22=0,0,IF(graph!$E$2=0,20,IF(AND(B988&gt;graph!$E$22-graph!$E$32,B988&lt;graph!$E$22+graph!$E$32),0.25,0)))</f>
        <v>0</v>
      </c>
    </row>
    <row r="989" spans="2:12">
      <c r="B989" s="620" t="str">
        <f>IF(graph!$E$2=0,"",B988+graph!$E$32)</f>
        <v/>
      </c>
      <c r="C989" s="673">
        <f>IF(graph!$E$2=0,20,IF(SUM(K989+L989=0),NA(),0.25))</f>
        <v>20</v>
      </c>
      <c r="D989" s="496">
        <f>IF(graph!$E$2=0,20,IF(AND(B989&lt;graph!$E$10+graph!$E$32,B989&gt;graph!$E$10-graph!$E$32),0.25,NA()))</f>
        <v>20</v>
      </c>
      <c r="K989" s="674">
        <f>IF(graph!$E$20=0,0,IF(graph!$E$2=0,20,IF(AND(B989&lt;graph!$E$20+graph!$E$32,B989&gt;graph!$E$20-graph!$E$32),0.25,0)))</f>
        <v>0</v>
      </c>
      <c r="L989" s="674">
        <f>IF(graph!$E$22=0,0,IF(graph!$E$2=0,20,IF(AND(B989&gt;graph!$E$22-graph!$E$32,B989&lt;graph!$E$22+graph!$E$32),0.25,0)))</f>
        <v>0</v>
      </c>
    </row>
    <row r="990" spans="2:12">
      <c r="B990" s="620" t="str">
        <f>IF(graph!$E$2=0,"",B989+graph!$E$32)</f>
        <v/>
      </c>
      <c r="C990" s="673">
        <f>IF(graph!$E$2=0,20,IF(SUM(K990+L990=0),NA(),0.25))</f>
        <v>20</v>
      </c>
      <c r="D990" s="496">
        <f>IF(graph!$E$2=0,20,IF(AND(B990&lt;graph!$E$10+graph!$E$32,B990&gt;graph!$E$10-graph!$E$32),0.25,NA()))</f>
        <v>20</v>
      </c>
      <c r="K990" s="674">
        <f>IF(graph!$E$20=0,0,IF(graph!$E$2=0,20,IF(AND(B990&lt;graph!$E$20+graph!$E$32,B990&gt;graph!$E$20-graph!$E$32),0.25,0)))</f>
        <v>0</v>
      </c>
      <c r="L990" s="674">
        <f>IF(graph!$E$22=0,0,IF(graph!$E$2=0,20,IF(AND(B990&gt;graph!$E$22-graph!$E$32,B990&lt;graph!$E$22+graph!$E$32),0.25,0)))</f>
        <v>0</v>
      </c>
    </row>
    <row r="991" spans="2:12">
      <c r="B991" s="620" t="str">
        <f>IF(graph!$E$2=0,"",B990+graph!$E$32)</f>
        <v/>
      </c>
      <c r="C991" s="673">
        <f>IF(graph!$E$2=0,20,IF(SUM(K991+L991=0),NA(),0.25))</f>
        <v>20</v>
      </c>
      <c r="D991" s="496">
        <f>IF(graph!$E$2=0,20,IF(AND(B991&lt;graph!$E$10+graph!$E$32,B991&gt;graph!$E$10-graph!$E$32),0.25,NA()))</f>
        <v>20</v>
      </c>
      <c r="K991" s="674">
        <f>IF(graph!$E$20=0,0,IF(graph!$E$2=0,20,IF(AND(B991&lt;graph!$E$20+graph!$E$32,B991&gt;graph!$E$20-graph!$E$32),0.25,0)))</f>
        <v>0</v>
      </c>
      <c r="L991" s="674">
        <f>IF(graph!$E$22=0,0,IF(graph!$E$2=0,20,IF(AND(B991&gt;graph!$E$22-graph!$E$32,B991&lt;graph!$E$22+graph!$E$32),0.25,0)))</f>
        <v>0</v>
      </c>
    </row>
    <row r="992" spans="2:12">
      <c r="B992" s="620" t="str">
        <f>IF(graph!$E$2=0,"",B991+graph!$E$32)</f>
        <v/>
      </c>
      <c r="C992" s="673">
        <f>IF(graph!$E$2=0,20,IF(SUM(K992+L992=0),NA(),0.25))</f>
        <v>20</v>
      </c>
      <c r="D992" s="496">
        <f>IF(graph!$E$2=0,20,IF(AND(B992&lt;graph!$E$10+graph!$E$32,B992&gt;graph!$E$10-graph!$E$32),0.25,NA()))</f>
        <v>20</v>
      </c>
      <c r="K992" s="674">
        <f>IF(graph!$E$20=0,0,IF(graph!$E$2=0,20,IF(AND(B992&lt;graph!$E$20+graph!$E$32,B992&gt;graph!$E$20-graph!$E$32),0.25,0)))</f>
        <v>0</v>
      </c>
      <c r="L992" s="674">
        <f>IF(graph!$E$22=0,0,IF(graph!$E$2=0,20,IF(AND(B992&gt;graph!$E$22-graph!$E$32,B992&lt;graph!$E$22+graph!$E$32),0.25,0)))</f>
        <v>0</v>
      </c>
    </row>
    <row r="993" spans="2:12">
      <c r="B993" s="620" t="str">
        <f>IF(graph!$E$2=0,"",B992+graph!$E$32)</f>
        <v/>
      </c>
      <c r="C993" s="673">
        <f>IF(graph!$E$2=0,20,IF(SUM(K993+L993=0),NA(),0.25))</f>
        <v>20</v>
      </c>
      <c r="D993" s="496">
        <f>IF(graph!$E$2=0,20,IF(AND(B993&lt;graph!$E$10+graph!$E$32,B993&gt;graph!$E$10-graph!$E$32),0.25,NA()))</f>
        <v>20</v>
      </c>
      <c r="K993" s="674">
        <f>IF(graph!$E$20=0,0,IF(graph!$E$2=0,20,IF(AND(B993&lt;graph!$E$20+graph!$E$32,B993&gt;graph!$E$20-graph!$E$32),0.25,0)))</f>
        <v>0</v>
      </c>
      <c r="L993" s="674">
        <f>IF(graph!$E$22=0,0,IF(graph!$E$2=0,20,IF(AND(B993&gt;graph!$E$22-graph!$E$32,B993&lt;graph!$E$22+graph!$E$32),0.25,0)))</f>
        <v>0</v>
      </c>
    </row>
    <row r="994" spans="2:12">
      <c r="B994" s="620" t="str">
        <f>IF(graph!$E$2=0,"",B993+graph!$E$32)</f>
        <v/>
      </c>
      <c r="C994" s="673">
        <f>IF(graph!$E$2=0,20,IF(SUM(K994+L994=0),NA(),0.25))</f>
        <v>20</v>
      </c>
      <c r="D994" s="496">
        <f>IF(graph!$E$2=0,20,IF(AND(B994&lt;graph!$E$10+graph!$E$32,B994&gt;graph!$E$10-graph!$E$32),0.25,NA()))</f>
        <v>20</v>
      </c>
      <c r="K994" s="674">
        <f>IF(graph!$E$20=0,0,IF(graph!$E$2=0,20,IF(AND(B994&lt;graph!$E$20+graph!$E$32,B994&gt;graph!$E$20-graph!$E$32),0.25,0)))</f>
        <v>0</v>
      </c>
      <c r="L994" s="674">
        <f>IF(graph!$E$22=0,0,IF(graph!$E$2=0,20,IF(AND(B994&gt;graph!$E$22-graph!$E$32,B994&lt;graph!$E$22+graph!$E$32),0.25,0)))</f>
        <v>0</v>
      </c>
    </row>
    <row r="995" spans="2:12">
      <c r="B995" s="620" t="str">
        <f>IF(graph!$E$2=0,"",B994+graph!$E$32)</f>
        <v/>
      </c>
      <c r="C995" s="673">
        <f>IF(graph!$E$2=0,20,IF(SUM(K995+L995=0),NA(),0.25))</f>
        <v>20</v>
      </c>
      <c r="D995" s="496">
        <f>IF(graph!$E$2=0,20,IF(AND(B995&lt;graph!$E$10+graph!$E$32,B995&gt;graph!$E$10-graph!$E$32),0.25,NA()))</f>
        <v>20</v>
      </c>
      <c r="K995" s="674">
        <f>IF(graph!$E$20=0,0,IF(graph!$E$2=0,20,IF(AND(B995&lt;graph!$E$20+graph!$E$32,B995&gt;graph!$E$20-graph!$E$32),0.25,0)))</f>
        <v>0</v>
      </c>
      <c r="L995" s="674">
        <f>IF(graph!$E$22=0,0,IF(graph!$E$2=0,20,IF(AND(B995&gt;graph!$E$22-graph!$E$32,B995&lt;graph!$E$22+graph!$E$32),0.25,0)))</f>
        <v>0</v>
      </c>
    </row>
    <row r="996" spans="2:12">
      <c r="B996" s="620" t="str">
        <f>IF(graph!$E$2=0,"",B995+graph!$E$32)</f>
        <v/>
      </c>
      <c r="C996" s="673">
        <f>IF(graph!$E$2=0,20,IF(SUM(K996+L996=0),NA(),0.25))</f>
        <v>20</v>
      </c>
      <c r="D996" s="496">
        <f>IF(graph!$E$2=0,20,IF(AND(B996&lt;graph!$E$10+graph!$E$32,B996&gt;graph!$E$10-graph!$E$32),0.25,NA()))</f>
        <v>20</v>
      </c>
      <c r="K996" s="674">
        <f>IF(graph!$E$20=0,0,IF(graph!$E$2=0,20,IF(AND(B996&lt;graph!$E$20+graph!$E$32,B996&gt;graph!$E$20-graph!$E$32),0.25,0)))</f>
        <v>0</v>
      </c>
      <c r="L996" s="674">
        <f>IF(graph!$E$22=0,0,IF(graph!$E$2=0,20,IF(AND(B996&gt;graph!$E$22-graph!$E$32,B996&lt;graph!$E$22+graph!$E$32),0.25,0)))</f>
        <v>0</v>
      </c>
    </row>
    <row r="997" spans="2:12">
      <c r="B997" s="620" t="str">
        <f>IF(graph!$E$2=0,"",B996+graph!$E$32)</f>
        <v/>
      </c>
      <c r="C997" s="673">
        <f>IF(graph!$E$2=0,20,IF(SUM(K997+L997=0),NA(),0.25))</f>
        <v>20</v>
      </c>
      <c r="D997" s="496">
        <f>IF(graph!$E$2=0,20,IF(AND(B997&lt;graph!$E$10+graph!$E$32,B997&gt;graph!$E$10-graph!$E$32),0.25,NA()))</f>
        <v>20</v>
      </c>
      <c r="K997" s="674">
        <f>IF(graph!$E$20=0,0,IF(graph!$E$2=0,20,IF(AND(B997&lt;graph!$E$20+graph!$E$32,B997&gt;graph!$E$20-graph!$E$32),0.25,0)))</f>
        <v>0</v>
      </c>
      <c r="L997" s="674">
        <f>IF(graph!$E$22=0,0,IF(graph!$E$2=0,20,IF(AND(B997&gt;graph!$E$22-graph!$E$32,B997&lt;graph!$E$22+graph!$E$32),0.25,0)))</f>
        <v>0</v>
      </c>
    </row>
    <row r="998" spans="2:12">
      <c r="B998" s="620" t="str">
        <f>IF(graph!$E$2=0,"",B997+graph!$E$32)</f>
        <v/>
      </c>
      <c r="C998" s="673">
        <f>IF(graph!$E$2=0,20,IF(SUM(K998+L998=0),NA(),0.25))</f>
        <v>20</v>
      </c>
      <c r="D998" s="496">
        <f>IF(graph!$E$2=0,20,IF(AND(B998&lt;graph!$E$10+graph!$E$32,B998&gt;graph!$E$10-graph!$E$32),0.25,NA()))</f>
        <v>20</v>
      </c>
      <c r="K998" s="674">
        <f>IF(graph!$E$20=0,0,IF(graph!$E$2=0,20,IF(AND(B998&lt;graph!$E$20+graph!$E$32,B998&gt;graph!$E$20-graph!$E$32),0.25,0)))</f>
        <v>0</v>
      </c>
      <c r="L998" s="674">
        <f>IF(graph!$E$22=0,0,IF(graph!$E$2=0,20,IF(AND(B998&gt;graph!$E$22-graph!$E$32,B998&lt;graph!$E$22+graph!$E$32),0.25,0)))</f>
        <v>0</v>
      </c>
    </row>
    <row r="999" spans="2:12">
      <c r="B999" s="620" t="str">
        <f>IF(graph!$E$2=0,"",B998+graph!$E$32)</f>
        <v/>
      </c>
      <c r="C999" s="673">
        <f>IF(graph!$E$2=0,20,IF(SUM(K999+L999=0),NA(),0.25))</f>
        <v>20</v>
      </c>
      <c r="D999" s="496">
        <f>IF(graph!$E$2=0,20,IF(AND(B999&lt;graph!$E$10+graph!$E$32,B999&gt;graph!$E$10-graph!$E$32),0.25,NA()))</f>
        <v>20</v>
      </c>
      <c r="K999" s="674">
        <f>IF(graph!$E$20=0,0,IF(graph!$E$2=0,20,IF(AND(B999&lt;graph!$E$20+graph!$E$32,B999&gt;graph!$E$20-graph!$E$32),0.25,0)))</f>
        <v>0</v>
      </c>
      <c r="L999" s="674">
        <f>IF(graph!$E$22=0,0,IF(graph!$E$2=0,20,IF(AND(B999&gt;graph!$E$22-graph!$E$32,B999&lt;graph!$E$22+graph!$E$32),0.25,0)))</f>
        <v>0</v>
      </c>
    </row>
    <row r="1000" spans="2:12">
      <c r="B1000" s="620" t="str">
        <f>IF(graph!$E$2=0,"",B999+graph!$E$32)</f>
        <v/>
      </c>
      <c r="C1000" s="673">
        <f>IF(graph!$E$2=0,20,IF(SUM(K1000+L1000=0),NA(),0.25))</f>
        <v>20</v>
      </c>
      <c r="D1000" s="496">
        <f>IF(graph!$E$2=0,20,IF(AND(B1000&lt;graph!$E$10+graph!$E$32,B1000&gt;graph!$E$10-graph!$E$32),0.25,NA()))</f>
        <v>20</v>
      </c>
      <c r="K1000" s="674">
        <f>IF(graph!$E$20=0,0,IF(graph!$E$2=0,20,IF(AND(B1000&lt;graph!$E$20+graph!$E$32,B1000&gt;graph!$E$20-graph!$E$32),0.25,0)))</f>
        <v>0</v>
      </c>
      <c r="L1000" s="674">
        <f>IF(graph!$E$22=0,0,IF(graph!$E$2=0,20,IF(AND(B1000&gt;graph!$E$22-graph!$E$32,B1000&lt;graph!$E$22+graph!$E$32),0.25,0)))</f>
        <v>0</v>
      </c>
    </row>
    <row r="1001" spans="2:12">
      <c r="B1001" s="620" t="str">
        <f>IF(graph!$E$2=0,"",B1000+graph!$E$32)</f>
        <v/>
      </c>
      <c r="C1001" s="673">
        <f>IF(graph!$E$2=0,20,IF(SUM(K1001+L1001=0),NA(),0.25))</f>
        <v>20</v>
      </c>
      <c r="D1001" s="496">
        <f>IF(graph!$E$2=0,20,IF(AND(B1001&lt;graph!$E$10+graph!$E$32,B1001&gt;graph!$E$10-graph!$E$32),0.25,NA()))</f>
        <v>20</v>
      </c>
      <c r="K1001" s="674">
        <f>IF(graph!$E$20=0,0,IF(graph!$E$2=0,20,IF(AND(B1001&lt;graph!$E$20+graph!$E$32,B1001&gt;graph!$E$20-graph!$E$32),0.25,0)))</f>
        <v>0</v>
      </c>
      <c r="L1001" s="674">
        <f>IF(graph!$E$22=0,0,IF(graph!$E$2=0,20,IF(AND(B1001&gt;graph!$E$22-graph!$E$32,B1001&lt;graph!$E$22+graph!$E$32),0.25,0)))</f>
        <v>0</v>
      </c>
    </row>
    <row r="1002" spans="2:12">
      <c r="B1002" s="620" t="str">
        <f>IF(graph!$E$2=0,"",B1001+graph!$E$32)</f>
        <v/>
      </c>
      <c r="C1002" s="673">
        <f>IF(graph!$E$2=0,20,IF(SUM(K1002+L1002=0),NA(),0.25))</f>
        <v>20</v>
      </c>
      <c r="D1002" s="496">
        <f>IF(graph!$E$2=0,20,IF(AND(B1002&lt;graph!$E$10+graph!$E$32,B1002&gt;graph!$E$10-graph!$E$32),0.25,NA()))</f>
        <v>20</v>
      </c>
      <c r="K1002" s="674">
        <f>IF(graph!$E$20=0,0,IF(graph!$E$2=0,20,IF(AND(B1002&lt;graph!$E$20+graph!$E$32,B1002&gt;graph!$E$20-graph!$E$32),0.25,0)))</f>
        <v>0</v>
      </c>
      <c r="L1002" s="674">
        <f>IF(graph!$E$22=0,0,IF(graph!$E$2=0,20,IF(AND(B1002&gt;graph!$E$22-graph!$E$32,B1002&lt;graph!$E$22+graph!$E$32),0.25,0)))</f>
        <v>0</v>
      </c>
    </row>
    <row r="1003" spans="2:12">
      <c r="B1003" s="620" t="str">
        <f>IF(graph!$E$2=0,"",B1002+graph!$E$32)</f>
        <v/>
      </c>
      <c r="C1003" s="673">
        <f>IF(graph!$E$2=0,20,IF(SUM(K1003+L1003=0),NA(),0.25))</f>
        <v>20</v>
      </c>
      <c r="D1003" s="496">
        <f>IF(graph!$E$2=0,20,IF(AND(B1003&lt;graph!$E$10+graph!$E$32,B1003&gt;graph!$E$10-graph!$E$32),0.25,NA()))</f>
        <v>20</v>
      </c>
      <c r="K1003" s="674">
        <f>IF(graph!$E$20=0,0,IF(graph!$E$2=0,20,IF(AND(B1003&lt;graph!$E$20+graph!$E$32,B1003&gt;graph!$E$20-graph!$E$32),0.25,0)))</f>
        <v>0</v>
      </c>
      <c r="L1003" s="674">
        <f>IF(graph!$E$22=0,0,IF(graph!$E$2=0,20,IF(AND(B1003&gt;graph!$E$22-graph!$E$32,B1003&lt;graph!$E$22+graph!$E$32),0.25,0)))</f>
        <v>0</v>
      </c>
    </row>
    <row r="1004" spans="2:12">
      <c r="B1004" s="620" t="str">
        <f>IF(graph!$E$2=0,"",B1003+graph!$E$32)</f>
        <v/>
      </c>
      <c r="C1004" s="673">
        <f>IF(graph!$E$2=0,20,IF(SUM(K1004+L1004=0),NA(),0.25))</f>
        <v>20</v>
      </c>
      <c r="D1004" s="496">
        <f>IF(graph!$E$2=0,20,IF(AND(B1004&lt;graph!$E$10+graph!$E$32,B1004&gt;graph!$E$10-graph!$E$32),0.25,NA()))</f>
        <v>20</v>
      </c>
      <c r="K1004" s="674">
        <f>IF(graph!$E$20=0,0,IF(graph!$E$2=0,20,IF(AND(B1004&lt;graph!$E$20+graph!$E$32,B1004&gt;graph!$E$20-graph!$E$32),0.25,0)))</f>
        <v>0</v>
      </c>
      <c r="L1004" s="674">
        <f>IF(graph!$E$22=0,0,IF(graph!$E$2=0,20,IF(AND(B1004&gt;graph!$E$22-graph!$E$32,B1004&lt;graph!$E$22+graph!$E$32),0.25,0)))</f>
        <v>0</v>
      </c>
    </row>
    <row r="1005" spans="2:12">
      <c r="B1005" s="620" t="str">
        <f>IF(graph!$E$2=0,"",B1004+graph!$E$32)</f>
        <v/>
      </c>
      <c r="C1005" s="673">
        <f>IF(graph!$E$2=0,20,IF(SUM(K1005+L1005=0),NA(),0.25))</f>
        <v>20</v>
      </c>
      <c r="D1005" s="496">
        <f>IF(graph!$E$2=0,20,IF(AND(B1005&lt;graph!$E$10+graph!$E$32,B1005&gt;graph!$E$10-graph!$E$32),0.25,NA()))</f>
        <v>20</v>
      </c>
      <c r="K1005" s="674">
        <f>IF(graph!$E$20=0,0,IF(graph!$E$2=0,20,IF(AND(B1005&lt;graph!$E$20+graph!$E$32,B1005&gt;graph!$E$20-graph!$E$32),0.25,0)))</f>
        <v>0</v>
      </c>
      <c r="L1005" s="674">
        <f>IF(graph!$E$22=0,0,IF(graph!$E$2=0,20,IF(AND(B1005&gt;graph!$E$22-graph!$E$32,B1005&lt;graph!$E$22+graph!$E$32),0.25,0)))</f>
        <v>0</v>
      </c>
    </row>
    <row r="1006" spans="2:12">
      <c r="B1006" s="620" t="str">
        <f>IF(graph!$E$2=0,"",B1005+graph!$E$32)</f>
        <v/>
      </c>
      <c r="C1006" s="673">
        <f>IF(graph!$E$2=0,20,IF(SUM(K1006+L1006=0),NA(),0.25))</f>
        <v>20</v>
      </c>
      <c r="D1006" s="496">
        <f>IF(graph!$E$2=0,20,IF(AND(B1006&lt;graph!$E$10+graph!$E$32,B1006&gt;graph!$E$10-graph!$E$32),0.25,NA()))</f>
        <v>20</v>
      </c>
      <c r="K1006" s="674">
        <f>IF(graph!$E$20=0,0,IF(graph!$E$2=0,20,IF(AND(B1006&lt;graph!$E$20+graph!$E$32,B1006&gt;graph!$E$20-graph!$E$32),0.25,0)))</f>
        <v>0</v>
      </c>
      <c r="L1006" s="674">
        <f>IF(graph!$E$22=0,0,IF(graph!$E$2=0,20,IF(AND(B1006&gt;graph!$E$22-graph!$E$32,B1006&lt;graph!$E$22+graph!$E$32),0.25,0)))</f>
        <v>0</v>
      </c>
    </row>
    <row r="1007" spans="2:12">
      <c r="B1007" s="620" t="str">
        <f>IF(graph!$E$2=0,"",B1006+graph!$E$32)</f>
        <v/>
      </c>
      <c r="C1007" s="673">
        <f>IF(graph!$E$2=0,20,IF(SUM(K1007+L1007=0),NA(),0.25))</f>
        <v>20</v>
      </c>
      <c r="D1007" s="496">
        <f>IF(graph!$E$2=0,20,IF(AND(B1007&lt;graph!$E$10+graph!$E$32,B1007&gt;graph!$E$10-graph!$E$32),0.25,NA()))</f>
        <v>20</v>
      </c>
      <c r="K1007" s="674">
        <f>IF(graph!$E$20=0,0,IF(graph!$E$2=0,20,IF(AND(B1007&lt;graph!$E$20+graph!$E$32,B1007&gt;graph!$E$20-graph!$E$32),0.25,0)))</f>
        <v>0</v>
      </c>
      <c r="L1007" s="674">
        <f>IF(graph!$E$22=0,0,IF(graph!$E$2=0,20,IF(AND(B1007&gt;graph!$E$22-graph!$E$32,B1007&lt;graph!$E$22+graph!$E$32),0.25,0)))</f>
        <v>0</v>
      </c>
    </row>
    <row r="1008" spans="2:12">
      <c r="B1008" s="620" t="str">
        <f>IF(graph!$E$2=0,"",B1007+graph!$E$32)</f>
        <v/>
      </c>
      <c r="C1008" s="673">
        <f>IF(graph!$E$2=0,20,IF(SUM(K1008+L1008=0),NA(),0.25))</f>
        <v>20</v>
      </c>
      <c r="D1008" s="496">
        <f>IF(graph!$E$2=0,20,IF(AND(B1008&lt;graph!$E$10+graph!$E$32,B1008&gt;graph!$E$10-graph!$E$32),0.25,NA()))</f>
        <v>20</v>
      </c>
      <c r="K1008" s="674">
        <f>IF(graph!$E$20=0,0,IF(graph!$E$2=0,20,IF(AND(B1008&lt;graph!$E$20+graph!$E$32,B1008&gt;graph!$E$20-graph!$E$32),0.25,0)))</f>
        <v>0</v>
      </c>
      <c r="L1008" s="674">
        <f>IF(graph!$E$22=0,0,IF(graph!$E$2=0,20,IF(AND(B1008&gt;graph!$E$22-graph!$E$32,B1008&lt;graph!$E$22+graph!$E$32),0.25,0)))</f>
        <v>0</v>
      </c>
    </row>
    <row r="1009" spans="2:12">
      <c r="B1009" s="620" t="str">
        <f>IF(graph!$E$2=0,"",B1008+graph!$E$32)</f>
        <v/>
      </c>
      <c r="C1009" s="673">
        <f>IF(graph!$E$2=0,20,IF(SUM(K1009+L1009=0),NA(),0.25))</f>
        <v>20</v>
      </c>
      <c r="D1009" s="496">
        <f>IF(graph!$E$2=0,20,IF(AND(B1009&lt;graph!$E$10+graph!$E$32,B1009&gt;graph!$E$10-graph!$E$32),0.25,NA()))</f>
        <v>20</v>
      </c>
      <c r="K1009" s="674">
        <f>IF(graph!$E$20=0,0,IF(graph!$E$2=0,20,IF(AND(B1009&lt;graph!$E$20+graph!$E$32,B1009&gt;graph!$E$20-graph!$E$32),0.25,0)))</f>
        <v>0</v>
      </c>
      <c r="L1009" s="674">
        <f>IF(graph!$E$22=0,0,IF(graph!$E$2=0,20,IF(AND(B1009&gt;graph!$E$22-graph!$E$32,B1009&lt;graph!$E$22+graph!$E$32),0.25,0)))</f>
        <v>0</v>
      </c>
    </row>
    <row r="1010" spans="2:12">
      <c r="B1010" s="620" t="str">
        <f>IF(graph!$E$2=0,"",B1009+graph!$E$32)</f>
        <v/>
      </c>
      <c r="C1010" s="673">
        <f>IF(graph!$E$2=0,20,IF(SUM(K1010+L1010=0),NA(),0.25))</f>
        <v>20</v>
      </c>
      <c r="D1010" s="496">
        <f>IF(graph!$E$2=0,20,IF(AND(B1010&lt;graph!$E$10+graph!$E$32,B1010&gt;graph!$E$10-graph!$E$32),0.25,NA()))</f>
        <v>20</v>
      </c>
      <c r="K1010" s="674">
        <f>IF(graph!$E$20=0,0,IF(graph!$E$2=0,20,IF(AND(B1010&lt;graph!$E$20+graph!$E$32,B1010&gt;graph!$E$20-graph!$E$32),0.25,0)))</f>
        <v>0</v>
      </c>
      <c r="L1010" s="674">
        <f>IF(graph!$E$22=0,0,IF(graph!$E$2=0,20,IF(AND(B1010&gt;graph!$E$22-graph!$E$32,B1010&lt;graph!$E$22+graph!$E$32),0.25,0)))</f>
        <v>0</v>
      </c>
    </row>
    <row r="1011" spans="2:12">
      <c r="B1011" s="620" t="str">
        <f>IF(graph!$E$2=0,"",B1010+graph!$E$32)</f>
        <v/>
      </c>
      <c r="C1011" s="673">
        <f>IF(graph!$E$2=0,20,IF(SUM(K1011+L1011=0),NA(),0.25))</f>
        <v>20</v>
      </c>
      <c r="D1011" s="496">
        <f>IF(graph!$E$2=0,20,IF(AND(B1011&lt;graph!$E$10+graph!$E$32,B1011&gt;graph!$E$10-graph!$E$32),0.25,NA()))</f>
        <v>20</v>
      </c>
      <c r="K1011" s="674">
        <f>IF(graph!$E$20=0,0,IF(graph!$E$2=0,20,IF(AND(B1011&lt;graph!$E$20+graph!$E$32,B1011&gt;graph!$E$20-graph!$E$32),0.25,0)))</f>
        <v>0</v>
      </c>
      <c r="L1011" s="674">
        <f>IF(graph!$E$22=0,0,IF(graph!$E$2=0,20,IF(AND(B1011&gt;graph!$E$22-graph!$E$32,B1011&lt;graph!$E$22+graph!$E$32),0.25,0)))</f>
        <v>0</v>
      </c>
    </row>
    <row r="1012" spans="2:12">
      <c r="B1012" s="620" t="str">
        <f>IF(graph!$E$2=0,"",B1011+graph!$E$32)</f>
        <v/>
      </c>
      <c r="C1012" s="673">
        <f>IF(graph!$E$2=0,20,IF(SUM(K1012+L1012=0),NA(),0.25))</f>
        <v>20</v>
      </c>
      <c r="D1012" s="496">
        <f>IF(graph!$E$2=0,20,IF(AND(B1012&lt;graph!$E$10+graph!$E$32,B1012&gt;graph!$E$10-graph!$E$32),0.25,NA()))</f>
        <v>20</v>
      </c>
      <c r="K1012" s="674">
        <f>IF(graph!$E$20=0,0,IF(graph!$E$2=0,20,IF(AND(B1012&lt;graph!$E$20+graph!$E$32,B1012&gt;graph!$E$20-graph!$E$32),0.25,0)))</f>
        <v>0</v>
      </c>
      <c r="L1012" s="674">
        <f>IF(graph!$E$22=0,0,IF(graph!$E$2=0,20,IF(AND(B1012&gt;graph!$E$22-graph!$E$32,B1012&lt;graph!$E$22+graph!$E$32),0.25,0)))</f>
        <v>0</v>
      </c>
    </row>
    <row r="1013" spans="2:12">
      <c r="B1013" s="620" t="str">
        <f>IF(graph!$E$2=0,"",B1012+graph!$E$32)</f>
        <v/>
      </c>
      <c r="C1013" s="673">
        <f>IF(graph!$E$2=0,20,IF(SUM(K1013+L1013=0),NA(),0.25))</f>
        <v>20</v>
      </c>
      <c r="D1013" s="496">
        <f>IF(graph!$E$2=0,20,IF(AND(B1013&lt;graph!$E$10+graph!$E$32,B1013&gt;graph!$E$10-graph!$E$32),0.25,NA()))</f>
        <v>20</v>
      </c>
      <c r="K1013" s="674">
        <f>IF(graph!$E$20=0,0,IF(graph!$E$2=0,20,IF(AND(B1013&lt;graph!$E$20+graph!$E$32,B1013&gt;graph!$E$20-graph!$E$32),0.25,0)))</f>
        <v>0</v>
      </c>
      <c r="L1013" s="674">
        <f>IF(graph!$E$22=0,0,IF(graph!$E$2=0,20,IF(AND(B1013&gt;graph!$E$22-graph!$E$32,B1013&lt;graph!$E$22+graph!$E$32),0.25,0)))</f>
        <v>0</v>
      </c>
    </row>
    <row r="1014" spans="2:12">
      <c r="B1014" s="620" t="str">
        <f>IF(graph!$E$2=0,"",B1013+graph!$E$32)</f>
        <v/>
      </c>
      <c r="C1014" s="673">
        <f>IF(graph!$E$2=0,20,IF(SUM(K1014+L1014=0),NA(),0.25))</f>
        <v>20</v>
      </c>
      <c r="D1014" s="496">
        <f>IF(graph!$E$2=0,20,IF(AND(B1014&lt;graph!$E$10+graph!$E$32,B1014&gt;graph!$E$10-graph!$E$32),0.25,NA()))</f>
        <v>20</v>
      </c>
      <c r="K1014" s="674">
        <f>IF(graph!$E$20=0,0,IF(graph!$E$2=0,20,IF(AND(B1014&lt;graph!$E$20+graph!$E$32,B1014&gt;graph!$E$20-graph!$E$32),0.25,0)))</f>
        <v>0</v>
      </c>
      <c r="L1014" s="674">
        <f>IF(graph!$E$22=0,0,IF(graph!$E$2=0,20,IF(AND(B1014&gt;graph!$E$22-graph!$E$32,B1014&lt;graph!$E$22+graph!$E$32),0.25,0)))</f>
        <v>0</v>
      </c>
    </row>
    <row r="1015" spans="2:12">
      <c r="B1015" s="620" t="str">
        <f>IF(graph!$E$2=0,"",B1014+graph!$E$32)</f>
        <v/>
      </c>
      <c r="C1015" s="673">
        <f>IF(graph!$E$2=0,20,IF(SUM(K1015+L1015=0),NA(),0.25))</f>
        <v>20</v>
      </c>
      <c r="D1015" s="496">
        <f>IF(graph!$E$2=0,20,IF(AND(B1015&lt;graph!$E$10+graph!$E$32,B1015&gt;graph!$E$10-graph!$E$32),0.25,NA()))</f>
        <v>20</v>
      </c>
      <c r="K1015" s="674">
        <f>IF(graph!$E$20=0,0,IF(graph!$E$2=0,20,IF(AND(B1015&lt;graph!$E$20+graph!$E$32,B1015&gt;graph!$E$20-graph!$E$32),0.25,0)))</f>
        <v>0</v>
      </c>
      <c r="L1015" s="674">
        <f>IF(graph!$E$22=0,0,IF(graph!$E$2=0,20,IF(AND(B1015&gt;graph!$E$22-graph!$E$32,B1015&lt;graph!$E$22+graph!$E$32),0.25,0)))</f>
        <v>0</v>
      </c>
    </row>
    <row r="1016" spans="2:12">
      <c r="B1016" s="620" t="str">
        <f>IF(graph!$E$2=0,"",B1015+graph!$E$32)</f>
        <v/>
      </c>
      <c r="C1016" s="673">
        <f>IF(graph!$E$2=0,20,IF(SUM(K1016+L1016=0),NA(),0.25))</f>
        <v>20</v>
      </c>
      <c r="D1016" s="496">
        <f>IF(graph!$E$2=0,20,IF(AND(B1016&lt;graph!$E$10+graph!$E$32,B1016&gt;graph!$E$10-graph!$E$32),0.25,NA()))</f>
        <v>20</v>
      </c>
      <c r="K1016" s="674">
        <f>IF(graph!$E$20=0,0,IF(graph!$E$2=0,20,IF(AND(B1016&lt;graph!$E$20+graph!$E$32,B1016&gt;graph!$E$20-graph!$E$32),0.25,0)))</f>
        <v>0</v>
      </c>
      <c r="L1016" s="674">
        <f>IF(graph!$E$22=0,0,IF(graph!$E$2=0,20,IF(AND(B1016&gt;graph!$E$22-graph!$E$32,B1016&lt;graph!$E$22+graph!$E$32),0.25,0)))</f>
        <v>0</v>
      </c>
    </row>
    <row r="1017" spans="2:12">
      <c r="B1017" s="620" t="str">
        <f>IF(graph!$E$2=0,"",B1016+graph!$E$32)</f>
        <v/>
      </c>
      <c r="C1017" s="673">
        <f>IF(graph!$E$2=0,20,IF(SUM(K1017+L1017=0),NA(),0.25))</f>
        <v>20</v>
      </c>
      <c r="D1017" s="496">
        <f>IF(graph!$E$2=0,20,IF(AND(B1017&lt;graph!$E$10+graph!$E$32,B1017&gt;graph!$E$10-graph!$E$32),0.25,NA()))</f>
        <v>20</v>
      </c>
      <c r="K1017" s="674">
        <f>IF(graph!$E$20=0,0,IF(graph!$E$2=0,20,IF(AND(B1017&lt;graph!$E$20+graph!$E$32,B1017&gt;graph!$E$20-graph!$E$32),0.25,0)))</f>
        <v>0</v>
      </c>
      <c r="L1017" s="674">
        <f>IF(graph!$E$22=0,0,IF(graph!$E$2=0,20,IF(AND(B1017&gt;graph!$E$22-graph!$E$32,B1017&lt;graph!$E$22+graph!$E$32),0.25,0)))</f>
        <v>0</v>
      </c>
    </row>
    <row r="1018" spans="2:12">
      <c r="B1018" s="620" t="str">
        <f>IF(graph!$E$2=0,"",B1017+graph!$E$32)</f>
        <v/>
      </c>
      <c r="C1018" s="673">
        <f>IF(graph!$E$2=0,20,IF(SUM(K1018+L1018=0),NA(),0.25))</f>
        <v>20</v>
      </c>
      <c r="D1018" s="496">
        <f>IF(graph!$E$2=0,20,IF(AND(B1018&lt;graph!$E$10+graph!$E$32,B1018&gt;graph!$E$10-graph!$E$32),0.25,NA()))</f>
        <v>20</v>
      </c>
      <c r="K1018" s="674">
        <f>IF(graph!$E$20=0,0,IF(graph!$E$2=0,20,IF(AND(B1018&lt;graph!$E$20+graph!$E$32,B1018&gt;graph!$E$20-graph!$E$32),0.25,0)))</f>
        <v>0</v>
      </c>
      <c r="L1018" s="674">
        <f>IF(graph!$E$22=0,0,IF(graph!$E$2=0,20,IF(AND(B1018&gt;graph!$E$22-graph!$E$32,B1018&lt;graph!$E$22+graph!$E$32),0.25,0)))</f>
        <v>0</v>
      </c>
    </row>
    <row r="1019" spans="2:12">
      <c r="B1019" s="620" t="str">
        <f>IF(graph!$E$2=0,"",B1018+graph!$E$32)</f>
        <v/>
      </c>
      <c r="C1019" s="673">
        <f>IF(graph!$E$2=0,20,IF(SUM(K1019+L1019=0),NA(),0.25))</f>
        <v>20</v>
      </c>
      <c r="D1019" s="496">
        <f>IF(graph!$E$2=0,20,IF(AND(B1019&lt;graph!$E$10+graph!$E$32,B1019&gt;graph!$E$10-graph!$E$32),0.25,NA()))</f>
        <v>20</v>
      </c>
      <c r="K1019" s="674">
        <f>IF(graph!$E$20=0,0,IF(graph!$E$2=0,20,IF(AND(B1019&lt;graph!$E$20+graph!$E$32,B1019&gt;graph!$E$20-graph!$E$32),0.25,0)))</f>
        <v>0</v>
      </c>
      <c r="L1019" s="674">
        <f>IF(graph!$E$22=0,0,IF(graph!$E$2=0,20,IF(AND(B1019&gt;graph!$E$22-graph!$E$32,B1019&lt;graph!$E$22+graph!$E$32),0.25,0)))</f>
        <v>0</v>
      </c>
    </row>
    <row r="1020" spans="2:12">
      <c r="B1020" s="620" t="str">
        <f>IF(graph!$E$2=0,"",B1019+graph!$E$32)</f>
        <v/>
      </c>
      <c r="C1020" s="673">
        <f>IF(graph!$E$2=0,20,IF(SUM(K1020+L1020=0),NA(),0.25))</f>
        <v>20</v>
      </c>
      <c r="D1020" s="496">
        <f>IF(graph!$E$2=0,20,IF(AND(B1020&lt;graph!$E$10+graph!$E$32,B1020&gt;graph!$E$10-graph!$E$32),0.25,NA()))</f>
        <v>20</v>
      </c>
      <c r="K1020" s="674">
        <f>IF(graph!$E$20=0,0,IF(graph!$E$2=0,20,IF(AND(B1020&lt;graph!$E$20+graph!$E$32,B1020&gt;graph!$E$20-graph!$E$32),0.25,0)))</f>
        <v>0</v>
      </c>
      <c r="L1020" s="674">
        <f>IF(graph!$E$22=0,0,IF(graph!$E$2=0,20,IF(AND(B1020&gt;graph!$E$22-graph!$E$32,B1020&lt;graph!$E$22+graph!$E$32),0.25,0)))</f>
        <v>0</v>
      </c>
    </row>
    <row r="1021" spans="2:12">
      <c r="B1021" s="620" t="str">
        <f>IF(graph!$E$2=0,"",B1020+graph!$E$32)</f>
        <v/>
      </c>
      <c r="C1021" s="673">
        <f>IF(graph!$E$2=0,20,IF(SUM(K1021+L1021=0),NA(),0.25))</f>
        <v>20</v>
      </c>
      <c r="D1021" s="496">
        <f>IF(graph!$E$2=0,20,IF(AND(B1021&lt;graph!$E$10+graph!$E$32,B1021&gt;graph!$E$10-graph!$E$32),0.25,NA()))</f>
        <v>20</v>
      </c>
      <c r="K1021" s="674">
        <f>IF(graph!$E$20=0,0,IF(graph!$E$2=0,20,IF(AND(B1021&lt;graph!$E$20+graph!$E$32,B1021&gt;graph!$E$20-graph!$E$32),0.25,0)))</f>
        <v>0</v>
      </c>
      <c r="L1021" s="674">
        <f>IF(graph!$E$22=0,0,IF(graph!$E$2=0,20,IF(AND(B1021&gt;graph!$E$22-graph!$E$32,B1021&lt;graph!$E$22+graph!$E$32),0.25,0)))</f>
        <v>0</v>
      </c>
    </row>
    <row r="1022" spans="2:12">
      <c r="B1022" s="620" t="str">
        <f>IF(graph!$E$2=0,"",B1021+graph!$E$32)</f>
        <v/>
      </c>
      <c r="C1022" s="673">
        <f>IF(graph!$E$2=0,20,IF(SUM(K1022+L1022=0),NA(),0.25))</f>
        <v>20</v>
      </c>
      <c r="D1022" s="496">
        <f>IF(graph!$E$2=0,20,IF(AND(B1022&lt;graph!$E$10+graph!$E$32,B1022&gt;graph!$E$10-graph!$E$32),0.25,NA()))</f>
        <v>20</v>
      </c>
      <c r="K1022" s="674">
        <f>IF(graph!$E$20=0,0,IF(graph!$E$2=0,20,IF(AND(B1022&lt;graph!$E$20+graph!$E$32,B1022&gt;graph!$E$20-graph!$E$32),0.25,0)))</f>
        <v>0</v>
      </c>
      <c r="L1022" s="674">
        <f>IF(graph!$E$22=0,0,IF(graph!$E$2=0,20,IF(AND(B1022&gt;graph!$E$22-graph!$E$32,B1022&lt;graph!$E$22+graph!$E$32),0.25,0)))</f>
        <v>0</v>
      </c>
    </row>
    <row r="1023" spans="2:12">
      <c r="B1023" s="620" t="str">
        <f>IF(graph!$E$2=0,"",B1022+graph!$E$32)</f>
        <v/>
      </c>
      <c r="C1023" s="673">
        <f>IF(graph!$E$2=0,20,IF(SUM(K1023+L1023=0),NA(),0.25))</f>
        <v>20</v>
      </c>
      <c r="D1023" s="496">
        <f>IF(graph!$E$2=0,20,IF(AND(B1023&lt;graph!$E$10+graph!$E$32,B1023&gt;graph!$E$10-graph!$E$32),0.25,NA()))</f>
        <v>20</v>
      </c>
      <c r="K1023" s="674">
        <f>IF(graph!$E$20=0,0,IF(graph!$E$2=0,20,IF(AND(B1023&lt;graph!$E$20+graph!$E$32,B1023&gt;graph!$E$20-graph!$E$32),0.25,0)))</f>
        <v>0</v>
      </c>
      <c r="L1023" s="674">
        <f>IF(graph!$E$22=0,0,IF(graph!$E$2=0,20,IF(AND(B1023&gt;graph!$E$22-graph!$E$32,B1023&lt;graph!$E$22+graph!$E$32),0.25,0)))</f>
        <v>0</v>
      </c>
    </row>
    <row r="1024" spans="2:12">
      <c r="B1024" s="620" t="str">
        <f>IF(graph!$E$2=0,"",B1023+graph!$E$32)</f>
        <v/>
      </c>
      <c r="C1024" s="673">
        <f>IF(graph!$E$2=0,20,IF(SUM(K1024+L1024=0),NA(),0.25))</f>
        <v>20</v>
      </c>
      <c r="D1024" s="496">
        <f>IF(graph!$E$2=0,20,IF(AND(B1024&lt;graph!$E$10+graph!$E$32,B1024&gt;graph!$E$10-graph!$E$32),0.25,NA()))</f>
        <v>20</v>
      </c>
      <c r="K1024" s="674">
        <f>IF(graph!$E$20=0,0,IF(graph!$E$2=0,20,IF(AND(B1024&lt;graph!$E$20+graph!$E$32,B1024&gt;graph!$E$20-graph!$E$32),0.25,0)))</f>
        <v>0</v>
      </c>
      <c r="L1024" s="674">
        <f>IF(graph!$E$22=0,0,IF(graph!$E$2=0,20,IF(AND(B1024&gt;graph!$E$22-graph!$E$32,B1024&lt;graph!$E$22+graph!$E$32),0.25,0)))</f>
        <v>0</v>
      </c>
    </row>
    <row r="1025" spans="2:12">
      <c r="B1025" s="620" t="str">
        <f>IF(graph!$E$2=0,"",B1024+graph!$E$32)</f>
        <v/>
      </c>
      <c r="C1025" s="673">
        <f>IF(graph!$E$2=0,20,IF(SUM(K1025+L1025=0),NA(),0.25))</f>
        <v>20</v>
      </c>
      <c r="D1025" s="496">
        <f>IF(graph!$E$2=0,20,IF(AND(B1025&lt;graph!$E$10+graph!$E$32,B1025&gt;graph!$E$10-graph!$E$32),0.25,NA()))</f>
        <v>20</v>
      </c>
      <c r="K1025" s="674">
        <f>IF(graph!$E$20=0,0,IF(graph!$E$2=0,20,IF(AND(B1025&lt;graph!$E$20+graph!$E$32,B1025&gt;graph!$E$20-graph!$E$32),0.25,0)))</f>
        <v>0</v>
      </c>
      <c r="L1025" s="674">
        <f>IF(graph!$E$22=0,0,IF(graph!$E$2=0,20,IF(AND(B1025&gt;graph!$E$22-graph!$E$32,B1025&lt;graph!$E$22+graph!$E$32),0.25,0)))</f>
        <v>0</v>
      </c>
    </row>
    <row r="1026" spans="2:12">
      <c r="B1026" s="620" t="str">
        <f>IF(graph!$E$2=0,"",B1025+graph!$E$32)</f>
        <v/>
      </c>
      <c r="C1026" s="673">
        <f>IF(graph!$E$2=0,20,IF(SUM(K1026+L1026=0),NA(),0.25))</f>
        <v>20</v>
      </c>
      <c r="D1026" s="496">
        <f>IF(graph!$E$2=0,20,IF(AND(B1026&lt;graph!$E$10+graph!$E$32,B1026&gt;graph!$E$10-graph!$E$32),0.25,NA()))</f>
        <v>20</v>
      </c>
      <c r="K1026" s="674">
        <f>IF(graph!$E$20=0,0,IF(graph!$E$2=0,20,IF(AND(B1026&lt;graph!$E$20+graph!$E$32,B1026&gt;graph!$E$20-graph!$E$32),0.25,0)))</f>
        <v>0</v>
      </c>
      <c r="L1026" s="674">
        <f>IF(graph!$E$22=0,0,IF(graph!$E$2=0,20,IF(AND(B1026&gt;graph!$E$22-graph!$E$32,B1026&lt;graph!$E$22+graph!$E$32),0.25,0)))</f>
        <v>0</v>
      </c>
    </row>
    <row r="1027" spans="2:12">
      <c r="B1027" s="620" t="str">
        <f>IF(graph!$E$2=0,"",B1026+graph!$E$32)</f>
        <v/>
      </c>
      <c r="C1027" s="673">
        <f>IF(graph!$E$2=0,20,IF(SUM(K1027+L1027=0),NA(),0.25))</f>
        <v>20</v>
      </c>
      <c r="D1027" s="496">
        <f>IF(graph!$E$2=0,20,IF(AND(B1027&lt;graph!$E$10+graph!$E$32,B1027&gt;graph!$E$10-graph!$E$32),0.25,NA()))</f>
        <v>20</v>
      </c>
      <c r="K1027" s="674">
        <f>IF(graph!$E$20=0,0,IF(graph!$E$2=0,20,IF(AND(B1027&lt;graph!$E$20+graph!$E$32,B1027&gt;graph!$E$20-graph!$E$32),0.25,0)))</f>
        <v>0</v>
      </c>
      <c r="L1027" s="674">
        <f>IF(graph!$E$22=0,0,IF(graph!$E$2=0,20,IF(AND(B1027&gt;graph!$E$22-graph!$E$32,B1027&lt;graph!$E$22+graph!$E$32),0.25,0)))</f>
        <v>0</v>
      </c>
    </row>
    <row r="1028" spans="2:12">
      <c r="B1028" s="620" t="str">
        <f>IF(graph!$E$2=0,"",B1027+graph!$E$32)</f>
        <v/>
      </c>
      <c r="C1028" s="673">
        <f>IF(graph!$E$2=0,20,IF(SUM(K1028+L1028=0),NA(),0.25))</f>
        <v>20</v>
      </c>
      <c r="D1028" s="496">
        <f>IF(graph!$E$2=0,20,IF(AND(B1028&lt;graph!$E$10+graph!$E$32,B1028&gt;graph!$E$10-graph!$E$32),0.25,NA()))</f>
        <v>20</v>
      </c>
      <c r="K1028" s="674">
        <f>IF(graph!$E$20=0,0,IF(graph!$E$2=0,20,IF(AND(B1028&lt;graph!$E$20+graph!$E$32,B1028&gt;graph!$E$20-graph!$E$32),0.25,0)))</f>
        <v>0</v>
      </c>
      <c r="L1028" s="674">
        <f>IF(graph!$E$22=0,0,IF(graph!$E$2=0,20,IF(AND(B1028&gt;graph!$E$22-graph!$E$32,B1028&lt;graph!$E$22+graph!$E$32),0.25,0)))</f>
        <v>0</v>
      </c>
    </row>
    <row r="1029" spans="2:12">
      <c r="B1029" s="620" t="str">
        <f>IF(graph!$E$2=0,"",B1028+graph!$E$32)</f>
        <v/>
      </c>
      <c r="C1029" s="673">
        <f>IF(graph!$E$2=0,20,IF(SUM(K1029+L1029=0),NA(),0.25))</f>
        <v>20</v>
      </c>
      <c r="D1029" s="496">
        <f>IF(graph!$E$2=0,20,IF(AND(B1029&lt;graph!$E$10+graph!$E$32,B1029&gt;graph!$E$10-graph!$E$32),0.25,NA()))</f>
        <v>20</v>
      </c>
      <c r="K1029" s="674">
        <f>IF(graph!$E$20=0,0,IF(graph!$E$2=0,20,IF(AND(B1029&lt;graph!$E$20+graph!$E$32,B1029&gt;graph!$E$20-graph!$E$32),0.25,0)))</f>
        <v>0</v>
      </c>
      <c r="L1029" s="674">
        <f>IF(graph!$E$22=0,0,IF(graph!$E$2=0,20,IF(AND(B1029&gt;graph!$E$22-graph!$E$32,B1029&lt;graph!$E$22+graph!$E$32),0.25,0)))</f>
        <v>0</v>
      </c>
    </row>
    <row r="1030" spans="2:12">
      <c r="B1030" s="620" t="str">
        <f>IF(graph!$E$2=0,"",B1029+graph!$E$32)</f>
        <v/>
      </c>
      <c r="C1030" s="673">
        <f>IF(graph!$E$2=0,20,IF(SUM(K1030+L1030=0),NA(),0.25))</f>
        <v>20</v>
      </c>
      <c r="D1030" s="496">
        <f>IF(graph!$E$2=0,20,IF(AND(B1030&lt;graph!$E$10+graph!$E$32,B1030&gt;graph!$E$10-graph!$E$32),0.25,NA()))</f>
        <v>20</v>
      </c>
      <c r="K1030" s="674">
        <f>IF(graph!$E$20=0,0,IF(graph!$E$2=0,20,IF(AND(B1030&lt;graph!$E$20+graph!$E$32,B1030&gt;graph!$E$20-graph!$E$32),0.25,0)))</f>
        <v>0</v>
      </c>
      <c r="L1030" s="674">
        <f>IF(graph!$E$22=0,0,IF(graph!$E$2=0,20,IF(AND(B1030&gt;graph!$E$22-graph!$E$32,B1030&lt;graph!$E$22+graph!$E$32),0.25,0)))</f>
        <v>0</v>
      </c>
    </row>
    <row r="1031" spans="2:12">
      <c r="B1031" s="620" t="str">
        <f>IF(graph!$E$2=0,"",B1030+graph!$E$32)</f>
        <v/>
      </c>
      <c r="C1031" s="673">
        <f>IF(graph!$E$2=0,20,IF(SUM(K1031+L1031=0),NA(),0.25))</f>
        <v>20</v>
      </c>
      <c r="D1031" s="496">
        <f>IF(graph!$E$2=0,20,IF(AND(B1031&lt;graph!$E$10+graph!$E$32,B1031&gt;graph!$E$10-graph!$E$32),0.25,NA()))</f>
        <v>20</v>
      </c>
      <c r="K1031" s="674">
        <f>IF(graph!$E$20=0,0,IF(graph!$E$2=0,20,IF(AND(B1031&lt;graph!$E$20+graph!$E$32,B1031&gt;graph!$E$20-graph!$E$32),0.25,0)))</f>
        <v>0</v>
      </c>
      <c r="L1031" s="674">
        <f>IF(graph!$E$22=0,0,IF(graph!$E$2=0,20,IF(AND(B1031&gt;graph!$E$22-graph!$E$32,B1031&lt;graph!$E$22+graph!$E$32),0.25,0)))</f>
        <v>0</v>
      </c>
    </row>
    <row r="1032" spans="2:12">
      <c r="B1032" s="620" t="str">
        <f>IF(graph!$E$2=0,"",B1031+graph!$E$32)</f>
        <v/>
      </c>
      <c r="C1032" s="673">
        <f>IF(graph!$E$2=0,20,IF(SUM(K1032+L1032=0),NA(),0.25))</f>
        <v>20</v>
      </c>
      <c r="D1032" s="496">
        <f>IF(graph!$E$2=0,20,IF(AND(B1032&lt;graph!$E$10+graph!$E$32,B1032&gt;graph!$E$10-graph!$E$32),0.25,NA()))</f>
        <v>20</v>
      </c>
      <c r="K1032" s="674">
        <f>IF(graph!$E$20=0,0,IF(graph!$E$2=0,20,IF(AND(B1032&lt;graph!$E$20+graph!$E$32,B1032&gt;graph!$E$20-graph!$E$32),0.25,0)))</f>
        <v>0</v>
      </c>
      <c r="L1032" s="674">
        <f>IF(graph!$E$22=0,0,IF(graph!$E$2=0,20,IF(AND(B1032&gt;graph!$E$22-graph!$E$32,B1032&lt;graph!$E$22+graph!$E$32),0.25,0)))</f>
        <v>0</v>
      </c>
    </row>
    <row r="1033" spans="2:12">
      <c r="B1033" s="620" t="str">
        <f>IF(graph!$E$2=0,"",B1032+graph!$E$32)</f>
        <v/>
      </c>
      <c r="C1033" s="673">
        <f>IF(graph!$E$2=0,20,IF(SUM(K1033+L1033=0),NA(),0.25))</f>
        <v>20</v>
      </c>
      <c r="D1033" s="496">
        <f>IF(graph!$E$2=0,20,IF(AND(B1033&lt;graph!$E$10+graph!$E$32,B1033&gt;graph!$E$10-graph!$E$32),0.25,NA()))</f>
        <v>20</v>
      </c>
      <c r="K1033" s="674">
        <f>IF(graph!$E$20=0,0,IF(graph!$E$2=0,20,IF(AND(B1033&lt;graph!$E$20+graph!$E$32,B1033&gt;graph!$E$20-graph!$E$32),0.25,0)))</f>
        <v>0</v>
      </c>
      <c r="L1033" s="674">
        <f>IF(graph!$E$22=0,0,IF(graph!$E$2=0,20,IF(AND(B1033&gt;graph!$E$22-graph!$E$32,B1033&lt;graph!$E$22+graph!$E$32),0.25,0)))</f>
        <v>0</v>
      </c>
    </row>
    <row r="1034" spans="2:12">
      <c r="B1034" s="620" t="str">
        <f>IF(graph!$E$2=0,"",B1033+graph!$E$32)</f>
        <v/>
      </c>
      <c r="C1034" s="673">
        <f>IF(graph!$E$2=0,20,IF(SUM(K1034+L1034=0),NA(),0.25))</f>
        <v>20</v>
      </c>
      <c r="D1034" s="496">
        <f>IF(graph!$E$2=0,20,IF(AND(B1034&lt;graph!$E$10+graph!$E$32,B1034&gt;graph!$E$10-graph!$E$32),0.25,NA()))</f>
        <v>20</v>
      </c>
      <c r="K1034" s="674">
        <f>IF(graph!$E$20=0,0,IF(graph!$E$2=0,20,IF(AND(B1034&lt;graph!$E$20+graph!$E$32,B1034&gt;graph!$E$20-graph!$E$32),0.25,0)))</f>
        <v>0</v>
      </c>
      <c r="L1034" s="674">
        <f>IF(graph!$E$22=0,0,IF(graph!$E$2=0,20,IF(AND(B1034&gt;graph!$E$22-graph!$E$32,B1034&lt;graph!$E$22+graph!$E$32),0.25,0)))</f>
        <v>0</v>
      </c>
    </row>
    <row r="1035" spans="2:12">
      <c r="B1035" s="620" t="str">
        <f>IF(graph!$E$2=0,"",B1034+graph!$E$32)</f>
        <v/>
      </c>
      <c r="C1035" s="673">
        <f>IF(graph!$E$2=0,20,IF(SUM(K1035+L1035=0),NA(),0.25))</f>
        <v>20</v>
      </c>
      <c r="D1035" s="496">
        <f>IF(graph!$E$2=0,20,IF(AND(B1035&lt;graph!$E$10+graph!$E$32,B1035&gt;graph!$E$10-graph!$E$32),0.25,NA()))</f>
        <v>20</v>
      </c>
      <c r="K1035" s="674">
        <f>IF(graph!$E$20=0,0,IF(graph!$E$2=0,20,IF(AND(B1035&lt;graph!$E$20+graph!$E$32,B1035&gt;graph!$E$20-graph!$E$32),0.25,0)))</f>
        <v>0</v>
      </c>
      <c r="L1035" s="674">
        <f>IF(graph!$E$22=0,0,IF(graph!$E$2=0,20,IF(AND(B1035&gt;graph!$E$22-graph!$E$32,B1035&lt;graph!$E$22+graph!$E$32),0.25,0)))</f>
        <v>0</v>
      </c>
    </row>
    <row r="1036" spans="2:12">
      <c r="B1036" s="620" t="str">
        <f>IF(graph!$E$2=0,"",B1035+graph!$E$32)</f>
        <v/>
      </c>
      <c r="C1036" s="673">
        <f>IF(graph!$E$2=0,20,IF(SUM(K1036+L1036=0),NA(),0.25))</f>
        <v>20</v>
      </c>
      <c r="D1036" s="496">
        <f>IF(graph!$E$2=0,20,IF(AND(B1036&lt;graph!$E$10+graph!$E$32,B1036&gt;graph!$E$10-graph!$E$32),0.25,NA()))</f>
        <v>20</v>
      </c>
      <c r="K1036" s="674">
        <f>IF(graph!$E$20=0,0,IF(graph!$E$2=0,20,IF(AND(B1036&lt;graph!$E$20+graph!$E$32,B1036&gt;graph!$E$20-graph!$E$32),0.25,0)))</f>
        <v>0</v>
      </c>
      <c r="L1036" s="674">
        <f>IF(graph!$E$22=0,0,IF(graph!$E$2=0,20,IF(AND(B1036&gt;graph!$E$22-graph!$E$32,B1036&lt;graph!$E$22+graph!$E$32),0.25,0)))</f>
        <v>0</v>
      </c>
    </row>
    <row r="1037" spans="2:12">
      <c r="B1037" s="620" t="str">
        <f>IF(graph!$E$2=0,"",B1036+graph!$E$32)</f>
        <v/>
      </c>
      <c r="C1037" s="673">
        <f>IF(graph!$E$2=0,20,IF(SUM(K1037+L1037=0),NA(),0.25))</f>
        <v>20</v>
      </c>
      <c r="D1037" s="496">
        <f>IF(graph!$E$2=0,20,IF(AND(B1037&lt;graph!$E$10+graph!$E$32,B1037&gt;graph!$E$10-graph!$E$32),0.25,NA()))</f>
        <v>20</v>
      </c>
      <c r="K1037" s="674">
        <f>IF(graph!$E$20=0,0,IF(graph!$E$2=0,20,IF(AND(B1037&lt;graph!$E$20+graph!$E$32,B1037&gt;graph!$E$20-graph!$E$32),0.25,0)))</f>
        <v>0</v>
      </c>
      <c r="L1037" s="674">
        <f>IF(graph!$E$22=0,0,IF(graph!$E$2=0,20,IF(AND(B1037&gt;graph!$E$22-graph!$E$32,B1037&lt;graph!$E$22+graph!$E$32),0.25,0)))</f>
        <v>0</v>
      </c>
    </row>
    <row r="1038" spans="2:12">
      <c r="B1038" s="620" t="str">
        <f>IF(graph!$E$2=0,"",B1037+graph!$E$32)</f>
        <v/>
      </c>
      <c r="C1038" s="673">
        <f>IF(graph!$E$2=0,20,IF(SUM(K1038+L1038=0),NA(),0.25))</f>
        <v>20</v>
      </c>
      <c r="D1038" s="496">
        <f>IF(graph!$E$2=0,20,IF(AND(B1038&lt;graph!$E$10+graph!$E$32,B1038&gt;graph!$E$10-graph!$E$32),0.25,NA()))</f>
        <v>20</v>
      </c>
      <c r="K1038" s="674">
        <f>IF(graph!$E$20=0,0,IF(graph!$E$2=0,20,IF(AND(B1038&lt;graph!$E$20+graph!$E$32,B1038&gt;graph!$E$20-graph!$E$32),0.25,0)))</f>
        <v>0</v>
      </c>
      <c r="L1038" s="674">
        <f>IF(graph!$E$22=0,0,IF(graph!$E$2=0,20,IF(AND(B1038&gt;graph!$E$22-graph!$E$32,B1038&lt;graph!$E$22+graph!$E$32),0.25,0)))</f>
        <v>0</v>
      </c>
    </row>
    <row r="1039" spans="2:12">
      <c r="B1039" s="620" t="str">
        <f>IF(graph!$E$2=0,"",B1038+graph!$E$32)</f>
        <v/>
      </c>
      <c r="C1039" s="673">
        <f>IF(graph!$E$2=0,20,IF(SUM(K1039+L1039=0),NA(),0.25))</f>
        <v>20</v>
      </c>
      <c r="D1039" s="496">
        <f>IF(graph!$E$2=0,20,IF(AND(B1039&lt;graph!$E$10+graph!$E$32,B1039&gt;graph!$E$10-graph!$E$32),0.25,NA()))</f>
        <v>20</v>
      </c>
      <c r="K1039" s="674">
        <f>IF(graph!$E$20=0,0,IF(graph!$E$2=0,20,IF(AND(B1039&lt;graph!$E$20+graph!$E$32,B1039&gt;graph!$E$20-graph!$E$32),0.25,0)))</f>
        <v>0</v>
      </c>
      <c r="L1039" s="674">
        <f>IF(graph!$E$22=0,0,IF(graph!$E$2=0,20,IF(AND(B1039&gt;graph!$E$22-graph!$E$32,B1039&lt;graph!$E$22+graph!$E$32),0.25,0)))</f>
        <v>0</v>
      </c>
    </row>
    <row r="1040" spans="2:12">
      <c r="B1040" s="620" t="str">
        <f>IF(graph!$E$2=0,"",B1039+graph!$E$32)</f>
        <v/>
      </c>
      <c r="C1040" s="673">
        <f>IF(graph!$E$2=0,20,IF(SUM(K1040+L1040=0),NA(),0.25))</f>
        <v>20</v>
      </c>
      <c r="D1040" s="496">
        <f>IF(graph!$E$2=0,20,IF(AND(B1040&lt;graph!$E$10+graph!$E$32,B1040&gt;graph!$E$10-graph!$E$32),0.25,NA()))</f>
        <v>20</v>
      </c>
      <c r="K1040" s="674">
        <f>IF(graph!$E$20=0,0,IF(graph!$E$2=0,20,IF(AND(B1040&lt;graph!$E$20+graph!$E$32,B1040&gt;graph!$E$20-graph!$E$32),0.25,0)))</f>
        <v>0</v>
      </c>
      <c r="L1040" s="674">
        <f>IF(graph!$E$22=0,0,IF(graph!$E$2=0,20,IF(AND(B1040&gt;graph!$E$22-graph!$E$32,B1040&lt;graph!$E$22+graph!$E$32),0.25,0)))</f>
        <v>0</v>
      </c>
    </row>
    <row r="1041" spans="2:12">
      <c r="B1041" s="620" t="str">
        <f>IF(graph!$E$2=0,"",B1040+graph!$E$32)</f>
        <v/>
      </c>
      <c r="C1041" s="673">
        <f>IF(graph!$E$2=0,20,IF(SUM(K1041+L1041=0),NA(),0.25))</f>
        <v>20</v>
      </c>
      <c r="D1041" s="496">
        <f>IF(graph!$E$2=0,20,IF(AND(B1041&lt;graph!$E$10+graph!$E$32,B1041&gt;graph!$E$10-graph!$E$32),0.25,NA()))</f>
        <v>20</v>
      </c>
      <c r="K1041" s="674">
        <f>IF(graph!$E$20=0,0,IF(graph!$E$2=0,20,IF(AND(B1041&lt;graph!$E$20+graph!$E$32,B1041&gt;graph!$E$20-graph!$E$32),0.25,0)))</f>
        <v>0</v>
      </c>
      <c r="L1041" s="674">
        <f>IF(graph!$E$22=0,0,IF(graph!$E$2=0,20,IF(AND(B1041&gt;graph!$E$22-graph!$E$32,B1041&lt;graph!$E$22+graph!$E$32),0.25,0)))</f>
        <v>0</v>
      </c>
    </row>
    <row r="1042" spans="2:12">
      <c r="B1042" s="620" t="str">
        <f>IF(graph!$E$2=0,"",B1041+graph!$E$32)</f>
        <v/>
      </c>
      <c r="C1042" s="673">
        <f>IF(graph!$E$2=0,20,IF(SUM(K1042+L1042=0),NA(),0.25))</f>
        <v>20</v>
      </c>
      <c r="D1042" s="496">
        <f>IF(graph!$E$2=0,20,IF(AND(B1042&lt;graph!$E$10+graph!$E$32,B1042&gt;graph!$E$10-graph!$E$32),0.25,NA()))</f>
        <v>20</v>
      </c>
      <c r="K1042" s="674">
        <f>IF(graph!$E$20=0,0,IF(graph!$E$2=0,20,IF(AND(B1042&lt;graph!$E$20+graph!$E$32,B1042&gt;graph!$E$20-graph!$E$32),0.25,0)))</f>
        <v>0</v>
      </c>
      <c r="L1042" s="674">
        <f>IF(graph!$E$22=0,0,IF(graph!$E$2=0,20,IF(AND(B1042&gt;graph!$E$22-graph!$E$32,B1042&lt;graph!$E$22+graph!$E$32),0.25,0)))</f>
        <v>0</v>
      </c>
    </row>
    <row r="1043" spans="2:12">
      <c r="B1043" s="620" t="str">
        <f>IF(graph!$E$2=0,"",B1042+graph!$E$32)</f>
        <v/>
      </c>
      <c r="C1043" s="673">
        <f>IF(graph!$E$2=0,20,IF(SUM(K1043+L1043=0),NA(),0.25))</f>
        <v>20</v>
      </c>
      <c r="D1043" s="496">
        <f>IF(graph!$E$2=0,20,IF(AND(B1043&lt;graph!$E$10+graph!$E$32,B1043&gt;graph!$E$10-graph!$E$32),0.25,NA()))</f>
        <v>20</v>
      </c>
      <c r="K1043" s="674">
        <f>IF(graph!$E$20=0,0,IF(graph!$E$2=0,20,IF(AND(B1043&lt;graph!$E$20+graph!$E$32,B1043&gt;graph!$E$20-graph!$E$32),0.25,0)))</f>
        <v>0</v>
      </c>
      <c r="L1043" s="674">
        <f>IF(graph!$E$22=0,0,IF(graph!$E$2=0,20,IF(AND(B1043&gt;graph!$E$22-graph!$E$32,B1043&lt;graph!$E$22+graph!$E$32),0.25,0)))</f>
        <v>0</v>
      </c>
    </row>
    <row r="1044" spans="2:12">
      <c r="B1044" s="620" t="str">
        <f>IF(graph!$E$2=0,"",B1043+graph!$E$32)</f>
        <v/>
      </c>
      <c r="C1044" s="673">
        <f>IF(graph!$E$2=0,20,IF(SUM(K1044+L1044=0),NA(),0.25))</f>
        <v>20</v>
      </c>
      <c r="D1044" s="496">
        <f>IF(graph!$E$2=0,20,IF(AND(B1044&lt;graph!$E$10+graph!$E$32,B1044&gt;graph!$E$10-graph!$E$32),0.25,NA()))</f>
        <v>20</v>
      </c>
      <c r="K1044" s="674">
        <f>IF(graph!$E$20=0,0,IF(graph!$E$2=0,20,IF(AND(B1044&lt;graph!$E$20+graph!$E$32,B1044&gt;graph!$E$20-graph!$E$32),0.25,0)))</f>
        <v>0</v>
      </c>
      <c r="L1044" s="674">
        <f>IF(graph!$E$22=0,0,IF(graph!$E$2=0,20,IF(AND(B1044&gt;graph!$E$22-graph!$E$32,B1044&lt;graph!$E$22+graph!$E$32),0.25,0)))</f>
        <v>0</v>
      </c>
    </row>
    <row r="1045" spans="2:12">
      <c r="B1045" s="620" t="str">
        <f>IF(graph!$E$2=0,"",B1044+graph!$E$32)</f>
        <v/>
      </c>
      <c r="C1045" s="673">
        <f>IF(graph!$E$2=0,20,IF(SUM(K1045+L1045=0),NA(),0.25))</f>
        <v>20</v>
      </c>
      <c r="D1045" s="496">
        <f>IF(graph!$E$2=0,20,IF(AND(B1045&lt;graph!$E$10+graph!$E$32,B1045&gt;graph!$E$10-graph!$E$32),0.25,NA()))</f>
        <v>20</v>
      </c>
      <c r="K1045" s="674">
        <f>IF(graph!$E$20=0,0,IF(graph!$E$2=0,20,IF(AND(B1045&lt;graph!$E$20+graph!$E$32,B1045&gt;graph!$E$20-graph!$E$32),0.25,0)))</f>
        <v>0</v>
      </c>
      <c r="L1045" s="674">
        <f>IF(graph!$E$22=0,0,IF(graph!$E$2=0,20,IF(AND(B1045&gt;graph!$E$22-graph!$E$32,B1045&lt;graph!$E$22+graph!$E$32),0.25,0)))</f>
        <v>0</v>
      </c>
    </row>
    <row r="1046" spans="2:12">
      <c r="B1046" s="620" t="str">
        <f>IF(graph!$E$2=0,"",B1045+graph!$E$32)</f>
        <v/>
      </c>
      <c r="C1046" s="673">
        <f>IF(graph!$E$2=0,20,IF(SUM(K1046+L1046=0),NA(),0.25))</f>
        <v>20</v>
      </c>
      <c r="D1046" s="496">
        <f>IF(graph!$E$2=0,20,IF(AND(B1046&lt;graph!$E$10+graph!$E$32,B1046&gt;graph!$E$10-graph!$E$32),0.25,NA()))</f>
        <v>20</v>
      </c>
      <c r="K1046" s="674">
        <f>IF(graph!$E$20=0,0,IF(graph!$E$2=0,20,IF(AND(B1046&lt;graph!$E$20+graph!$E$32,B1046&gt;graph!$E$20-graph!$E$32),0.25,0)))</f>
        <v>0</v>
      </c>
      <c r="L1046" s="674">
        <f>IF(graph!$E$22=0,0,IF(graph!$E$2=0,20,IF(AND(B1046&gt;graph!$E$22-graph!$E$32,B1046&lt;graph!$E$22+graph!$E$32),0.25,0)))</f>
        <v>0</v>
      </c>
    </row>
    <row r="1047" spans="2:12">
      <c r="B1047" s="620" t="str">
        <f>IF(graph!$E$2=0,"",B1046+graph!$E$32)</f>
        <v/>
      </c>
      <c r="C1047" s="673">
        <f>IF(graph!$E$2=0,20,IF(SUM(K1047+L1047=0),NA(),0.25))</f>
        <v>20</v>
      </c>
      <c r="D1047" s="496">
        <f>IF(graph!$E$2=0,20,IF(AND(B1047&lt;graph!$E$10+graph!$E$32,B1047&gt;graph!$E$10-graph!$E$32),0.25,NA()))</f>
        <v>20</v>
      </c>
      <c r="K1047" s="674">
        <f>IF(graph!$E$20=0,0,IF(graph!$E$2=0,20,IF(AND(B1047&lt;graph!$E$20+graph!$E$32,B1047&gt;graph!$E$20-graph!$E$32),0.25,0)))</f>
        <v>0</v>
      </c>
      <c r="L1047" s="674">
        <f>IF(graph!$E$22=0,0,IF(graph!$E$2=0,20,IF(AND(B1047&gt;graph!$E$22-graph!$E$32,B1047&lt;graph!$E$22+graph!$E$32),0.25,0)))</f>
        <v>0</v>
      </c>
    </row>
    <row r="1048" spans="2:12">
      <c r="B1048" s="620" t="str">
        <f>IF(graph!$E$2=0,"",B1047+graph!$E$32)</f>
        <v/>
      </c>
      <c r="C1048" s="673">
        <f>IF(graph!$E$2=0,20,IF(SUM(K1048+L1048=0),NA(),0.25))</f>
        <v>20</v>
      </c>
      <c r="D1048" s="496">
        <f>IF(graph!$E$2=0,20,IF(AND(B1048&lt;graph!$E$10+graph!$E$32,B1048&gt;graph!$E$10-graph!$E$32),0.25,NA()))</f>
        <v>20</v>
      </c>
      <c r="K1048" s="674">
        <f>IF(graph!$E$20=0,0,IF(graph!$E$2=0,20,IF(AND(B1048&lt;graph!$E$20+graph!$E$32,B1048&gt;graph!$E$20-graph!$E$32),0.25,0)))</f>
        <v>0</v>
      </c>
      <c r="L1048" s="674">
        <f>IF(graph!$E$22=0,0,IF(graph!$E$2=0,20,IF(AND(B1048&gt;graph!$E$22-graph!$E$32,B1048&lt;graph!$E$22+graph!$E$32),0.25,0)))</f>
        <v>0</v>
      </c>
    </row>
    <row r="1049" spans="2:12">
      <c r="B1049" s="620" t="str">
        <f>IF(graph!$E$2=0,"",B1048+graph!$E$32)</f>
        <v/>
      </c>
      <c r="C1049" s="673">
        <f>IF(graph!$E$2=0,20,IF(SUM(K1049+L1049=0),NA(),0.25))</f>
        <v>20</v>
      </c>
      <c r="D1049" s="496">
        <f>IF(graph!$E$2=0,20,IF(AND(B1049&lt;graph!$E$10+graph!$E$32,B1049&gt;graph!$E$10-graph!$E$32),0.25,NA()))</f>
        <v>20</v>
      </c>
      <c r="K1049" s="674">
        <f>IF(graph!$E$20=0,0,IF(graph!$E$2=0,20,IF(AND(B1049&lt;graph!$E$20+graph!$E$32,B1049&gt;graph!$E$20-graph!$E$32),0.25,0)))</f>
        <v>0</v>
      </c>
      <c r="L1049" s="674">
        <f>IF(graph!$E$22=0,0,IF(graph!$E$2=0,20,IF(AND(B1049&gt;graph!$E$22-graph!$E$32,B1049&lt;graph!$E$22+graph!$E$32),0.25,0)))</f>
        <v>0</v>
      </c>
    </row>
    <row r="1050" spans="2:12">
      <c r="B1050" s="620" t="str">
        <f>IF(graph!$E$2=0,"",B1049+graph!$E$32)</f>
        <v/>
      </c>
      <c r="C1050" s="673">
        <f>IF(graph!$E$2=0,20,IF(SUM(K1050+L1050=0),NA(),0.25))</f>
        <v>20</v>
      </c>
      <c r="D1050" s="496">
        <f>IF(graph!$E$2=0,20,IF(AND(B1050&lt;graph!$E$10+graph!$E$32,B1050&gt;graph!$E$10-graph!$E$32),0.25,NA()))</f>
        <v>20</v>
      </c>
      <c r="K1050" s="674">
        <f>IF(graph!$E$20=0,0,IF(graph!$E$2=0,20,IF(AND(B1050&lt;graph!$E$20+graph!$E$32,B1050&gt;graph!$E$20-graph!$E$32),0.25,0)))</f>
        <v>0</v>
      </c>
      <c r="L1050" s="674">
        <f>IF(graph!$E$22=0,0,IF(graph!$E$2=0,20,IF(AND(B1050&gt;graph!$E$22-graph!$E$32,B1050&lt;graph!$E$22+graph!$E$32),0.25,0)))</f>
        <v>0</v>
      </c>
    </row>
    <row r="1051" spans="2:12">
      <c r="B1051" s="620" t="str">
        <f>IF(graph!$E$2=0,"",B1050+graph!$E$32)</f>
        <v/>
      </c>
      <c r="C1051" s="673">
        <f>IF(graph!$E$2=0,20,IF(SUM(K1051+L1051=0),NA(),0.25))</f>
        <v>20</v>
      </c>
      <c r="D1051" s="496">
        <f>IF(graph!$E$2=0,20,IF(AND(B1051&lt;graph!$E$10+graph!$E$32,B1051&gt;graph!$E$10-graph!$E$32),0.25,NA()))</f>
        <v>20</v>
      </c>
      <c r="K1051" s="674">
        <f>IF(graph!$E$20=0,0,IF(graph!$E$2=0,20,IF(AND(B1051&lt;graph!$E$20+graph!$E$32,B1051&gt;graph!$E$20-graph!$E$32),0.25,0)))</f>
        <v>0</v>
      </c>
      <c r="L1051" s="674">
        <f>IF(graph!$E$22=0,0,IF(graph!$E$2=0,20,IF(AND(B1051&gt;graph!$E$22-graph!$E$32,B1051&lt;graph!$E$22+graph!$E$32),0.25,0)))</f>
        <v>0</v>
      </c>
    </row>
    <row r="1052" spans="2:12">
      <c r="B1052" s="620" t="str">
        <f>IF(graph!$E$2=0,"",B1051+graph!$E$32)</f>
        <v/>
      </c>
      <c r="C1052" s="673">
        <f>IF(graph!$E$2=0,20,IF(SUM(K1052+L1052=0),NA(),0.25))</f>
        <v>20</v>
      </c>
      <c r="D1052" s="496">
        <f>IF(graph!$E$2=0,20,IF(AND(B1052&lt;graph!$E$10+graph!$E$32,B1052&gt;graph!$E$10-graph!$E$32),0.25,NA()))</f>
        <v>20</v>
      </c>
      <c r="K1052" s="674">
        <f>IF(graph!$E$20=0,0,IF(graph!$E$2=0,20,IF(AND(B1052&lt;graph!$E$20+graph!$E$32,B1052&gt;graph!$E$20-graph!$E$32),0.25,0)))</f>
        <v>0</v>
      </c>
      <c r="L1052" s="674">
        <f>IF(graph!$E$22=0,0,IF(graph!$E$2=0,20,IF(AND(B1052&gt;graph!$E$22-graph!$E$32,B1052&lt;graph!$E$22+graph!$E$32),0.25,0)))</f>
        <v>0</v>
      </c>
    </row>
    <row r="1053" spans="2:12">
      <c r="B1053" s="620" t="str">
        <f>IF(graph!$E$2=0,"",B1052+graph!$E$32)</f>
        <v/>
      </c>
      <c r="C1053" s="673">
        <f>IF(graph!$E$2=0,20,IF(SUM(K1053+L1053=0),NA(),0.25))</f>
        <v>20</v>
      </c>
      <c r="D1053" s="496">
        <f>IF(graph!$E$2=0,20,IF(AND(B1053&lt;graph!$E$10+graph!$E$32,B1053&gt;graph!$E$10-graph!$E$32),0.25,NA()))</f>
        <v>20</v>
      </c>
      <c r="K1053" s="674">
        <f>IF(graph!$E$20=0,0,IF(graph!$E$2=0,20,IF(AND(B1053&lt;graph!$E$20+graph!$E$32,B1053&gt;graph!$E$20-graph!$E$32),0.25,0)))</f>
        <v>0</v>
      </c>
      <c r="L1053" s="674">
        <f>IF(graph!$E$22=0,0,IF(graph!$E$2=0,20,IF(AND(B1053&gt;graph!$E$22-graph!$E$32,B1053&lt;graph!$E$22+graph!$E$32),0.25,0)))</f>
        <v>0</v>
      </c>
    </row>
    <row r="1054" spans="2:12">
      <c r="B1054" s="620" t="str">
        <f>IF(graph!$E$2=0,"",B1053+graph!$E$32)</f>
        <v/>
      </c>
      <c r="C1054" s="673">
        <f>IF(graph!$E$2=0,20,IF(SUM(K1054+L1054=0),NA(),0.25))</f>
        <v>20</v>
      </c>
      <c r="D1054" s="496">
        <f>IF(graph!$E$2=0,20,IF(AND(B1054&lt;graph!$E$10+graph!$E$32,B1054&gt;graph!$E$10-graph!$E$32),0.25,NA()))</f>
        <v>20</v>
      </c>
      <c r="K1054" s="674">
        <f>IF(graph!$E$20=0,0,IF(graph!$E$2=0,20,IF(AND(B1054&lt;graph!$E$20+graph!$E$32,B1054&gt;graph!$E$20-graph!$E$32),0.25,0)))</f>
        <v>0</v>
      </c>
      <c r="L1054" s="674">
        <f>IF(graph!$E$22=0,0,IF(graph!$E$2=0,20,IF(AND(B1054&gt;graph!$E$22-graph!$E$32,B1054&lt;graph!$E$22+graph!$E$32),0.25,0)))</f>
        <v>0</v>
      </c>
    </row>
    <row r="1055" spans="2:12">
      <c r="B1055" s="620" t="str">
        <f>IF(graph!$E$2=0,"",B1054+graph!$E$32)</f>
        <v/>
      </c>
      <c r="C1055" s="673">
        <f>IF(graph!$E$2=0,20,IF(SUM(K1055+L1055=0),NA(),0.25))</f>
        <v>20</v>
      </c>
      <c r="D1055" s="496">
        <f>IF(graph!$E$2=0,20,IF(AND(B1055&lt;graph!$E$10+graph!$E$32,B1055&gt;graph!$E$10-graph!$E$32),0.25,NA()))</f>
        <v>20</v>
      </c>
      <c r="K1055" s="674">
        <f>IF(graph!$E$20=0,0,IF(graph!$E$2=0,20,IF(AND(B1055&lt;graph!$E$20+graph!$E$32,B1055&gt;graph!$E$20-graph!$E$32),0.25,0)))</f>
        <v>0</v>
      </c>
      <c r="L1055" s="674">
        <f>IF(graph!$E$22=0,0,IF(graph!$E$2=0,20,IF(AND(B1055&gt;graph!$E$22-graph!$E$32,B1055&lt;graph!$E$22+graph!$E$32),0.25,0)))</f>
        <v>0</v>
      </c>
    </row>
    <row r="1056" spans="2:12">
      <c r="B1056" s="620" t="str">
        <f>IF(graph!$E$2=0,"",B1055+graph!$E$32)</f>
        <v/>
      </c>
      <c r="C1056" s="673">
        <f>IF(graph!$E$2=0,20,IF(SUM(K1056+L1056=0),NA(),0.25))</f>
        <v>20</v>
      </c>
      <c r="D1056" s="496">
        <f>IF(graph!$E$2=0,20,IF(AND(B1056&lt;graph!$E$10+graph!$E$32,B1056&gt;graph!$E$10-graph!$E$32),0.25,NA()))</f>
        <v>20</v>
      </c>
      <c r="K1056" s="674">
        <f>IF(graph!$E$20=0,0,IF(graph!$E$2=0,20,IF(AND(B1056&lt;graph!$E$20+graph!$E$32,B1056&gt;graph!$E$20-graph!$E$32),0.25,0)))</f>
        <v>0</v>
      </c>
      <c r="L1056" s="674">
        <f>IF(graph!$E$22=0,0,IF(graph!$E$2=0,20,IF(AND(B1056&gt;graph!$E$22-graph!$E$32,B1056&lt;graph!$E$22+graph!$E$32),0.25,0)))</f>
        <v>0</v>
      </c>
    </row>
    <row r="1057" spans="2:12">
      <c r="B1057" s="620" t="str">
        <f>IF(graph!$E$2=0,"",B1056+graph!$E$32)</f>
        <v/>
      </c>
      <c r="C1057" s="673">
        <f>IF(graph!$E$2=0,20,IF(SUM(K1057+L1057=0),NA(),0.25))</f>
        <v>20</v>
      </c>
      <c r="D1057" s="496">
        <f>IF(graph!$E$2=0,20,IF(AND(B1057&lt;graph!$E$10+graph!$E$32,B1057&gt;graph!$E$10-graph!$E$32),0.25,NA()))</f>
        <v>20</v>
      </c>
      <c r="K1057" s="674">
        <f>IF(graph!$E$20=0,0,IF(graph!$E$2=0,20,IF(AND(B1057&lt;graph!$E$20+graph!$E$32,B1057&gt;graph!$E$20-graph!$E$32),0.25,0)))</f>
        <v>0</v>
      </c>
      <c r="L1057" s="674">
        <f>IF(graph!$E$22=0,0,IF(graph!$E$2=0,20,IF(AND(B1057&gt;graph!$E$22-graph!$E$32,B1057&lt;graph!$E$22+graph!$E$32),0.25,0)))</f>
        <v>0</v>
      </c>
    </row>
    <row r="1058" spans="2:12">
      <c r="B1058" s="620" t="str">
        <f>IF(graph!$E$2=0,"",B1057+graph!$E$32)</f>
        <v/>
      </c>
      <c r="C1058" s="673">
        <f>IF(graph!$E$2=0,20,IF(SUM(K1058+L1058=0),NA(),0.25))</f>
        <v>20</v>
      </c>
      <c r="D1058" s="496">
        <f>IF(graph!$E$2=0,20,IF(AND(B1058&lt;graph!$E$10+graph!$E$32,B1058&gt;graph!$E$10-graph!$E$32),0.25,NA()))</f>
        <v>20</v>
      </c>
      <c r="K1058" s="674">
        <f>IF(graph!$E$20=0,0,IF(graph!$E$2=0,20,IF(AND(B1058&lt;graph!$E$20+graph!$E$32,B1058&gt;graph!$E$20-graph!$E$32),0.25,0)))</f>
        <v>0</v>
      </c>
      <c r="L1058" s="674">
        <f>IF(graph!$E$22=0,0,IF(graph!$E$2=0,20,IF(AND(B1058&gt;graph!$E$22-graph!$E$32,B1058&lt;graph!$E$22+graph!$E$32),0.25,0)))</f>
        <v>0</v>
      </c>
    </row>
    <row r="1059" spans="2:12">
      <c r="B1059" s="620" t="str">
        <f>IF(graph!$E$2=0,"",B1058+graph!$E$32)</f>
        <v/>
      </c>
      <c r="C1059" s="673">
        <f>IF(graph!$E$2=0,20,IF(SUM(K1059+L1059=0),NA(),0.25))</f>
        <v>20</v>
      </c>
      <c r="D1059" s="496">
        <f>IF(graph!$E$2=0,20,IF(AND(B1059&lt;graph!$E$10+graph!$E$32,B1059&gt;graph!$E$10-graph!$E$32),0.25,NA()))</f>
        <v>20</v>
      </c>
      <c r="K1059" s="674">
        <f>IF(graph!$E$20=0,0,IF(graph!$E$2=0,20,IF(AND(B1059&lt;graph!$E$20+graph!$E$32,B1059&gt;graph!$E$20-graph!$E$32),0.25,0)))</f>
        <v>0</v>
      </c>
      <c r="L1059" s="674">
        <f>IF(graph!$E$22=0,0,IF(graph!$E$2=0,20,IF(AND(B1059&gt;graph!$E$22-graph!$E$32,B1059&lt;graph!$E$22+graph!$E$32),0.25,0)))</f>
        <v>0</v>
      </c>
    </row>
    <row r="1060" spans="2:12">
      <c r="B1060" s="620" t="str">
        <f>IF(graph!$E$2=0,"",B1059+graph!$E$32)</f>
        <v/>
      </c>
      <c r="C1060" s="673">
        <f>IF(graph!$E$2=0,20,IF(SUM(K1060+L1060=0),NA(),0.25))</f>
        <v>20</v>
      </c>
      <c r="D1060" s="496">
        <f>IF(graph!$E$2=0,20,IF(AND(B1060&lt;graph!$E$10+graph!$E$32,B1060&gt;graph!$E$10-graph!$E$32),0.25,NA()))</f>
        <v>20</v>
      </c>
      <c r="K1060" s="674">
        <f>IF(graph!$E$20=0,0,IF(graph!$E$2=0,20,IF(AND(B1060&lt;graph!$E$20+graph!$E$32,B1060&gt;graph!$E$20-graph!$E$32),0.25,0)))</f>
        <v>0</v>
      </c>
      <c r="L1060" s="674">
        <f>IF(graph!$E$22=0,0,IF(graph!$E$2=0,20,IF(AND(B1060&gt;graph!$E$22-graph!$E$32,B1060&lt;graph!$E$22+graph!$E$32),0.25,0)))</f>
        <v>0</v>
      </c>
    </row>
    <row r="1061" spans="2:12">
      <c r="B1061" s="620" t="str">
        <f>IF(graph!$E$2=0,"",B1060+graph!$E$32)</f>
        <v/>
      </c>
      <c r="C1061" s="673">
        <f>IF(graph!$E$2=0,20,IF(SUM(K1061+L1061=0),NA(),0.25))</f>
        <v>20</v>
      </c>
      <c r="D1061" s="496">
        <f>IF(graph!$E$2=0,20,IF(AND(B1061&lt;graph!$E$10+graph!$E$32,B1061&gt;graph!$E$10-graph!$E$32),0.25,NA()))</f>
        <v>20</v>
      </c>
      <c r="K1061" s="674">
        <f>IF(graph!$E$20=0,0,IF(graph!$E$2=0,20,IF(AND(B1061&lt;graph!$E$20+graph!$E$32,B1061&gt;graph!$E$20-graph!$E$32),0.25,0)))</f>
        <v>0</v>
      </c>
      <c r="L1061" s="674">
        <f>IF(graph!$E$22=0,0,IF(graph!$E$2=0,20,IF(AND(B1061&gt;graph!$E$22-graph!$E$32,B1061&lt;graph!$E$22+graph!$E$32),0.25,0)))</f>
        <v>0</v>
      </c>
    </row>
    <row r="1062" spans="2:12">
      <c r="B1062" s="620" t="str">
        <f>IF(graph!$E$2=0,"",B1061+graph!$E$32)</f>
        <v/>
      </c>
      <c r="C1062" s="673">
        <f>IF(graph!$E$2=0,20,IF(SUM(K1062+L1062=0),NA(),0.25))</f>
        <v>20</v>
      </c>
      <c r="D1062" s="496">
        <f>IF(graph!$E$2=0,20,IF(AND(B1062&lt;graph!$E$10+graph!$E$32,B1062&gt;graph!$E$10-graph!$E$32),0.25,NA()))</f>
        <v>20</v>
      </c>
      <c r="K1062" s="674">
        <f>IF(graph!$E$20=0,0,IF(graph!$E$2=0,20,IF(AND(B1062&lt;graph!$E$20+graph!$E$32,B1062&gt;graph!$E$20-graph!$E$32),0.25,0)))</f>
        <v>0</v>
      </c>
      <c r="L1062" s="674">
        <f>IF(graph!$E$22=0,0,IF(graph!$E$2=0,20,IF(AND(B1062&gt;graph!$E$22-graph!$E$32,B1062&lt;graph!$E$22+graph!$E$32),0.25,0)))</f>
        <v>0</v>
      </c>
    </row>
    <row r="1063" spans="2:12">
      <c r="B1063" s="620" t="str">
        <f>IF(graph!$E$2=0,"",B1062+graph!$E$32)</f>
        <v/>
      </c>
      <c r="C1063" s="673">
        <f>IF(graph!$E$2=0,20,IF(SUM(K1063+L1063=0),NA(),0.25))</f>
        <v>20</v>
      </c>
      <c r="D1063" s="496">
        <f>IF(graph!$E$2=0,20,IF(AND(B1063&lt;graph!$E$10+graph!$E$32,B1063&gt;graph!$E$10-graph!$E$32),0.25,NA()))</f>
        <v>20</v>
      </c>
      <c r="K1063" s="674">
        <f>IF(graph!$E$20=0,0,IF(graph!$E$2=0,20,IF(AND(B1063&lt;graph!$E$20+graph!$E$32,B1063&gt;graph!$E$20-graph!$E$32),0.25,0)))</f>
        <v>0</v>
      </c>
      <c r="L1063" s="674">
        <f>IF(graph!$E$22=0,0,IF(graph!$E$2=0,20,IF(AND(B1063&gt;graph!$E$22-graph!$E$32,B1063&lt;graph!$E$22+graph!$E$32),0.25,0)))</f>
        <v>0</v>
      </c>
    </row>
    <row r="1064" spans="2:12">
      <c r="B1064" s="620" t="str">
        <f>IF(graph!$E$2=0,"",B1063+graph!$E$32)</f>
        <v/>
      </c>
      <c r="C1064" s="673">
        <f>IF(graph!$E$2=0,20,IF(SUM(K1064+L1064=0),NA(),0.25))</f>
        <v>20</v>
      </c>
      <c r="D1064" s="496">
        <f>IF(graph!$E$2=0,20,IF(AND(B1064&lt;graph!$E$10+graph!$E$32,B1064&gt;graph!$E$10-graph!$E$32),0.25,NA()))</f>
        <v>20</v>
      </c>
      <c r="K1064" s="674">
        <f>IF(graph!$E$20=0,0,IF(graph!$E$2=0,20,IF(AND(B1064&lt;graph!$E$20+graph!$E$32,B1064&gt;graph!$E$20-graph!$E$32),0.25,0)))</f>
        <v>0</v>
      </c>
      <c r="L1064" s="674">
        <f>IF(graph!$E$22=0,0,IF(graph!$E$2=0,20,IF(AND(B1064&gt;graph!$E$22-graph!$E$32,B1064&lt;graph!$E$22+graph!$E$32),0.25,0)))</f>
        <v>0</v>
      </c>
    </row>
    <row r="1065" spans="2:12">
      <c r="B1065" s="620" t="str">
        <f>IF(graph!$E$2=0,"",B1064+graph!$E$32)</f>
        <v/>
      </c>
      <c r="C1065" s="673">
        <f>IF(graph!$E$2=0,20,IF(SUM(K1065+L1065=0),NA(),0.25))</f>
        <v>20</v>
      </c>
      <c r="D1065" s="496">
        <f>IF(graph!$E$2=0,20,IF(AND(B1065&lt;graph!$E$10+graph!$E$32,B1065&gt;graph!$E$10-graph!$E$32),0.25,NA()))</f>
        <v>20</v>
      </c>
      <c r="K1065" s="674">
        <f>IF(graph!$E$20=0,0,IF(graph!$E$2=0,20,IF(AND(B1065&lt;graph!$E$20+graph!$E$32,B1065&gt;graph!$E$20-graph!$E$32),0.25,0)))</f>
        <v>0</v>
      </c>
      <c r="L1065" s="674">
        <f>IF(graph!$E$22=0,0,IF(graph!$E$2=0,20,IF(AND(B1065&gt;graph!$E$22-graph!$E$32,B1065&lt;graph!$E$22+graph!$E$32),0.25,0)))</f>
        <v>0</v>
      </c>
    </row>
    <row r="1066" spans="2:12">
      <c r="B1066" s="620" t="str">
        <f>IF(graph!$E$2=0,"",B1065+graph!$E$32)</f>
        <v/>
      </c>
      <c r="C1066" s="673">
        <f>IF(graph!$E$2=0,20,IF(SUM(K1066+L1066=0),NA(),0.25))</f>
        <v>20</v>
      </c>
      <c r="D1066" s="496">
        <f>IF(graph!$E$2=0,20,IF(AND(B1066&lt;graph!$E$10+graph!$E$32,B1066&gt;graph!$E$10-graph!$E$32),0.25,NA()))</f>
        <v>20</v>
      </c>
      <c r="K1066" s="674">
        <f>IF(graph!$E$20=0,0,IF(graph!$E$2=0,20,IF(AND(B1066&lt;graph!$E$20+graph!$E$32,B1066&gt;graph!$E$20-graph!$E$32),0.25,0)))</f>
        <v>0</v>
      </c>
      <c r="L1066" s="674">
        <f>IF(graph!$E$22=0,0,IF(graph!$E$2=0,20,IF(AND(B1066&gt;graph!$E$22-graph!$E$32,B1066&lt;graph!$E$22+graph!$E$32),0.25,0)))</f>
        <v>0</v>
      </c>
    </row>
    <row r="1067" spans="2:12">
      <c r="B1067" s="620" t="str">
        <f>IF(graph!$E$2=0,"",B1066+graph!$E$32)</f>
        <v/>
      </c>
      <c r="C1067" s="673">
        <f>IF(graph!$E$2=0,20,IF(SUM(K1067+L1067=0),NA(),0.25))</f>
        <v>20</v>
      </c>
      <c r="D1067" s="496">
        <f>IF(graph!$E$2=0,20,IF(AND(B1067&lt;graph!$E$10+graph!$E$32,B1067&gt;graph!$E$10-graph!$E$32),0.25,NA()))</f>
        <v>20</v>
      </c>
      <c r="K1067" s="674">
        <f>IF(graph!$E$20=0,0,IF(graph!$E$2=0,20,IF(AND(B1067&lt;graph!$E$20+graph!$E$32,B1067&gt;graph!$E$20-graph!$E$32),0.25,0)))</f>
        <v>0</v>
      </c>
      <c r="L1067" s="674">
        <f>IF(graph!$E$22=0,0,IF(graph!$E$2=0,20,IF(AND(B1067&gt;graph!$E$22-graph!$E$32,B1067&lt;graph!$E$22+graph!$E$32),0.25,0)))</f>
        <v>0</v>
      </c>
    </row>
    <row r="1068" spans="2:12">
      <c r="B1068" s="620" t="str">
        <f>IF(graph!$E$2=0,"",B1067+graph!$E$32)</f>
        <v/>
      </c>
      <c r="C1068" s="673">
        <f>IF(graph!$E$2=0,20,IF(SUM(K1068+L1068=0),NA(),0.25))</f>
        <v>20</v>
      </c>
      <c r="D1068" s="496">
        <f>IF(graph!$E$2=0,20,IF(AND(B1068&lt;graph!$E$10+graph!$E$32,B1068&gt;graph!$E$10-graph!$E$32),0.25,NA()))</f>
        <v>20</v>
      </c>
      <c r="K1068" s="674">
        <f>IF(graph!$E$20=0,0,IF(graph!$E$2=0,20,IF(AND(B1068&lt;graph!$E$20+graph!$E$32,B1068&gt;graph!$E$20-graph!$E$32),0.25,0)))</f>
        <v>0</v>
      </c>
      <c r="L1068" s="674">
        <f>IF(graph!$E$22=0,0,IF(graph!$E$2=0,20,IF(AND(B1068&gt;graph!$E$22-graph!$E$32,B1068&lt;graph!$E$22+graph!$E$32),0.25,0)))</f>
        <v>0</v>
      </c>
    </row>
    <row r="1069" spans="2:12">
      <c r="B1069" s="620" t="str">
        <f>IF(graph!$E$2=0,"",B1068+graph!$E$32)</f>
        <v/>
      </c>
      <c r="C1069" s="673">
        <f>IF(graph!$E$2=0,20,IF(SUM(K1069+L1069=0),NA(),0.25))</f>
        <v>20</v>
      </c>
      <c r="D1069" s="496">
        <f>IF(graph!$E$2=0,20,IF(AND(B1069&lt;graph!$E$10+graph!$E$32,B1069&gt;graph!$E$10-graph!$E$32),0.25,NA()))</f>
        <v>20</v>
      </c>
      <c r="K1069" s="674">
        <f>IF(graph!$E$20=0,0,IF(graph!$E$2=0,20,IF(AND(B1069&lt;graph!$E$20+graph!$E$32,B1069&gt;graph!$E$20-graph!$E$32),0.25,0)))</f>
        <v>0</v>
      </c>
      <c r="L1069" s="674">
        <f>IF(graph!$E$22=0,0,IF(graph!$E$2=0,20,IF(AND(B1069&gt;graph!$E$22-graph!$E$32,B1069&lt;graph!$E$22+graph!$E$32),0.25,0)))</f>
        <v>0</v>
      </c>
    </row>
    <row r="1070" spans="2:12">
      <c r="B1070" s="620" t="str">
        <f>IF(graph!$E$2=0,"",B1069+graph!$E$32)</f>
        <v/>
      </c>
      <c r="C1070" s="673">
        <f>IF(graph!$E$2=0,20,IF(SUM(K1070+L1070=0),NA(),0.25))</f>
        <v>20</v>
      </c>
      <c r="D1070" s="496">
        <f>IF(graph!$E$2=0,20,IF(AND(B1070&lt;graph!$E$10+graph!$E$32,B1070&gt;graph!$E$10-graph!$E$32),0.25,NA()))</f>
        <v>20</v>
      </c>
      <c r="K1070" s="674">
        <f>IF(graph!$E$20=0,0,IF(graph!$E$2=0,20,IF(AND(B1070&lt;graph!$E$20+graph!$E$32,B1070&gt;graph!$E$20-graph!$E$32),0.25,0)))</f>
        <v>0</v>
      </c>
      <c r="L1070" s="674">
        <f>IF(graph!$E$22=0,0,IF(graph!$E$2=0,20,IF(AND(B1070&gt;graph!$E$22-graph!$E$32,B1070&lt;graph!$E$22+graph!$E$32),0.25,0)))</f>
        <v>0</v>
      </c>
    </row>
    <row r="1071" spans="2:12">
      <c r="B1071" s="620" t="str">
        <f>IF(graph!$E$2=0,"",B1070+graph!$E$32)</f>
        <v/>
      </c>
      <c r="C1071" s="673">
        <f>IF(graph!$E$2=0,20,IF(SUM(K1071+L1071=0),NA(),0.25))</f>
        <v>20</v>
      </c>
      <c r="D1071" s="496">
        <f>IF(graph!$E$2=0,20,IF(AND(B1071&lt;graph!$E$10+graph!$E$32,B1071&gt;graph!$E$10-graph!$E$32),0.25,NA()))</f>
        <v>20</v>
      </c>
      <c r="K1071" s="674">
        <f>IF(graph!$E$20=0,0,IF(graph!$E$2=0,20,IF(AND(B1071&lt;graph!$E$20+graph!$E$32,B1071&gt;graph!$E$20-graph!$E$32),0.25,0)))</f>
        <v>0</v>
      </c>
      <c r="L1071" s="674">
        <f>IF(graph!$E$22=0,0,IF(graph!$E$2=0,20,IF(AND(B1071&gt;graph!$E$22-graph!$E$32,B1071&lt;graph!$E$22+graph!$E$32),0.25,0)))</f>
        <v>0</v>
      </c>
    </row>
    <row r="1072" spans="2:12">
      <c r="B1072" s="620" t="str">
        <f>IF(graph!$E$2=0,"",B1071+graph!$E$32)</f>
        <v/>
      </c>
      <c r="C1072" s="673">
        <f>IF(graph!$E$2=0,20,IF(SUM(K1072+L1072=0),NA(),0.25))</f>
        <v>20</v>
      </c>
      <c r="D1072" s="496">
        <f>IF(graph!$E$2=0,20,IF(AND(B1072&lt;graph!$E$10+graph!$E$32,B1072&gt;graph!$E$10-graph!$E$32),0.25,NA()))</f>
        <v>20</v>
      </c>
      <c r="K1072" s="674">
        <f>IF(graph!$E$20=0,0,IF(graph!$E$2=0,20,IF(AND(B1072&lt;graph!$E$20+graph!$E$32,B1072&gt;graph!$E$20-graph!$E$32),0.25,0)))</f>
        <v>0</v>
      </c>
      <c r="L1072" s="674">
        <f>IF(graph!$E$22=0,0,IF(graph!$E$2=0,20,IF(AND(B1072&gt;graph!$E$22-graph!$E$32,B1072&lt;graph!$E$22+graph!$E$32),0.25,0)))</f>
        <v>0</v>
      </c>
    </row>
    <row r="1073" spans="2:12">
      <c r="B1073" s="620" t="str">
        <f>IF(graph!$E$2=0,"",B1072+graph!$E$32)</f>
        <v/>
      </c>
      <c r="C1073" s="673">
        <f>IF(graph!$E$2=0,20,IF(SUM(K1073+L1073=0),NA(),0.25))</f>
        <v>20</v>
      </c>
      <c r="D1073" s="496">
        <f>IF(graph!$E$2=0,20,IF(AND(B1073&lt;graph!$E$10+graph!$E$32,B1073&gt;graph!$E$10-graph!$E$32),0.25,NA()))</f>
        <v>20</v>
      </c>
      <c r="K1073" s="674">
        <f>IF(graph!$E$20=0,0,IF(graph!$E$2=0,20,IF(AND(B1073&lt;graph!$E$20+graph!$E$32,B1073&gt;graph!$E$20-graph!$E$32),0.25,0)))</f>
        <v>0</v>
      </c>
      <c r="L1073" s="674">
        <f>IF(graph!$E$22=0,0,IF(graph!$E$2=0,20,IF(AND(B1073&gt;graph!$E$22-graph!$E$32,B1073&lt;graph!$E$22+graph!$E$32),0.25,0)))</f>
        <v>0</v>
      </c>
    </row>
    <row r="1074" spans="2:12">
      <c r="B1074" s="620" t="str">
        <f>IF(graph!$E$2=0,"",B1073+graph!$E$32)</f>
        <v/>
      </c>
      <c r="C1074" s="673">
        <f>IF(graph!$E$2=0,20,IF(SUM(K1074+L1074=0),NA(),0.25))</f>
        <v>20</v>
      </c>
      <c r="D1074" s="496">
        <f>IF(graph!$E$2=0,20,IF(AND(B1074&lt;graph!$E$10+graph!$E$32,B1074&gt;graph!$E$10-graph!$E$32),0.25,NA()))</f>
        <v>20</v>
      </c>
      <c r="K1074" s="674">
        <f>IF(graph!$E$20=0,0,IF(graph!$E$2=0,20,IF(AND(B1074&lt;graph!$E$20+graph!$E$32,B1074&gt;graph!$E$20-graph!$E$32),0.25,0)))</f>
        <v>0</v>
      </c>
      <c r="L1074" s="674">
        <f>IF(graph!$E$22=0,0,IF(graph!$E$2=0,20,IF(AND(B1074&gt;graph!$E$22-graph!$E$32,B1074&lt;graph!$E$22+graph!$E$32),0.25,0)))</f>
        <v>0</v>
      </c>
    </row>
    <row r="1075" spans="2:12">
      <c r="B1075" s="620" t="str">
        <f>IF(graph!$E$2=0,"",B1074+graph!$E$32)</f>
        <v/>
      </c>
      <c r="C1075" s="673">
        <f>IF(graph!$E$2=0,20,IF(SUM(K1075+L1075=0),NA(),0.25))</f>
        <v>20</v>
      </c>
      <c r="D1075" s="496">
        <f>IF(graph!$E$2=0,20,IF(AND(B1075&lt;graph!$E$10+graph!$E$32,B1075&gt;graph!$E$10-graph!$E$32),0.25,NA()))</f>
        <v>20</v>
      </c>
      <c r="K1075" s="674">
        <f>IF(graph!$E$20=0,0,IF(graph!$E$2=0,20,IF(AND(B1075&lt;graph!$E$20+graph!$E$32,B1075&gt;graph!$E$20-graph!$E$32),0.25,0)))</f>
        <v>0</v>
      </c>
      <c r="L1075" s="674">
        <f>IF(graph!$E$22=0,0,IF(graph!$E$2=0,20,IF(AND(B1075&gt;graph!$E$22-graph!$E$32,B1075&lt;graph!$E$22+graph!$E$32),0.25,0)))</f>
        <v>0</v>
      </c>
    </row>
    <row r="1076" spans="2:12">
      <c r="B1076" s="620" t="str">
        <f>IF(graph!$E$2=0,"",B1075+graph!$E$32)</f>
        <v/>
      </c>
      <c r="C1076" s="673">
        <f>IF(graph!$E$2=0,20,IF(SUM(K1076+L1076=0),NA(),0.25))</f>
        <v>20</v>
      </c>
      <c r="D1076" s="496">
        <f>IF(graph!$E$2=0,20,IF(AND(B1076&lt;graph!$E$10+graph!$E$32,B1076&gt;graph!$E$10-graph!$E$32),0.25,NA()))</f>
        <v>20</v>
      </c>
      <c r="K1076" s="674">
        <f>IF(graph!$E$20=0,0,IF(graph!$E$2=0,20,IF(AND(B1076&lt;graph!$E$20+graph!$E$32,B1076&gt;graph!$E$20-graph!$E$32),0.25,0)))</f>
        <v>0</v>
      </c>
      <c r="L1076" s="674">
        <f>IF(graph!$E$22=0,0,IF(graph!$E$2=0,20,IF(AND(B1076&gt;graph!$E$22-graph!$E$32,B1076&lt;graph!$E$22+graph!$E$32),0.25,0)))</f>
        <v>0</v>
      </c>
    </row>
    <row r="1077" spans="2:12">
      <c r="B1077" s="620" t="str">
        <f>IF(graph!$E$2=0,"",B1076+graph!$E$32)</f>
        <v/>
      </c>
      <c r="C1077" s="673">
        <f>IF(graph!$E$2=0,20,IF(SUM(K1077+L1077=0),NA(),0.25))</f>
        <v>20</v>
      </c>
      <c r="D1077" s="496">
        <f>IF(graph!$E$2=0,20,IF(AND(B1077&lt;graph!$E$10+graph!$E$32,B1077&gt;graph!$E$10-graph!$E$32),0.25,NA()))</f>
        <v>20</v>
      </c>
      <c r="K1077" s="674">
        <f>IF(graph!$E$20=0,0,IF(graph!$E$2=0,20,IF(AND(B1077&lt;graph!$E$20+graph!$E$32,B1077&gt;graph!$E$20-graph!$E$32),0.25,0)))</f>
        <v>0</v>
      </c>
      <c r="L1077" s="674">
        <f>IF(graph!$E$22=0,0,IF(graph!$E$2=0,20,IF(AND(B1077&gt;graph!$E$22-graph!$E$32,B1077&lt;graph!$E$22+graph!$E$32),0.25,0)))</f>
        <v>0</v>
      </c>
    </row>
    <row r="1078" spans="2:12">
      <c r="B1078" s="620" t="str">
        <f>IF(graph!$E$2=0,"",B1077+graph!$E$32)</f>
        <v/>
      </c>
      <c r="C1078" s="673">
        <f>IF(graph!$E$2=0,20,IF(SUM(K1078+L1078=0),NA(),0.25))</f>
        <v>20</v>
      </c>
      <c r="D1078" s="496">
        <f>IF(graph!$E$2=0,20,IF(AND(B1078&lt;graph!$E$10+graph!$E$32,B1078&gt;graph!$E$10-graph!$E$32),0.25,NA()))</f>
        <v>20</v>
      </c>
      <c r="K1078" s="674">
        <f>IF(graph!$E$20=0,0,IF(graph!$E$2=0,20,IF(AND(B1078&lt;graph!$E$20+graph!$E$32,B1078&gt;graph!$E$20-graph!$E$32),0.25,0)))</f>
        <v>0</v>
      </c>
      <c r="L1078" s="674">
        <f>IF(graph!$E$22=0,0,IF(graph!$E$2=0,20,IF(AND(B1078&gt;graph!$E$22-graph!$E$32,B1078&lt;graph!$E$22+graph!$E$32),0.25,0)))</f>
        <v>0</v>
      </c>
    </row>
    <row r="1079" spans="2:12">
      <c r="B1079" s="620" t="str">
        <f>IF(graph!$E$2=0,"",B1078+graph!$E$32)</f>
        <v/>
      </c>
      <c r="C1079" s="673">
        <f>IF(graph!$E$2=0,20,IF(SUM(K1079+L1079=0),NA(),0.25))</f>
        <v>20</v>
      </c>
      <c r="D1079" s="496">
        <f>IF(graph!$E$2=0,20,IF(AND(B1079&lt;graph!$E$10+graph!$E$32,B1079&gt;graph!$E$10-graph!$E$32),0.25,NA()))</f>
        <v>20</v>
      </c>
      <c r="K1079" s="674">
        <f>IF(graph!$E$20=0,0,IF(graph!$E$2=0,20,IF(AND(B1079&lt;graph!$E$20+graph!$E$32,B1079&gt;graph!$E$20-graph!$E$32),0.25,0)))</f>
        <v>0</v>
      </c>
      <c r="L1079" s="674">
        <f>IF(graph!$E$22=0,0,IF(graph!$E$2=0,20,IF(AND(B1079&gt;graph!$E$22-graph!$E$32,B1079&lt;graph!$E$22+graph!$E$32),0.25,0)))</f>
        <v>0</v>
      </c>
    </row>
    <row r="1080" spans="2:12">
      <c r="B1080" s="620" t="str">
        <f>IF(graph!$E$2=0,"",B1079+graph!$E$32)</f>
        <v/>
      </c>
      <c r="C1080" s="673">
        <f>IF(graph!$E$2=0,20,IF(SUM(K1080+L1080=0),NA(),0.25))</f>
        <v>20</v>
      </c>
      <c r="D1080" s="496">
        <f>IF(graph!$E$2=0,20,IF(AND(B1080&lt;graph!$E$10+graph!$E$32,B1080&gt;graph!$E$10-graph!$E$32),0.25,NA()))</f>
        <v>20</v>
      </c>
      <c r="K1080" s="674">
        <f>IF(graph!$E$20=0,0,IF(graph!$E$2=0,20,IF(AND(B1080&lt;graph!$E$20+graph!$E$32,B1080&gt;graph!$E$20-graph!$E$32),0.25,0)))</f>
        <v>0</v>
      </c>
      <c r="L1080" s="674">
        <f>IF(graph!$E$22=0,0,IF(graph!$E$2=0,20,IF(AND(B1080&gt;graph!$E$22-graph!$E$32,B1080&lt;graph!$E$22+graph!$E$32),0.25,0)))</f>
        <v>0</v>
      </c>
    </row>
  </sheetData>
  <sheetProtection password="CF58" sheet="1" objects="1" scenarios="1"/>
  <mergeCells count="14">
    <mergeCell ref="B7:D7"/>
    <mergeCell ref="B2:D2"/>
    <mergeCell ref="B3:D3"/>
    <mergeCell ref="B4:D4"/>
    <mergeCell ref="B5:D5"/>
    <mergeCell ref="B6:D6"/>
    <mergeCell ref="B30:D30"/>
    <mergeCell ref="B32:D32"/>
    <mergeCell ref="B8:D8"/>
    <mergeCell ref="B10:D10"/>
    <mergeCell ref="B20:D20"/>
    <mergeCell ref="B22:D22"/>
    <mergeCell ref="B26:D26"/>
    <mergeCell ref="B28:D28"/>
  </mergeCells>
  <pageMargins left="0.75" right="0.75" top="1" bottom="1" header="0.5" footer="0.5"/>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1080"/>
  <sheetViews>
    <sheetView showGridLines="0" topLeftCell="A36" workbookViewId="0">
      <selection activeCell="B2" sqref="B2:D13"/>
    </sheetView>
  </sheetViews>
  <sheetFormatPr defaultRowHeight="12.75"/>
  <cols>
    <col min="1" max="1" width="5.42578125" style="496" customWidth="1"/>
    <col min="2" max="2" width="8.140625" style="620" bestFit="1" customWidth="1"/>
    <col min="3" max="3" width="8" style="602" bestFit="1" customWidth="1"/>
    <col min="4" max="4" width="6.7109375" style="602" customWidth="1"/>
    <col min="5" max="5" width="19.5703125" style="496" customWidth="1"/>
    <col min="6" max="6" width="6.7109375" style="496" hidden="1" customWidth="1"/>
    <col min="7" max="7" width="9.140625" style="603"/>
    <col min="8" max="8" width="17.5703125" style="496" customWidth="1"/>
    <col min="9" max="9" width="16.7109375" style="496" bestFit="1" customWidth="1"/>
    <col min="10" max="16384" width="9.140625" style="496"/>
  </cols>
  <sheetData>
    <row r="1" spans="1:7">
      <c r="A1" s="604"/>
      <c r="B1" s="605"/>
      <c r="C1" s="606"/>
      <c r="D1" s="606"/>
      <c r="E1" s="607"/>
      <c r="F1" s="607"/>
      <c r="G1" s="608"/>
    </row>
    <row r="2" spans="1:7">
      <c r="A2" s="609"/>
      <c r="B2" s="1313" t="s">
        <v>494</v>
      </c>
      <c r="C2" s="1314"/>
      <c r="D2" s="1315"/>
      <c r="E2" s="610" t="e">
        <f>MAX(#REF!)</f>
        <v>#REF!</v>
      </c>
      <c r="F2" s="611"/>
      <c r="G2" s="612"/>
    </row>
    <row r="3" spans="1:7">
      <c r="A3" s="609"/>
      <c r="B3" s="1313" t="s">
        <v>495</v>
      </c>
      <c r="C3" s="1314"/>
      <c r="D3" s="1315"/>
      <c r="E3" s="613" t="e">
        <f>IF(ROUNDDOWN(SQRT('graph (2)'!$E$2),0)&gt;25,25,ROUNDDOWN(SQRT('graph (2)'!$E$2),0))+1</f>
        <v>#REF!</v>
      </c>
      <c r="F3" s="611"/>
      <c r="G3" s="612"/>
    </row>
    <row r="4" spans="1:7">
      <c r="A4" s="609"/>
      <c r="B4" s="1313" t="s">
        <v>496</v>
      </c>
      <c r="C4" s="1314"/>
      <c r="D4" s="1315"/>
      <c r="E4" s="614" t="e">
        <f>MIN(#REF!)</f>
        <v>#REF!</v>
      </c>
      <c r="F4" s="611"/>
      <c r="G4" s="612"/>
    </row>
    <row r="5" spans="1:7">
      <c r="A5" s="609"/>
      <c r="B5" s="1313" t="s">
        <v>497</v>
      </c>
      <c r="C5" s="1314"/>
      <c r="D5" s="1315"/>
      <c r="E5" s="614" t="e">
        <f>MAX(#REF!)</f>
        <v>#REF!</v>
      </c>
      <c r="F5" s="611"/>
      <c r="G5" s="612"/>
    </row>
    <row r="6" spans="1:7">
      <c r="A6" s="609"/>
      <c r="B6" s="1313" t="s">
        <v>498</v>
      </c>
      <c r="C6" s="1314"/>
      <c r="D6" s="1315"/>
      <c r="E6" s="614" t="e">
        <f>'graph (2)'!$E$5-'graph (2)'!$E$4</f>
        <v>#REF!</v>
      </c>
      <c r="F6" s="611"/>
      <c r="G6" s="612"/>
    </row>
    <row r="7" spans="1:7">
      <c r="A7" s="609"/>
      <c r="B7" s="1313" t="s">
        <v>499</v>
      </c>
      <c r="C7" s="1314"/>
      <c r="D7" s="1315"/>
      <c r="E7" s="614" t="e">
        <f>'graph (2)'!$E$6/SQRT('graph (2)'!$E$2)</f>
        <v>#REF!</v>
      </c>
      <c r="F7" s="611"/>
      <c r="G7" s="612"/>
    </row>
    <row r="8" spans="1:7">
      <c r="A8" s="609"/>
      <c r="B8" s="1310" t="s">
        <v>500</v>
      </c>
      <c r="C8" s="1311"/>
      <c r="D8" s="1312"/>
      <c r="E8" s="615" t="e">
        <f>STDEV(#REF!)</f>
        <v>#REF!</v>
      </c>
      <c r="F8" s="611"/>
      <c r="G8" s="612"/>
    </row>
    <row r="9" spans="1:7">
      <c r="A9" s="609"/>
      <c r="B9" s="616"/>
      <c r="C9" s="617"/>
      <c r="D9" s="617"/>
      <c r="E9" s="618"/>
      <c r="F9" s="611"/>
      <c r="G9" s="612"/>
    </row>
    <row r="10" spans="1:7">
      <c r="A10" s="609"/>
      <c r="B10" s="1310" t="s">
        <v>501</v>
      </c>
      <c r="C10" s="1311"/>
      <c r="D10" s="1312"/>
      <c r="E10" s="615" t="e">
        <f>AVERAGE(#REF!)</f>
        <v>#REF!</v>
      </c>
      <c r="F10" s="611"/>
      <c r="G10" s="612"/>
    </row>
    <row r="11" spans="1:7">
      <c r="A11" s="609"/>
      <c r="B11" s="616"/>
      <c r="C11" s="617"/>
      <c r="D11" s="617"/>
      <c r="E11" s="619"/>
      <c r="F11" s="611"/>
      <c r="G11" s="612"/>
    </row>
    <row r="12" spans="1:7">
      <c r="A12" s="609"/>
      <c r="F12" s="611"/>
      <c r="G12" s="612"/>
    </row>
    <row r="13" spans="1:7">
      <c r="A13" s="609"/>
      <c r="B13" s="621"/>
      <c r="C13" s="617"/>
      <c r="D13" s="617"/>
      <c r="E13" s="611"/>
      <c r="F13" s="611"/>
      <c r="G13" s="612"/>
    </row>
    <row r="14" spans="1:7">
      <c r="A14" s="609"/>
      <c r="F14" s="611"/>
      <c r="G14" s="612"/>
    </row>
    <row r="15" spans="1:7">
      <c r="A15" s="609"/>
      <c r="B15" s="621"/>
      <c r="C15" s="617"/>
      <c r="D15" s="617"/>
      <c r="E15" s="622"/>
      <c r="F15" s="611"/>
      <c r="G15" s="612"/>
    </row>
    <row r="16" spans="1:7">
      <c r="A16" s="609"/>
      <c r="F16" s="611"/>
      <c r="G16" s="612"/>
    </row>
    <row r="17" spans="1:7">
      <c r="A17" s="623"/>
      <c r="B17" s="624"/>
      <c r="C17" s="625"/>
      <c r="D17" s="625"/>
      <c r="E17" s="626"/>
      <c r="F17" s="627"/>
      <c r="G17" s="628"/>
    </row>
    <row r="18" spans="1:7">
      <c r="B18" s="616"/>
      <c r="C18" s="629"/>
      <c r="D18" s="629"/>
      <c r="E18" s="630"/>
    </row>
    <row r="19" spans="1:7">
      <c r="A19" s="604"/>
      <c r="B19" s="605"/>
      <c r="C19" s="606"/>
      <c r="D19" s="606"/>
      <c r="E19" s="607"/>
      <c r="F19" s="607"/>
      <c r="G19" s="608"/>
    </row>
    <row r="20" spans="1:7">
      <c r="A20" s="609"/>
      <c r="B20" s="1310" t="s">
        <v>502</v>
      </c>
      <c r="C20" s="1311"/>
      <c r="D20" s="1312"/>
      <c r="E20" s="615" t="e">
        <f>IF(#REF!="",0,#REF!-0.0000000000001)</f>
        <v>#REF!</v>
      </c>
      <c r="F20" s="611"/>
      <c r="G20" s="612"/>
    </row>
    <row r="21" spans="1:7">
      <c r="A21" s="609"/>
      <c r="B21" s="621"/>
      <c r="C21" s="617"/>
      <c r="D21" s="617"/>
      <c r="E21" s="611"/>
      <c r="F21" s="611"/>
      <c r="G21" s="612"/>
    </row>
    <row r="22" spans="1:7">
      <c r="A22" s="609"/>
      <c r="B22" s="1310" t="s">
        <v>503</v>
      </c>
      <c r="C22" s="1311"/>
      <c r="D22" s="1312"/>
      <c r="E22" s="615" t="e">
        <f>IF(#REF!="",0,#REF!-0.0000000000001)</f>
        <v>#REF!</v>
      </c>
      <c r="F22" s="611"/>
      <c r="G22" s="612"/>
    </row>
    <row r="23" spans="1:7">
      <c r="A23" s="623"/>
      <c r="B23" s="624"/>
      <c r="C23" s="625"/>
      <c r="D23" s="625"/>
      <c r="E23" s="627"/>
      <c r="F23" s="627"/>
      <c r="G23" s="628"/>
    </row>
    <row r="24" spans="1:7">
      <c r="A24" s="611"/>
      <c r="B24" s="616"/>
      <c r="C24" s="629"/>
      <c r="D24" s="629"/>
      <c r="E24" s="611"/>
      <c r="F24" s="611"/>
      <c r="G24" s="622"/>
    </row>
    <row r="25" spans="1:7">
      <c r="A25" s="604"/>
      <c r="B25" s="605"/>
      <c r="C25" s="606"/>
      <c r="D25" s="606"/>
      <c r="E25" s="607"/>
      <c r="F25" s="607"/>
      <c r="G25" s="608"/>
    </row>
    <row r="26" spans="1:7">
      <c r="A26" s="609"/>
      <c r="B26" s="1310" t="s">
        <v>504</v>
      </c>
      <c r="C26" s="1311"/>
      <c r="D26" s="1312"/>
      <c r="E26" s="631" t="e">
        <f>E53-(15*'graph (2)'!$E$7)</f>
        <v>#REF!</v>
      </c>
      <c r="F26" s="611"/>
      <c r="G26" s="612"/>
    </row>
    <row r="27" spans="1:7">
      <c r="A27" s="609"/>
      <c r="B27" s="621"/>
      <c r="C27" s="617"/>
      <c r="D27" s="617"/>
      <c r="E27" s="611"/>
      <c r="F27" s="611"/>
      <c r="G27" s="612"/>
    </row>
    <row r="28" spans="1:7">
      <c r="A28" s="609"/>
      <c r="B28" s="1310" t="s">
        <v>505</v>
      </c>
      <c r="C28" s="1311"/>
      <c r="D28" s="1312"/>
      <c r="E28" s="631" t="e">
        <f>'graph (2)'!$E$4+(24*'graph (2)'!$E$7)</f>
        <v>#REF!</v>
      </c>
      <c r="F28" s="611"/>
      <c r="G28" s="612"/>
    </row>
    <row r="29" spans="1:7">
      <c r="A29" s="609"/>
      <c r="B29" s="616"/>
      <c r="C29" s="629"/>
      <c r="D29" s="629"/>
      <c r="E29" s="632"/>
      <c r="F29" s="611"/>
      <c r="G29" s="612"/>
    </row>
    <row r="30" spans="1:7">
      <c r="A30" s="609"/>
      <c r="B30" s="1310" t="s">
        <v>506</v>
      </c>
      <c r="C30" s="1311"/>
      <c r="D30" s="1312"/>
      <c r="E30" s="631" t="e">
        <f>'graph (2)'!$E$28-'graph (2)'!$E$26</f>
        <v>#REF!</v>
      </c>
      <c r="F30" s="611"/>
      <c r="G30" s="612"/>
    </row>
    <row r="31" spans="1:7">
      <c r="A31" s="609"/>
      <c r="B31" s="616"/>
      <c r="C31" s="629"/>
      <c r="D31" s="629"/>
      <c r="E31" s="632"/>
      <c r="F31" s="611"/>
      <c r="G31" s="612"/>
    </row>
    <row r="32" spans="1:7">
      <c r="A32" s="609"/>
      <c r="B32" s="1310" t="s">
        <v>507</v>
      </c>
      <c r="C32" s="1311"/>
      <c r="D32" s="1312"/>
      <c r="E32" s="633" t="e">
        <f>'graph (2)'!$E$30/999</f>
        <v>#REF!</v>
      </c>
      <c r="F32" s="611"/>
      <c r="G32" s="612"/>
    </row>
    <row r="33" spans="1:9">
      <c r="A33" s="623"/>
      <c r="B33" s="624"/>
      <c r="C33" s="625"/>
      <c r="D33" s="625"/>
      <c r="E33" s="634"/>
      <c r="F33" s="627"/>
      <c r="G33" s="628"/>
    </row>
    <row r="34" spans="1:9">
      <c r="B34" s="616"/>
      <c r="C34" s="629"/>
      <c r="D34" s="629"/>
      <c r="E34" s="632"/>
    </row>
    <row r="37" spans="1:9">
      <c r="A37" s="467"/>
      <c r="B37" s="635" t="s">
        <v>508</v>
      </c>
      <c r="C37" s="636" t="s">
        <v>509</v>
      </c>
      <c r="D37" s="636" t="s">
        <v>510</v>
      </c>
      <c r="E37" s="637" t="s">
        <v>511</v>
      </c>
      <c r="F37" s="638"/>
      <c r="G37" s="639" t="s">
        <v>512</v>
      </c>
    </row>
    <row r="38" spans="1:9">
      <c r="A38" s="467"/>
      <c r="B38" s="640">
        <v>-14</v>
      </c>
      <c r="C38" s="641"/>
      <c r="D38" s="641"/>
      <c r="E38" s="642" t="e">
        <f>IF('graph (2)'!$E$2=0,"",IF(B38="","",ROUND(E39-'graph (2)'!$E$7,#REF!)))</f>
        <v>#REF!</v>
      </c>
      <c r="F38" s="643"/>
      <c r="G38" s="644"/>
      <c r="H38" s="645" t="e">
        <f>IF(B38="","",NORMDIST(E38,'graph (2)'!$E$10,'graph (2)'!$E$8,1)*'graph (2)'!$E$2)</f>
        <v>#REF!</v>
      </c>
      <c r="I38" s="645" t="e">
        <f t="shared" ref="I38:I53" si="0">IF(B38="","",H38)</f>
        <v>#REF!</v>
      </c>
    </row>
    <row r="39" spans="1:9">
      <c r="A39" s="467"/>
      <c r="B39" s="646">
        <v>-13</v>
      </c>
      <c r="C39" s="647"/>
      <c r="D39" s="647"/>
      <c r="E39" s="642" t="e">
        <f>IF('graph (2)'!$E$2=0,"",IF(B39="","",ROUND(E40-'graph (2)'!$E$7,#REF!)))</f>
        <v>#REF!</v>
      </c>
      <c r="F39" s="648"/>
      <c r="G39" s="649"/>
      <c r="H39" s="645" t="e">
        <f>IF(B39="","",NORMDIST(E39,'graph (2)'!$E$10,'graph (2)'!$E$8,1)*'graph (2)'!$E$2)</f>
        <v>#REF!</v>
      </c>
      <c r="I39" s="645" t="e">
        <f t="shared" si="0"/>
        <v>#REF!</v>
      </c>
    </row>
    <row r="40" spans="1:9">
      <c r="A40" s="467"/>
      <c r="B40" s="646">
        <v>-12</v>
      </c>
      <c r="C40" s="647"/>
      <c r="D40" s="647"/>
      <c r="E40" s="642" t="e">
        <f>IF('graph (2)'!$E$2=0,"",IF(B40="","",ROUND(E41-'graph (2)'!$E$7,#REF!)))</f>
        <v>#REF!</v>
      </c>
      <c r="F40" s="648"/>
      <c r="G40" s="649"/>
      <c r="H40" s="645" t="e">
        <f>IF(B40="","",NORMDIST(E40,'graph (2)'!$E$10,'graph (2)'!$E$8,1)*'graph (2)'!$E$2)</f>
        <v>#REF!</v>
      </c>
      <c r="I40" s="645" t="e">
        <f t="shared" si="0"/>
        <v>#REF!</v>
      </c>
    </row>
    <row r="41" spans="1:9">
      <c r="A41" s="467"/>
      <c r="B41" s="646">
        <v>-11</v>
      </c>
      <c r="C41" s="647"/>
      <c r="D41" s="647"/>
      <c r="E41" s="642" t="e">
        <f>IF('graph (2)'!$E$2=0,"",IF(B41="","",ROUND(E42-'graph (2)'!$E$7,#REF!)))</f>
        <v>#REF!</v>
      </c>
      <c r="F41" s="648"/>
      <c r="G41" s="649"/>
      <c r="H41" s="645" t="e">
        <f>IF(B41="","",NORMDIST(E41,'graph (2)'!$E$10,'graph (2)'!$E$8,1)*'graph (2)'!$E$2)</f>
        <v>#REF!</v>
      </c>
      <c r="I41" s="645" t="e">
        <f t="shared" si="0"/>
        <v>#REF!</v>
      </c>
    </row>
    <row r="42" spans="1:9">
      <c r="A42" s="467"/>
      <c r="B42" s="646">
        <v>-10</v>
      </c>
      <c r="C42" s="647"/>
      <c r="D42" s="647"/>
      <c r="E42" s="642" t="e">
        <f>IF('graph (2)'!$E$2=0,"",IF(B42="","",ROUND(E43-'graph (2)'!$E$7,#REF!)))</f>
        <v>#REF!</v>
      </c>
      <c r="F42" s="648"/>
      <c r="G42" s="649"/>
      <c r="H42" s="645" t="e">
        <f>IF(B42="","",NORMDIST(E42,'graph (2)'!$E$10,'graph (2)'!$E$8,1)*'graph (2)'!$E$2)</f>
        <v>#REF!</v>
      </c>
      <c r="I42" s="645" t="e">
        <f t="shared" si="0"/>
        <v>#REF!</v>
      </c>
    </row>
    <row r="43" spans="1:9">
      <c r="A43" s="467"/>
      <c r="B43" s="646">
        <v>-9</v>
      </c>
      <c r="C43" s="647"/>
      <c r="D43" s="647"/>
      <c r="E43" s="642" t="e">
        <f>IF('graph (2)'!$E$2=0,"",IF(B43="","",ROUND(E44-'graph (2)'!$E$7,#REF!)))</f>
        <v>#REF!</v>
      </c>
      <c r="F43" s="648"/>
      <c r="G43" s="649"/>
      <c r="H43" s="645" t="e">
        <f>IF(B43="","",NORMDIST(E43,'graph (2)'!$E$10,'graph (2)'!$E$8,1)*'graph (2)'!$E$2)</f>
        <v>#REF!</v>
      </c>
      <c r="I43" s="645" t="e">
        <f t="shared" si="0"/>
        <v>#REF!</v>
      </c>
    </row>
    <row r="44" spans="1:9">
      <c r="A44" s="467"/>
      <c r="B44" s="646">
        <v>-8</v>
      </c>
      <c r="C44" s="647"/>
      <c r="D44" s="647"/>
      <c r="E44" s="642" t="e">
        <f>IF('graph (2)'!$E$2=0,"",IF(B44="","",ROUND(E45-'graph (2)'!$E$7,#REF!)))</f>
        <v>#REF!</v>
      </c>
      <c r="F44" s="648"/>
      <c r="G44" s="649"/>
      <c r="H44" s="645" t="e">
        <f>IF(B44="","",NORMDIST(E44,'graph (2)'!$E$10,'graph (2)'!$E$8,1)*'graph (2)'!$E$2)</f>
        <v>#REF!</v>
      </c>
      <c r="I44" s="645" t="e">
        <f t="shared" si="0"/>
        <v>#REF!</v>
      </c>
    </row>
    <row r="45" spans="1:9">
      <c r="A45" s="467"/>
      <c r="B45" s="646">
        <v>-7</v>
      </c>
      <c r="C45" s="647"/>
      <c r="D45" s="647"/>
      <c r="E45" s="642" t="e">
        <f>IF('graph (2)'!$E$2=0,"",IF(B45="","",ROUND(E46-'graph (2)'!$E$7,#REF!)))</f>
        <v>#REF!</v>
      </c>
      <c r="F45" s="648"/>
      <c r="G45" s="650"/>
      <c r="H45" s="645" t="e">
        <f>IF(B45="","",NORMDIST(E45,'graph (2)'!$E$10,'graph (2)'!$E$8,1)*'graph (2)'!$E$2)</f>
        <v>#REF!</v>
      </c>
      <c r="I45" s="645" t="e">
        <f t="shared" si="0"/>
        <v>#REF!</v>
      </c>
    </row>
    <row r="46" spans="1:9">
      <c r="A46" s="467"/>
      <c r="B46" s="646">
        <v>-6</v>
      </c>
      <c r="C46" s="647"/>
      <c r="D46" s="647"/>
      <c r="E46" s="642" t="e">
        <f>IF('graph (2)'!$E$2=0,"",IF(B46="","",ROUND(E47-'graph (2)'!$E$7,#REF!)))</f>
        <v>#REF!</v>
      </c>
      <c r="F46" s="648"/>
      <c r="G46" s="649"/>
      <c r="H46" s="645" t="e">
        <f>IF(B46="","",NORMDIST(E46,'graph (2)'!$E$10,'graph (2)'!$E$8,1)*'graph (2)'!$E$2)</f>
        <v>#REF!</v>
      </c>
      <c r="I46" s="645" t="e">
        <f t="shared" si="0"/>
        <v>#REF!</v>
      </c>
    </row>
    <row r="47" spans="1:9">
      <c r="A47" s="467"/>
      <c r="B47" s="646">
        <v>-5</v>
      </c>
      <c r="C47" s="647"/>
      <c r="D47" s="647"/>
      <c r="E47" s="642" t="e">
        <f>IF('graph (2)'!$E$2=0,"",IF(B47="","",ROUND(E48-'graph (2)'!$E$7,#REF!)))</f>
        <v>#REF!</v>
      </c>
      <c r="F47" s="648"/>
      <c r="G47" s="649"/>
      <c r="H47" s="645" t="e">
        <f>IF(B47="","",NORMDIST(E47,'graph (2)'!$E$10,'graph (2)'!$E$8,1)*'graph (2)'!$E$2)</f>
        <v>#REF!</v>
      </c>
      <c r="I47" s="645" t="e">
        <f t="shared" si="0"/>
        <v>#REF!</v>
      </c>
    </row>
    <row r="48" spans="1:9">
      <c r="A48" s="467"/>
      <c r="B48" s="646">
        <v>-4</v>
      </c>
      <c r="C48" s="647"/>
      <c r="D48" s="647"/>
      <c r="E48" s="642" t="e">
        <f>IF('graph (2)'!$E$2=0,"",IF(B48="","",ROUND(E49-'graph (2)'!$E$7,#REF!)))</f>
        <v>#REF!</v>
      </c>
      <c r="F48" s="648"/>
      <c r="G48" s="649"/>
      <c r="H48" s="645" t="e">
        <f>IF(B48="","",NORMDIST(E48,'graph (2)'!$E$10,'graph (2)'!$E$8,1)*'graph (2)'!$E$2)</f>
        <v>#REF!</v>
      </c>
      <c r="I48" s="645" t="e">
        <f t="shared" si="0"/>
        <v>#REF!</v>
      </c>
    </row>
    <row r="49" spans="1:9">
      <c r="A49" s="467"/>
      <c r="B49" s="646">
        <v>-3</v>
      </c>
      <c r="C49" s="647"/>
      <c r="D49" s="647"/>
      <c r="E49" s="642" t="e">
        <f>IF('graph (2)'!$E$2=0,"",IF(B49="","",ROUND(E50-'graph (2)'!$E$7,#REF!)))</f>
        <v>#REF!</v>
      </c>
      <c r="F49" s="648"/>
      <c r="G49" s="649"/>
      <c r="H49" s="645" t="e">
        <f>IF(B49="","",NORMDIST(E49,'graph (2)'!$E$10,'graph (2)'!$E$8,1)*'graph (2)'!$E$2)</f>
        <v>#REF!</v>
      </c>
      <c r="I49" s="645" t="e">
        <f t="shared" si="0"/>
        <v>#REF!</v>
      </c>
    </row>
    <row r="50" spans="1:9">
      <c r="A50" s="467"/>
      <c r="B50" s="646">
        <v>-2</v>
      </c>
      <c r="C50" s="647"/>
      <c r="D50" s="647"/>
      <c r="E50" s="642" t="e">
        <f>IF('graph (2)'!$E$2=0,"",IF(B50="","",ROUND(E51-'graph (2)'!$E$7,#REF!)))</f>
        <v>#REF!</v>
      </c>
      <c r="F50" s="648"/>
      <c r="G50" s="649"/>
      <c r="H50" s="645" t="e">
        <f>IF(B50="","",NORMDIST(E50,'graph (2)'!$E$10,'graph (2)'!$E$8,1)*'graph (2)'!$E$2)</f>
        <v>#REF!</v>
      </c>
      <c r="I50" s="645" t="e">
        <f t="shared" si="0"/>
        <v>#REF!</v>
      </c>
    </row>
    <row r="51" spans="1:9">
      <c r="A51" s="467"/>
      <c r="B51" s="646">
        <v>-1</v>
      </c>
      <c r="C51" s="647"/>
      <c r="D51" s="647"/>
      <c r="E51" s="642" t="e">
        <f>IF('graph (2)'!$E$2=0,"",IF(B51="","",ROUND(E52-'graph (2)'!$E$7,#REF!)))</f>
        <v>#REF!</v>
      </c>
      <c r="F51" s="648"/>
      <c r="G51" s="649"/>
      <c r="H51" s="645" t="e">
        <f>IF(B51="","",NORMDIST(E51,'graph (2)'!$E$10,'graph (2)'!$E$8,1)*'graph (2)'!$E$2)</f>
        <v>#REF!</v>
      </c>
      <c r="I51" s="645" t="e">
        <f t="shared" si="0"/>
        <v>#REF!</v>
      </c>
    </row>
    <row r="52" spans="1:9">
      <c r="A52" s="467"/>
      <c r="B52" s="651">
        <v>0</v>
      </c>
      <c r="C52" s="652"/>
      <c r="D52" s="652"/>
      <c r="E52" s="653" t="e">
        <f>IF('graph (2)'!$E$2=0,"",IF(B52="","",ROUND('graph (2)'!$E$4-'graph (2)'!$E$7,#REF!)))</f>
        <v>#REF!</v>
      </c>
      <c r="F52" s="654"/>
      <c r="G52" s="655"/>
      <c r="H52" s="645" t="e">
        <f>IF(B52="","",NORMDIST(E52,'graph (2)'!$E$10,'graph (2)'!$E$8,1)*'graph (2)'!$E$2)</f>
        <v>#REF!</v>
      </c>
      <c r="I52" s="645" t="e">
        <f t="shared" si="0"/>
        <v>#REF!</v>
      </c>
    </row>
    <row r="53" spans="1:9">
      <c r="A53" s="656">
        <v>1</v>
      </c>
      <c r="B53" s="657" t="e">
        <f>IF(A53&lt;='graph (2)'!$E$3,A53,"")</f>
        <v>#REF!</v>
      </c>
      <c r="C53" s="658" t="e">
        <f>IF(B53="","",ROUND(E53-('graph (2)'!$E$7/2),#REF!+1))</f>
        <v>#REF!</v>
      </c>
      <c r="D53" s="658" t="e">
        <f>IF(C53="","",ROUND(E53+('graph (2)'!$E$7/2),#REF!+1))</f>
        <v>#REF!</v>
      </c>
      <c r="E53" s="636" t="e">
        <f>IF(B53="","",ROUND('graph (2)'!$E$4,#REF!))</f>
        <v>#REF!</v>
      </c>
      <c r="F53" s="659" t="e">
        <f>IF(B53="","",FREQUENCY(#REF!,D53))</f>
        <v>#REF!</v>
      </c>
      <c r="G53" s="660" t="e">
        <f>IF(B53="","",F53-F37)</f>
        <v>#REF!</v>
      </c>
      <c r="H53" s="645" t="e">
        <f>IF(B53="","",NORMDIST(E53,'graph (2)'!$E$10,'graph (2)'!$E$8,1)*'graph (2)'!$E$2)</f>
        <v>#REF!</v>
      </c>
      <c r="I53" s="645" t="e">
        <f t="shared" si="0"/>
        <v>#REF!</v>
      </c>
    </row>
    <row r="54" spans="1:9">
      <c r="A54" s="656">
        <v>2</v>
      </c>
      <c r="B54" s="661" t="e">
        <f>IF(A54&lt;='graph (2)'!$E$3,A54,"")</f>
        <v>#REF!</v>
      </c>
      <c r="C54" s="662" t="e">
        <f>IF(B54="","",ROUND(E54-('graph (2)'!$E$7/2),#REF!+1))</f>
        <v>#REF!</v>
      </c>
      <c r="D54" s="662" t="e">
        <f>IF(C54="","",ROUND(E54+('graph (2)'!$E$7/2),#REF!+1))</f>
        <v>#REF!</v>
      </c>
      <c r="E54" s="663" t="e">
        <f>IF(B54="","",ROUND(E53+'graph (2)'!$E$7,#REF!))</f>
        <v>#REF!</v>
      </c>
      <c r="F54" s="664" t="e">
        <f>IF(B54="","",FREQUENCY(#REF!,D54))</f>
        <v>#REF!</v>
      </c>
      <c r="G54" s="665" t="e">
        <f t="shared" ref="G54:G77" si="1">IF(B54="","",F54-F53)</f>
        <v>#REF!</v>
      </c>
      <c r="H54" s="645" t="e">
        <f>IF(B54="","",NORMDIST(E54,'graph (2)'!$E$10,'graph (2)'!$E$8,1)*'graph (2)'!$E$2)</f>
        <v>#REF!</v>
      </c>
      <c r="I54" s="645" t="e">
        <f t="shared" ref="I54:I77" si="2">IF(B54="","",H54-H53)</f>
        <v>#REF!</v>
      </c>
    </row>
    <row r="55" spans="1:9">
      <c r="A55" s="656">
        <v>3</v>
      </c>
      <c r="B55" s="661" t="e">
        <f>IF(A55&lt;='graph (2)'!$E$3,A55,"")</f>
        <v>#REF!</v>
      </c>
      <c r="C55" s="662" t="e">
        <f>IF(B55="","",ROUND(E55-('graph (2)'!$E$7/2),#REF!+1))</f>
        <v>#REF!</v>
      </c>
      <c r="D55" s="662" t="e">
        <f>IF(C55="","",ROUND(E55+('graph (2)'!$E$7/2),#REF!+1))</f>
        <v>#REF!</v>
      </c>
      <c r="E55" s="663" t="e">
        <f>IF(B55="","",ROUND(E54+'graph (2)'!$E$7,#REF!))</f>
        <v>#REF!</v>
      </c>
      <c r="F55" s="664" t="e">
        <f>IF(B55="","",FREQUENCY(#REF!,D55))</f>
        <v>#REF!</v>
      </c>
      <c r="G55" s="665" t="e">
        <f t="shared" si="1"/>
        <v>#REF!</v>
      </c>
      <c r="H55" s="645" t="e">
        <f>IF(B55="","",NORMDIST(E55,'graph (2)'!$E$10,'graph (2)'!$E$8,1)*'graph (2)'!$E$2)</f>
        <v>#REF!</v>
      </c>
      <c r="I55" s="645" t="e">
        <f t="shared" si="2"/>
        <v>#REF!</v>
      </c>
    </row>
    <row r="56" spans="1:9">
      <c r="A56" s="656">
        <v>4</v>
      </c>
      <c r="B56" s="661" t="e">
        <f>IF(A56&lt;='graph (2)'!$E$3,A56,"")</f>
        <v>#REF!</v>
      </c>
      <c r="C56" s="662" t="e">
        <f>IF(B56="","",ROUND(E56-('graph (2)'!$E$7/2),#REF!+1))</f>
        <v>#REF!</v>
      </c>
      <c r="D56" s="662" t="e">
        <f>IF(C56="","",ROUND(E56+('graph (2)'!$E$7/2),#REF!+1))</f>
        <v>#REF!</v>
      </c>
      <c r="E56" s="663" t="e">
        <f>IF(B56="","",ROUND(E55+'graph (2)'!$E$7,#REF!))</f>
        <v>#REF!</v>
      </c>
      <c r="F56" s="664" t="e">
        <f>IF(B56="","",FREQUENCY(#REF!,D56))</f>
        <v>#REF!</v>
      </c>
      <c r="G56" s="665" t="e">
        <f t="shared" si="1"/>
        <v>#REF!</v>
      </c>
      <c r="H56" s="645" t="e">
        <f>IF(B56="","",NORMDIST(E56,'graph (2)'!$E$10,'graph (2)'!$E$8,1)*'graph (2)'!$E$2)</f>
        <v>#REF!</v>
      </c>
      <c r="I56" s="645" t="e">
        <f t="shared" si="2"/>
        <v>#REF!</v>
      </c>
    </row>
    <row r="57" spans="1:9">
      <c r="A57" s="656">
        <v>5</v>
      </c>
      <c r="B57" s="661" t="e">
        <f>IF(A57&lt;='graph (2)'!$E$3,A57,"")</f>
        <v>#REF!</v>
      </c>
      <c r="C57" s="662" t="e">
        <f>IF(B57="","",ROUND(E57-('graph (2)'!$E$7/2),#REF!+1))</f>
        <v>#REF!</v>
      </c>
      <c r="D57" s="662" t="e">
        <f>IF(C57="","",ROUND(E57+('graph (2)'!$E$7/2),#REF!+1))</f>
        <v>#REF!</v>
      </c>
      <c r="E57" s="663" t="e">
        <f>IF(B57="","",ROUND(E56+'graph (2)'!$E$7,#REF!))</f>
        <v>#REF!</v>
      </c>
      <c r="F57" s="664" t="e">
        <f>IF(B57="","",FREQUENCY(#REF!,D57))</f>
        <v>#REF!</v>
      </c>
      <c r="G57" s="665" t="e">
        <f t="shared" si="1"/>
        <v>#REF!</v>
      </c>
      <c r="H57" s="645" t="e">
        <f>IF(B57="","",NORMDIST(E57,'graph (2)'!$E$10,'graph (2)'!$E$8,1)*'graph (2)'!$E$2)</f>
        <v>#REF!</v>
      </c>
      <c r="I57" s="645" t="e">
        <f t="shared" si="2"/>
        <v>#REF!</v>
      </c>
    </row>
    <row r="58" spans="1:9">
      <c r="A58" s="656">
        <v>6</v>
      </c>
      <c r="B58" s="661" t="e">
        <f>IF(A58&lt;='graph (2)'!$E$3,A58,"")</f>
        <v>#REF!</v>
      </c>
      <c r="C58" s="662" t="e">
        <f>IF(B58="","",ROUND(E58-('graph (2)'!$E$7/2),#REF!+1))</f>
        <v>#REF!</v>
      </c>
      <c r="D58" s="662" t="e">
        <f>IF(C58="","",ROUND(E58+('graph (2)'!$E$7/2),#REF!+1))</f>
        <v>#REF!</v>
      </c>
      <c r="E58" s="663" t="e">
        <f>IF(B58="","",ROUND(E57+'graph (2)'!$E$7,#REF!))</f>
        <v>#REF!</v>
      </c>
      <c r="F58" s="664" t="e">
        <f>IF(B58="","",FREQUENCY(#REF!,D58))</f>
        <v>#REF!</v>
      </c>
      <c r="G58" s="665" t="e">
        <f t="shared" si="1"/>
        <v>#REF!</v>
      </c>
      <c r="H58" s="496" t="e">
        <f>IF(B58="","",NORMDIST(E58,'graph (2)'!$E$10,'graph (2)'!$E$8,1)*'graph (2)'!$E$2)</f>
        <v>#REF!</v>
      </c>
      <c r="I58" s="496" t="e">
        <f t="shared" si="2"/>
        <v>#REF!</v>
      </c>
    </row>
    <row r="59" spans="1:9">
      <c r="A59" s="656">
        <v>7</v>
      </c>
      <c r="B59" s="661" t="e">
        <f>IF(A59&lt;='graph (2)'!$E$3,A59,"")</f>
        <v>#REF!</v>
      </c>
      <c r="C59" s="662" t="e">
        <f>IF(B59="","",ROUND(E59-('graph (2)'!$E$7/2),#REF!+1))</f>
        <v>#REF!</v>
      </c>
      <c r="D59" s="662" t="e">
        <f>IF(C59="","",ROUND(E59+('graph (2)'!$E$7/2),#REF!+1))</f>
        <v>#REF!</v>
      </c>
      <c r="E59" s="663" t="e">
        <f>IF(B59="","",ROUND(E58+'graph (2)'!$E$7,#REF!))</f>
        <v>#REF!</v>
      </c>
      <c r="F59" s="664" t="e">
        <f>IF(B59="","",FREQUENCY(#REF!,D59))</f>
        <v>#REF!</v>
      </c>
      <c r="G59" s="665" t="e">
        <f t="shared" si="1"/>
        <v>#REF!</v>
      </c>
      <c r="H59" s="496" t="e">
        <f>IF(B59="","",NORMDIST(E59,'graph (2)'!$E$10,'graph (2)'!$E$8,1)*'graph (2)'!$E$2)</f>
        <v>#REF!</v>
      </c>
      <c r="I59" s="496" t="e">
        <f t="shared" si="2"/>
        <v>#REF!</v>
      </c>
    </row>
    <row r="60" spans="1:9">
      <c r="A60" s="656">
        <v>8</v>
      </c>
      <c r="B60" s="661" t="e">
        <f>IF(A60&lt;='graph (2)'!$E$3,A60,"")</f>
        <v>#REF!</v>
      </c>
      <c r="C60" s="662" t="e">
        <f>IF(B60="","",ROUND(E60-('graph (2)'!$E$7/2),#REF!+1))</f>
        <v>#REF!</v>
      </c>
      <c r="D60" s="662" t="e">
        <f>IF(C60="","",ROUND(E60+('graph (2)'!$E$7/2),#REF!+1))</f>
        <v>#REF!</v>
      </c>
      <c r="E60" s="663" t="e">
        <f>IF(B60="","",ROUND(E59+'graph (2)'!$E$7,#REF!))</f>
        <v>#REF!</v>
      </c>
      <c r="F60" s="664" t="e">
        <f>IF(B60="","",FREQUENCY(#REF!,D60))</f>
        <v>#REF!</v>
      </c>
      <c r="G60" s="665" t="e">
        <f t="shared" si="1"/>
        <v>#REF!</v>
      </c>
      <c r="H60" s="496" t="e">
        <f>IF(B60="","",NORMDIST(E60,'graph (2)'!$E$10,'graph (2)'!$E$8,1)*'graph (2)'!$E$2)</f>
        <v>#REF!</v>
      </c>
      <c r="I60" s="496" t="e">
        <f t="shared" si="2"/>
        <v>#REF!</v>
      </c>
    </row>
    <row r="61" spans="1:9">
      <c r="A61" s="656">
        <v>9</v>
      </c>
      <c r="B61" s="661" t="e">
        <f>IF(A61&lt;='graph (2)'!$E$3,A61,"")</f>
        <v>#REF!</v>
      </c>
      <c r="C61" s="662" t="e">
        <f>IF(B61="","",ROUND(E61-('graph (2)'!$E$7/2),#REF!+1))</f>
        <v>#REF!</v>
      </c>
      <c r="D61" s="662" t="e">
        <f>IF(C61="","",ROUND(E61+('graph (2)'!$E$7/2),#REF!+1))</f>
        <v>#REF!</v>
      </c>
      <c r="E61" s="663" t="e">
        <f>IF(B61="","",ROUND(E60+'graph (2)'!$E$7,#REF!))</f>
        <v>#REF!</v>
      </c>
      <c r="F61" s="664" t="e">
        <f>IF(B61="","",FREQUENCY(#REF!,D61))</f>
        <v>#REF!</v>
      </c>
      <c r="G61" s="665" t="e">
        <f t="shared" si="1"/>
        <v>#REF!</v>
      </c>
      <c r="H61" s="496" t="e">
        <f>IF(B61="","",NORMDIST(E61,'graph (2)'!$E$10,'graph (2)'!$E$8,1)*'graph (2)'!$E$2)</f>
        <v>#REF!</v>
      </c>
      <c r="I61" s="496" t="e">
        <f t="shared" si="2"/>
        <v>#REF!</v>
      </c>
    </row>
    <row r="62" spans="1:9">
      <c r="A62" s="656">
        <v>10</v>
      </c>
      <c r="B62" s="661" t="e">
        <f>IF(A62&lt;='graph (2)'!$E$3,A62,"")</f>
        <v>#REF!</v>
      </c>
      <c r="C62" s="662" t="e">
        <f>IF(B62="","",ROUND(E62-('graph (2)'!$E$7/2),#REF!+1))</f>
        <v>#REF!</v>
      </c>
      <c r="D62" s="662" t="e">
        <f>IF(C62="","",ROUND(E62+('graph (2)'!$E$7/2),#REF!+1))</f>
        <v>#REF!</v>
      </c>
      <c r="E62" s="663" t="e">
        <f>IF(B62="","",ROUND(E61+'graph (2)'!$E$7,#REF!))</f>
        <v>#REF!</v>
      </c>
      <c r="F62" s="664" t="e">
        <f>IF(B62="","",FREQUENCY(#REF!,D62))</f>
        <v>#REF!</v>
      </c>
      <c r="G62" s="665" t="e">
        <f t="shared" si="1"/>
        <v>#REF!</v>
      </c>
      <c r="H62" s="496" t="e">
        <f>IF(B62="","",NORMDIST(E62,'graph (2)'!$E$10,'graph (2)'!$E$8,1)*'graph (2)'!$E$2)</f>
        <v>#REF!</v>
      </c>
      <c r="I62" s="496" t="e">
        <f t="shared" si="2"/>
        <v>#REF!</v>
      </c>
    </row>
    <row r="63" spans="1:9">
      <c r="A63" s="656">
        <v>11</v>
      </c>
      <c r="B63" s="661" t="e">
        <f>IF(A63&lt;='graph (2)'!$E$3,A63,"")</f>
        <v>#REF!</v>
      </c>
      <c r="C63" s="662" t="e">
        <f>IF(B63="","",ROUND(E63-('graph (2)'!$E$7/2),#REF!+1))</f>
        <v>#REF!</v>
      </c>
      <c r="D63" s="662" t="e">
        <f>IF(C63="","",ROUND(E63+('graph (2)'!$E$7/2),#REF!+1))</f>
        <v>#REF!</v>
      </c>
      <c r="E63" s="663" t="e">
        <f>IF(B63="","",ROUND(E62+'graph (2)'!$E$7,#REF!))</f>
        <v>#REF!</v>
      </c>
      <c r="F63" s="664" t="e">
        <f>IF(B63="","",FREQUENCY(#REF!,D63))</f>
        <v>#REF!</v>
      </c>
      <c r="G63" s="665" t="e">
        <f t="shared" si="1"/>
        <v>#REF!</v>
      </c>
      <c r="H63" s="496" t="e">
        <f>IF(B63="","",NORMDIST(E63,'graph (2)'!$E$10,'graph (2)'!$E$8,1)*'graph (2)'!$E$2)</f>
        <v>#REF!</v>
      </c>
      <c r="I63" s="496" t="e">
        <f t="shared" si="2"/>
        <v>#REF!</v>
      </c>
    </row>
    <row r="64" spans="1:9">
      <c r="A64" s="656">
        <v>12</v>
      </c>
      <c r="B64" s="661" t="e">
        <f>IF(A64&lt;='graph (2)'!$E$3,A64,"")</f>
        <v>#REF!</v>
      </c>
      <c r="C64" s="662" t="e">
        <f>IF(B64="","",ROUND(E64-('graph (2)'!$E$7/2),#REF!+1))</f>
        <v>#REF!</v>
      </c>
      <c r="D64" s="662" t="e">
        <f>IF(C64="","",ROUND(E64+('graph (2)'!$E$7/2),#REF!+1))</f>
        <v>#REF!</v>
      </c>
      <c r="E64" s="663" t="e">
        <f>IF(B64="","",ROUND(E63+'graph (2)'!$E$7,#REF!))</f>
        <v>#REF!</v>
      </c>
      <c r="F64" s="664" t="e">
        <f>IF(B64="","",FREQUENCY(#REF!,D64))</f>
        <v>#REF!</v>
      </c>
      <c r="G64" s="665" t="e">
        <f t="shared" si="1"/>
        <v>#REF!</v>
      </c>
      <c r="H64" s="496" t="e">
        <f>IF(B64="","",NORMDIST(E64,'graph (2)'!$E$10,'graph (2)'!$E$8,1)*'graph (2)'!$E$2)</f>
        <v>#REF!</v>
      </c>
      <c r="I64" s="496" t="e">
        <f t="shared" si="2"/>
        <v>#REF!</v>
      </c>
    </row>
    <row r="65" spans="1:9">
      <c r="A65" s="656">
        <v>13</v>
      </c>
      <c r="B65" s="661" t="e">
        <f>IF(A65&lt;='graph (2)'!$E$3,A65,"")</f>
        <v>#REF!</v>
      </c>
      <c r="C65" s="662" t="e">
        <f>IF(B65="","",ROUND(E65-('graph (2)'!$E$7/2),#REF!+1))</f>
        <v>#REF!</v>
      </c>
      <c r="D65" s="662" t="e">
        <f>IF(C65="","",ROUND(E65+('graph (2)'!$E$7/2),#REF!+1))</f>
        <v>#REF!</v>
      </c>
      <c r="E65" s="663" t="e">
        <f>IF(B65="","",ROUND(E64+'graph (2)'!$E$7,#REF!))</f>
        <v>#REF!</v>
      </c>
      <c r="F65" s="664" t="e">
        <f>IF(B65="","",FREQUENCY(#REF!,D65))</f>
        <v>#REF!</v>
      </c>
      <c r="G65" s="665" t="e">
        <f t="shared" si="1"/>
        <v>#REF!</v>
      </c>
      <c r="H65" s="496" t="e">
        <f>IF(B65="","",NORMDIST(E65,'graph (2)'!$E$10,'graph (2)'!$E$8,1)*'graph (2)'!$E$2)</f>
        <v>#REF!</v>
      </c>
      <c r="I65" s="496" t="e">
        <f t="shared" si="2"/>
        <v>#REF!</v>
      </c>
    </row>
    <row r="66" spans="1:9">
      <c r="A66" s="656">
        <v>14</v>
      </c>
      <c r="B66" s="661" t="e">
        <f>IF(A66&lt;='graph (2)'!$E$3,A66,"")</f>
        <v>#REF!</v>
      </c>
      <c r="C66" s="662" t="e">
        <f>IF(B66="","",ROUND(E66-('graph (2)'!$E$7/2),#REF!+1))</f>
        <v>#REF!</v>
      </c>
      <c r="D66" s="662" t="e">
        <f>IF(C66="","",ROUND(E66+('graph (2)'!$E$7/2),#REF!+1))</f>
        <v>#REF!</v>
      </c>
      <c r="E66" s="663" t="e">
        <f>IF(B66="","",ROUND(E65+'graph (2)'!$E$7,#REF!))</f>
        <v>#REF!</v>
      </c>
      <c r="F66" s="664" t="e">
        <f>IF(B66="","",FREQUENCY(#REF!,D66))</f>
        <v>#REF!</v>
      </c>
      <c r="G66" s="665" t="e">
        <f t="shared" si="1"/>
        <v>#REF!</v>
      </c>
      <c r="H66" s="496" t="e">
        <f>IF(B66="","",NORMDIST(E66,'graph (2)'!$E$10,'graph (2)'!$E$8,1)*'graph (2)'!$E$2)</f>
        <v>#REF!</v>
      </c>
      <c r="I66" s="496" t="e">
        <f t="shared" si="2"/>
        <v>#REF!</v>
      </c>
    </row>
    <row r="67" spans="1:9">
      <c r="A67" s="656">
        <v>15</v>
      </c>
      <c r="B67" s="661" t="e">
        <f>IF(A67&lt;='graph (2)'!$E$3,A67,"")</f>
        <v>#REF!</v>
      </c>
      <c r="C67" s="662" t="e">
        <f>IF(B67="","",ROUND(E67-('graph (2)'!$E$7/2),#REF!+1))</f>
        <v>#REF!</v>
      </c>
      <c r="D67" s="662" t="e">
        <f>IF(C67="","",ROUND(E67+('graph (2)'!$E$7/2),#REF!+1))</f>
        <v>#REF!</v>
      </c>
      <c r="E67" s="663" t="e">
        <f>IF(B67="","",ROUND(E66+'graph (2)'!$E$7,#REF!))</f>
        <v>#REF!</v>
      </c>
      <c r="F67" s="664" t="e">
        <f>IF(B67="","",FREQUENCY(#REF!,D67))</f>
        <v>#REF!</v>
      </c>
      <c r="G67" s="665" t="e">
        <f t="shared" si="1"/>
        <v>#REF!</v>
      </c>
      <c r="H67" s="496" t="e">
        <f>IF(B67="","",NORMDIST(E67,'graph (2)'!$E$10,'graph (2)'!$E$8,1)*'graph (2)'!$E$2)</f>
        <v>#REF!</v>
      </c>
      <c r="I67" s="496" t="e">
        <f t="shared" si="2"/>
        <v>#REF!</v>
      </c>
    </row>
    <row r="68" spans="1:9">
      <c r="A68" s="656">
        <v>16</v>
      </c>
      <c r="B68" s="661" t="e">
        <f>IF(A68&lt;='graph (2)'!$E$3,A68,"")</f>
        <v>#REF!</v>
      </c>
      <c r="C68" s="662" t="e">
        <f>IF(B68="","",ROUND(E68-('graph (2)'!$E$7/2),#REF!+1))</f>
        <v>#REF!</v>
      </c>
      <c r="D68" s="662" t="e">
        <f>IF(C68="","",ROUND(E68+('graph (2)'!$E$7/2),#REF!+1))</f>
        <v>#REF!</v>
      </c>
      <c r="E68" s="663" t="e">
        <f>IF(B68="","",ROUND(E67+'graph (2)'!$E$7,#REF!))</f>
        <v>#REF!</v>
      </c>
      <c r="F68" s="664" t="e">
        <f>IF(B68="","",FREQUENCY(#REF!,D68))</f>
        <v>#REF!</v>
      </c>
      <c r="G68" s="665" t="e">
        <f t="shared" si="1"/>
        <v>#REF!</v>
      </c>
      <c r="H68" s="496" t="e">
        <f>IF(B68="","",NORMDIST(E68,'graph (2)'!$E$10,'graph (2)'!$E$8,1)*'graph (2)'!$E$2)</f>
        <v>#REF!</v>
      </c>
      <c r="I68" s="496" t="e">
        <f t="shared" si="2"/>
        <v>#REF!</v>
      </c>
    </row>
    <row r="69" spans="1:9">
      <c r="A69" s="656">
        <v>17</v>
      </c>
      <c r="B69" s="661" t="e">
        <f>IF(A69&lt;='graph (2)'!$E$3,A69,"")</f>
        <v>#REF!</v>
      </c>
      <c r="C69" s="662" t="e">
        <f>IF(B69="","",ROUND(E69-('graph (2)'!$E$7/2),#REF!+1))</f>
        <v>#REF!</v>
      </c>
      <c r="D69" s="662" t="e">
        <f>IF(C69="","",ROUND(E69+('graph (2)'!$E$7/2),#REF!+1))</f>
        <v>#REF!</v>
      </c>
      <c r="E69" s="663" t="e">
        <f>IF(B69="","",ROUND(E68+'graph (2)'!$E$7,#REF!))</f>
        <v>#REF!</v>
      </c>
      <c r="F69" s="664" t="e">
        <f>IF(B69="","",FREQUENCY(#REF!,D69))</f>
        <v>#REF!</v>
      </c>
      <c r="G69" s="665" t="e">
        <f t="shared" si="1"/>
        <v>#REF!</v>
      </c>
      <c r="H69" s="496" t="e">
        <f>IF(B69="","",NORMDIST(E69,'graph (2)'!$E$10,'graph (2)'!$E$8,1)*'graph (2)'!$E$2)</f>
        <v>#REF!</v>
      </c>
      <c r="I69" s="496" t="e">
        <f t="shared" si="2"/>
        <v>#REF!</v>
      </c>
    </row>
    <row r="70" spans="1:9">
      <c r="A70" s="656">
        <v>18</v>
      </c>
      <c r="B70" s="661" t="e">
        <f>IF(A70&lt;='graph (2)'!$E$3,A70,"")</f>
        <v>#REF!</v>
      </c>
      <c r="C70" s="662" t="e">
        <f>IF(B70="","",ROUND(E70-('graph (2)'!$E$7/2),#REF!+1))</f>
        <v>#REF!</v>
      </c>
      <c r="D70" s="662" t="e">
        <f>IF(C70="","",ROUND(E70+('graph (2)'!$E$7/2),#REF!+1))</f>
        <v>#REF!</v>
      </c>
      <c r="E70" s="663" t="e">
        <f>IF(B70="","",ROUND(E69+'graph (2)'!$E$7,#REF!))</f>
        <v>#REF!</v>
      </c>
      <c r="F70" s="664" t="e">
        <f>IF(B70="","",FREQUENCY(#REF!,D70))</f>
        <v>#REF!</v>
      </c>
      <c r="G70" s="665" t="e">
        <f t="shared" si="1"/>
        <v>#REF!</v>
      </c>
      <c r="H70" s="496" t="e">
        <f>IF(B70="","",NORMDIST(E70,'graph (2)'!$E$10,'graph (2)'!$E$8,1)*'graph (2)'!$E$2)</f>
        <v>#REF!</v>
      </c>
      <c r="I70" s="496" t="e">
        <f t="shared" si="2"/>
        <v>#REF!</v>
      </c>
    </row>
    <row r="71" spans="1:9">
      <c r="A71" s="656">
        <v>19</v>
      </c>
      <c r="B71" s="661" t="e">
        <f>IF(A71&lt;='graph (2)'!$E$3,A71,"")</f>
        <v>#REF!</v>
      </c>
      <c r="C71" s="662" t="e">
        <f>IF(B71="","",ROUND(E71-('graph (2)'!$E$7/2),#REF!+1))</f>
        <v>#REF!</v>
      </c>
      <c r="D71" s="662" t="e">
        <f>IF(C71="","",ROUND(E71+('graph (2)'!$E$7/2),#REF!+1))</f>
        <v>#REF!</v>
      </c>
      <c r="E71" s="663" t="e">
        <f>IF(B71="","",ROUND(E70+'graph (2)'!$E$7,#REF!))</f>
        <v>#REF!</v>
      </c>
      <c r="F71" s="664" t="e">
        <f>IF(B71="","",FREQUENCY(#REF!,D71))</f>
        <v>#REF!</v>
      </c>
      <c r="G71" s="665" t="e">
        <f t="shared" si="1"/>
        <v>#REF!</v>
      </c>
      <c r="H71" s="496" t="e">
        <f>IF(B71="","",NORMDIST(E71,'graph (2)'!$E$10,'graph (2)'!$E$8,1)*'graph (2)'!$E$2)</f>
        <v>#REF!</v>
      </c>
      <c r="I71" s="496" t="e">
        <f t="shared" si="2"/>
        <v>#REF!</v>
      </c>
    </row>
    <row r="72" spans="1:9">
      <c r="A72" s="656">
        <v>20</v>
      </c>
      <c r="B72" s="661" t="e">
        <f>IF(A72&lt;='graph (2)'!$E$3,A72,"")</f>
        <v>#REF!</v>
      </c>
      <c r="C72" s="662" t="e">
        <f>IF(B72="","",ROUND(E72-('graph (2)'!$E$7/2),#REF!+1))</f>
        <v>#REF!</v>
      </c>
      <c r="D72" s="662" t="e">
        <f>IF(C72="","",ROUND(E72+('graph (2)'!$E$7/2),#REF!+1))</f>
        <v>#REF!</v>
      </c>
      <c r="E72" s="663" t="e">
        <f>IF(B72="","",ROUND(E71+'graph (2)'!$E$7,#REF!))</f>
        <v>#REF!</v>
      </c>
      <c r="F72" s="664" t="e">
        <f>IF(B72="","",FREQUENCY(#REF!,D72))</f>
        <v>#REF!</v>
      </c>
      <c r="G72" s="665" t="e">
        <f t="shared" si="1"/>
        <v>#REF!</v>
      </c>
      <c r="H72" s="496" t="e">
        <f>IF(B72="","",NORMDIST(E72,'graph (2)'!$E$10,'graph (2)'!$E$8,1)*'graph (2)'!$E$2)</f>
        <v>#REF!</v>
      </c>
      <c r="I72" s="496" t="e">
        <f t="shared" si="2"/>
        <v>#REF!</v>
      </c>
    </row>
    <row r="73" spans="1:9">
      <c r="A73" s="656">
        <v>21</v>
      </c>
      <c r="B73" s="661" t="e">
        <f>IF(A73&lt;='graph (2)'!$E$3,A73,"")</f>
        <v>#REF!</v>
      </c>
      <c r="C73" s="662" t="e">
        <f>IF(B73="","",ROUND(E73-('graph (2)'!$E$7/2),#REF!+1))</f>
        <v>#REF!</v>
      </c>
      <c r="D73" s="662" t="e">
        <f>IF(C73="","",ROUND(E73+('graph (2)'!$E$7/2),#REF!+1))</f>
        <v>#REF!</v>
      </c>
      <c r="E73" s="663" t="e">
        <f>IF(B73="","",ROUND(E72+'graph (2)'!$E$7,#REF!))</f>
        <v>#REF!</v>
      </c>
      <c r="F73" s="664" t="e">
        <f>IF(B73="","",FREQUENCY(#REF!,D73))</f>
        <v>#REF!</v>
      </c>
      <c r="G73" s="665" t="e">
        <f t="shared" si="1"/>
        <v>#REF!</v>
      </c>
      <c r="H73" s="496" t="e">
        <f>IF(B73="","",NORMDIST(E73,'graph (2)'!$E$10,'graph (2)'!$E$8,1)*'graph (2)'!$E$2)</f>
        <v>#REF!</v>
      </c>
      <c r="I73" s="496" t="e">
        <f t="shared" si="2"/>
        <v>#REF!</v>
      </c>
    </row>
    <row r="74" spans="1:9">
      <c r="A74" s="656">
        <v>22</v>
      </c>
      <c r="B74" s="661" t="e">
        <f>IF(A74&lt;='graph (2)'!$E$3,A74,"")</f>
        <v>#REF!</v>
      </c>
      <c r="C74" s="662" t="e">
        <f>IF(B74="","",ROUND(E74-('graph (2)'!$E$7/2),#REF!+1))</f>
        <v>#REF!</v>
      </c>
      <c r="D74" s="662" t="e">
        <f>IF(C74="","",ROUND(E74+('graph (2)'!$E$7/2),#REF!+1))</f>
        <v>#REF!</v>
      </c>
      <c r="E74" s="663" t="e">
        <f>IF(B74="","",ROUND(E73+'graph (2)'!$E$7,#REF!))</f>
        <v>#REF!</v>
      </c>
      <c r="F74" s="664" t="e">
        <f>IF(B74="","",FREQUENCY(#REF!,D74))</f>
        <v>#REF!</v>
      </c>
      <c r="G74" s="665" t="e">
        <f t="shared" si="1"/>
        <v>#REF!</v>
      </c>
      <c r="H74" s="496" t="e">
        <f>IF(B74="","",NORMDIST(E74,'graph (2)'!$E$10,'graph (2)'!$E$8,1)*'graph (2)'!$E$2)</f>
        <v>#REF!</v>
      </c>
      <c r="I74" s="496" t="e">
        <f t="shared" si="2"/>
        <v>#REF!</v>
      </c>
    </row>
    <row r="75" spans="1:9">
      <c r="A75" s="656">
        <v>23</v>
      </c>
      <c r="B75" s="661" t="e">
        <f>IF(A75&lt;='graph (2)'!$E$3,A75,"")</f>
        <v>#REF!</v>
      </c>
      <c r="C75" s="662" t="e">
        <f>IF(B75="","",ROUND(E75-('graph (2)'!$E$7/2),#REF!+1))</f>
        <v>#REF!</v>
      </c>
      <c r="D75" s="662" t="e">
        <f>IF(C75="","",ROUND(E75+('graph (2)'!$E$7/2),#REF!+1))</f>
        <v>#REF!</v>
      </c>
      <c r="E75" s="663" t="e">
        <f>IF(B75="","",ROUND(E74+'graph (2)'!$E$7,#REF!))</f>
        <v>#REF!</v>
      </c>
      <c r="F75" s="664" t="e">
        <f>IF(B75="","",FREQUENCY(#REF!,D75))</f>
        <v>#REF!</v>
      </c>
      <c r="G75" s="665" t="e">
        <f t="shared" si="1"/>
        <v>#REF!</v>
      </c>
      <c r="H75" s="496" t="e">
        <f>IF(B75="","",NORMDIST(E75,'graph (2)'!$E$10,'graph (2)'!$E$8,1)*'graph (2)'!$E$2)</f>
        <v>#REF!</v>
      </c>
      <c r="I75" s="496" t="e">
        <f t="shared" si="2"/>
        <v>#REF!</v>
      </c>
    </row>
    <row r="76" spans="1:9">
      <c r="A76" s="656">
        <v>24</v>
      </c>
      <c r="B76" s="661" t="e">
        <f>IF(A76&lt;='graph (2)'!$E$3,A76,"")</f>
        <v>#REF!</v>
      </c>
      <c r="C76" s="662" t="e">
        <f>IF(B76="","",ROUND(E76-('graph (2)'!$E$7/2),#REF!+1))</f>
        <v>#REF!</v>
      </c>
      <c r="D76" s="662" t="e">
        <f>IF(C76="","",ROUND(E76+('graph (2)'!$E$7/2),#REF!+1))</f>
        <v>#REF!</v>
      </c>
      <c r="E76" s="663" t="e">
        <f>IF(B76="","",ROUND(E75+'graph (2)'!$E$7,#REF!))</f>
        <v>#REF!</v>
      </c>
      <c r="F76" s="664" t="e">
        <f>IF(B76="","",FREQUENCY(#REF!,D76))</f>
        <v>#REF!</v>
      </c>
      <c r="G76" s="665" t="e">
        <f t="shared" si="1"/>
        <v>#REF!</v>
      </c>
      <c r="H76" s="496" t="e">
        <f>IF(B76="","",NORMDIST(E76,'graph (2)'!$E$10,'graph (2)'!$E$8,1)*'graph (2)'!$E$2)</f>
        <v>#REF!</v>
      </c>
      <c r="I76" s="496" t="e">
        <f t="shared" si="2"/>
        <v>#REF!</v>
      </c>
    </row>
    <row r="77" spans="1:9">
      <c r="A77" s="666">
        <v>25</v>
      </c>
      <c r="B77" s="667" t="e">
        <f>IF(A77&lt;='graph (2)'!$E$3,A77,"")</f>
        <v>#REF!</v>
      </c>
      <c r="C77" s="668" t="e">
        <f>IF(B77="","",ROUND(E77-('graph (2)'!$E$7/2),#REF!+1))</f>
        <v>#REF!</v>
      </c>
      <c r="D77" s="668" t="e">
        <f>IF(C77="","",ROUND(E77+('graph (2)'!$E$7/2),#REF!+1))</f>
        <v>#REF!</v>
      </c>
      <c r="E77" s="669" t="e">
        <f>IF(B77="","",ROUND(E76+'graph (2)'!$E$7,#REF!))</f>
        <v>#REF!</v>
      </c>
      <c r="F77" s="670" t="e">
        <f>IF(B77="","",FREQUENCY(#REF!,D77))</f>
        <v>#REF!</v>
      </c>
      <c r="G77" s="671" t="e">
        <f t="shared" si="1"/>
        <v>#REF!</v>
      </c>
      <c r="H77" s="496" t="e">
        <f>IF(B77="","",NORMDIST(E77,'graph (2)'!$E$10,'graph (2)'!$E$8,1)*'graph (2)'!$E$2)</f>
        <v>#REF!</v>
      </c>
      <c r="I77" s="496" t="e">
        <f t="shared" si="2"/>
        <v>#REF!</v>
      </c>
    </row>
    <row r="79" spans="1:9">
      <c r="E79" s="632"/>
    </row>
    <row r="80" spans="1:9">
      <c r="E80" s="467"/>
      <c r="G80" s="672"/>
    </row>
    <row r="81" spans="2:12">
      <c r="B81" s="620" t="e">
        <f>IF('graph (2)'!$E$2=0,"",'graph (2)'!$E$26)</f>
        <v>#REF!</v>
      </c>
      <c r="C81" s="673" t="e">
        <f>IF('graph (2)'!$E$2=0,20,IF(SUM(K81+L81=0),NA(),0.25))</f>
        <v>#REF!</v>
      </c>
      <c r="D81" s="496" t="e">
        <f>IF('graph (2)'!$E$2=0,20,IF(AND(B81&lt;'graph (2)'!$E$10+'graph (2)'!$E$32,B81&gt;'graph (2)'!$E$10-'graph (2)'!$E$32),0.25,NA()))</f>
        <v>#REF!</v>
      </c>
      <c r="K81" s="674" t="e">
        <f>IF('graph (2)'!$E$20=0,0,IF('graph (2)'!$E$2=0,20,IF(AND(B81&lt;'graph (2)'!$E$20+'graph (2)'!$E$32,B81&gt;'graph (2)'!$E$20-'graph (2)'!$E$32),0.25,0)))</f>
        <v>#REF!</v>
      </c>
      <c r="L81" s="674" t="e">
        <f>IF('graph (2)'!$E$22=0,0,IF('graph (2)'!$E$2=0,20,IF(AND(B81&gt;'graph (2)'!$E$22-'graph (2)'!$E$32,B81&lt;'graph (2)'!$E$22+'graph (2)'!$E$32),0.25,0)))</f>
        <v>#REF!</v>
      </c>
    </row>
    <row r="82" spans="2:12">
      <c r="B82" s="620" t="e">
        <f>IF('graph (2)'!$E$2=0,"",B81+'graph (2)'!$E$32)</f>
        <v>#REF!</v>
      </c>
      <c r="C82" s="673" t="e">
        <f>IF('graph (2)'!$E$2=0,20,IF(SUM(K82+L82=0),NA(),0.25))</f>
        <v>#REF!</v>
      </c>
      <c r="D82" s="496" t="e">
        <f>IF('graph (2)'!$E$2=0,20,IF(AND(B82&lt;'graph (2)'!$E$10+'graph (2)'!$E$32,B82&gt;'graph (2)'!$E$10-'graph (2)'!$E$32),0.25,NA()))</f>
        <v>#REF!</v>
      </c>
      <c r="K82" s="674" t="e">
        <f>IF('graph (2)'!$E$20=0,0,IF('graph (2)'!$E$2=0,20,IF(AND(B82&lt;'graph (2)'!$E$20+'graph (2)'!$E$32,B82&gt;'graph (2)'!$E$20-'graph (2)'!$E$32),0.25,0)))</f>
        <v>#REF!</v>
      </c>
      <c r="L82" s="674" t="e">
        <f>IF('graph (2)'!$E$22=0,0,IF('graph (2)'!$E$2=0,20,IF(AND(B82&gt;'graph (2)'!$E$22-'graph (2)'!$E$32,B82&lt;'graph (2)'!$E$22+'graph (2)'!$E$32),0.25,0)))</f>
        <v>#REF!</v>
      </c>
    </row>
    <row r="83" spans="2:12">
      <c r="B83" s="620" t="e">
        <f>IF('graph (2)'!$E$2=0,"",B82+'graph (2)'!$E$32)</f>
        <v>#REF!</v>
      </c>
      <c r="C83" s="673" t="e">
        <f>IF('graph (2)'!$E$2=0,20,IF(SUM(K83+L83=0),NA(),0.25))</f>
        <v>#REF!</v>
      </c>
      <c r="D83" s="496" t="e">
        <f>IF('graph (2)'!$E$2=0,20,IF(AND(B83&lt;'graph (2)'!$E$10+'graph (2)'!$E$32,B83&gt;'graph (2)'!$E$10-'graph (2)'!$E$32),0.25,NA()))</f>
        <v>#REF!</v>
      </c>
      <c r="K83" s="674" t="e">
        <f>IF('graph (2)'!$E$20=0,0,IF('graph (2)'!$E$2=0,20,IF(AND(B83&lt;'graph (2)'!$E$20+'graph (2)'!$E$32,B83&gt;'graph (2)'!$E$20-'graph (2)'!$E$32),0.25,0)))</f>
        <v>#REF!</v>
      </c>
      <c r="L83" s="674" t="e">
        <f>IF('graph (2)'!$E$22=0,0,IF('graph (2)'!$E$2=0,20,IF(AND(B83&gt;'graph (2)'!$E$22-'graph (2)'!$E$32,B83&lt;'graph (2)'!$E$22+'graph (2)'!$E$32),0.25,0)))</f>
        <v>#REF!</v>
      </c>
    </row>
    <row r="84" spans="2:12">
      <c r="B84" s="620" t="e">
        <f>IF('graph (2)'!$E$2=0,"",B83+'graph (2)'!$E$32)</f>
        <v>#REF!</v>
      </c>
      <c r="C84" s="673" t="e">
        <f>IF('graph (2)'!$E$2=0,20,IF(SUM(K84+L84=0),NA(),0.25))</f>
        <v>#REF!</v>
      </c>
      <c r="D84" s="496" t="e">
        <f>IF('graph (2)'!$E$2=0,20,IF(AND(B84&lt;'graph (2)'!$E$10+'graph (2)'!$E$32,B84&gt;'graph (2)'!$E$10-'graph (2)'!$E$32),0.25,NA()))</f>
        <v>#REF!</v>
      </c>
      <c r="K84" s="674" t="e">
        <f>IF('graph (2)'!$E$20=0,0,IF('graph (2)'!$E$2=0,20,IF(AND(B84&lt;'graph (2)'!$E$20+'graph (2)'!$E$32,B84&gt;'graph (2)'!$E$20-'graph (2)'!$E$32),0.25,0)))</f>
        <v>#REF!</v>
      </c>
      <c r="L84" s="674" t="e">
        <f>IF('graph (2)'!$E$22=0,0,IF('graph (2)'!$E$2=0,20,IF(AND(B84&gt;'graph (2)'!$E$22-'graph (2)'!$E$32,B84&lt;'graph (2)'!$E$22+'graph (2)'!$E$32),0.25,0)))</f>
        <v>#REF!</v>
      </c>
    </row>
    <row r="85" spans="2:12">
      <c r="B85" s="620" t="e">
        <f>IF('graph (2)'!$E$2=0,"",B84+'graph (2)'!$E$32)</f>
        <v>#REF!</v>
      </c>
      <c r="C85" s="673" t="e">
        <f>IF('graph (2)'!$E$2=0,20,IF(SUM(K85+L85=0),NA(),0.25))</f>
        <v>#REF!</v>
      </c>
      <c r="D85" s="496" t="e">
        <f>IF('graph (2)'!$E$2=0,20,IF(AND(B85&lt;'graph (2)'!$E$10+'graph (2)'!$E$32,B85&gt;'graph (2)'!$E$10-'graph (2)'!$E$32),0.25,NA()))</f>
        <v>#REF!</v>
      </c>
      <c r="K85" s="674" t="e">
        <f>IF('graph (2)'!$E$20=0,0,IF('graph (2)'!$E$2=0,20,IF(AND(B85&lt;'graph (2)'!$E$20+'graph (2)'!$E$32,B85&gt;'graph (2)'!$E$20-'graph (2)'!$E$32),0.25,0)))</f>
        <v>#REF!</v>
      </c>
      <c r="L85" s="674" t="e">
        <f>IF('graph (2)'!$E$22=0,0,IF('graph (2)'!$E$2=0,20,IF(AND(B85&gt;'graph (2)'!$E$22-'graph (2)'!$E$32,B85&lt;'graph (2)'!$E$22+'graph (2)'!$E$32),0.25,0)))</f>
        <v>#REF!</v>
      </c>
    </row>
    <row r="86" spans="2:12">
      <c r="B86" s="620" t="e">
        <f>IF('graph (2)'!$E$2=0,"",B85+'graph (2)'!$E$32)</f>
        <v>#REF!</v>
      </c>
      <c r="C86" s="673" t="e">
        <f>IF('graph (2)'!$E$2=0,20,IF(SUM(K86+L86=0),NA(),0.25))</f>
        <v>#REF!</v>
      </c>
      <c r="D86" s="496" t="e">
        <f>IF('graph (2)'!$E$2=0,20,IF(AND(B86&lt;'graph (2)'!$E$10+'graph (2)'!$E$32,B86&gt;'graph (2)'!$E$10-'graph (2)'!$E$32),0.25,NA()))</f>
        <v>#REF!</v>
      </c>
      <c r="K86" s="674" t="e">
        <f>IF('graph (2)'!$E$20=0,0,IF('graph (2)'!$E$2=0,20,IF(AND(B86&lt;'graph (2)'!$E$20+'graph (2)'!$E$32,B86&gt;'graph (2)'!$E$20-'graph (2)'!$E$32),0.25,0)))</f>
        <v>#REF!</v>
      </c>
      <c r="L86" s="674" t="e">
        <f>IF('graph (2)'!$E$22=0,0,IF('graph (2)'!$E$2=0,20,IF(AND(B86&gt;'graph (2)'!$E$22-'graph (2)'!$E$32,B86&lt;'graph (2)'!$E$22+'graph (2)'!$E$32),0.25,0)))</f>
        <v>#REF!</v>
      </c>
    </row>
    <row r="87" spans="2:12">
      <c r="B87" s="620" t="e">
        <f>IF('graph (2)'!$E$2=0,"",B86+'graph (2)'!$E$32)</f>
        <v>#REF!</v>
      </c>
      <c r="C87" s="673" t="e">
        <f>IF('graph (2)'!$E$2=0,20,IF(SUM(K87+L87=0),NA(),0.25))</f>
        <v>#REF!</v>
      </c>
      <c r="D87" s="496" t="e">
        <f>IF('graph (2)'!$E$2=0,20,IF(AND(B87&lt;'graph (2)'!$E$10+'graph (2)'!$E$32,B87&gt;'graph (2)'!$E$10-'graph (2)'!$E$32),0.25,NA()))</f>
        <v>#REF!</v>
      </c>
      <c r="K87" s="674" t="e">
        <f>IF('graph (2)'!$E$20=0,0,IF('graph (2)'!$E$2=0,20,IF(AND(B87&lt;'graph (2)'!$E$20+'graph (2)'!$E$32,B87&gt;'graph (2)'!$E$20-'graph (2)'!$E$32),0.25,0)))</f>
        <v>#REF!</v>
      </c>
      <c r="L87" s="674" t="e">
        <f>IF('graph (2)'!$E$22=0,0,IF('graph (2)'!$E$2=0,20,IF(AND(B87&gt;'graph (2)'!$E$22-'graph (2)'!$E$32,B87&lt;'graph (2)'!$E$22+'graph (2)'!$E$32),0.25,0)))</f>
        <v>#REF!</v>
      </c>
    </row>
    <row r="88" spans="2:12">
      <c r="B88" s="620" t="e">
        <f>IF('graph (2)'!$E$2=0,"",B87+'graph (2)'!$E$32)</f>
        <v>#REF!</v>
      </c>
      <c r="C88" s="673" t="e">
        <f>IF('graph (2)'!$E$2=0,20,IF(SUM(K88+L88=0),NA(),0.25))</f>
        <v>#REF!</v>
      </c>
      <c r="D88" s="496" t="e">
        <f>IF('graph (2)'!$E$2=0,20,IF(AND(B88&lt;'graph (2)'!$E$10+'graph (2)'!$E$32,B88&gt;'graph (2)'!$E$10-'graph (2)'!$E$32),0.25,NA()))</f>
        <v>#REF!</v>
      </c>
      <c r="K88" s="674" t="e">
        <f>IF('graph (2)'!$E$20=0,0,IF('graph (2)'!$E$2=0,20,IF(AND(B88&lt;'graph (2)'!$E$20+'graph (2)'!$E$32,B88&gt;'graph (2)'!$E$20-'graph (2)'!$E$32),0.25,0)))</f>
        <v>#REF!</v>
      </c>
      <c r="L88" s="674" t="e">
        <f>IF('graph (2)'!$E$22=0,0,IF('graph (2)'!$E$2=0,20,IF(AND(B88&gt;'graph (2)'!$E$22-'graph (2)'!$E$32,B88&lt;'graph (2)'!$E$22+'graph (2)'!$E$32),0.25,0)))</f>
        <v>#REF!</v>
      </c>
    </row>
    <row r="89" spans="2:12">
      <c r="B89" s="620" t="e">
        <f>IF('graph (2)'!$E$2=0,"",B88+'graph (2)'!$E$32)</f>
        <v>#REF!</v>
      </c>
      <c r="C89" s="673" t="e">
        <f>IF('graph (2)'!$E$2=0,20,IF(SUM(K89+L89=0),NA(),0.25))</f>
        <v>#REF!</v>
      </c>
      <c r="D89" s="496" t="e">
        <f>IF('graph (2)'!$E$2=0,20,IF(AND(B89&lt;'graph (2)'!$E$10+'graph (2)'!$E$32,B89&gt;'graph (2)'!$E$10-'graph (2)'!$E$32),0.25,NA()))</f>
        <v>#REF!</v>
      </c>
      <c r="K89" s="674" t="e">
        <f>IF('graph (2)'!$E$20=0,0,IF('graph (2)'!$E$2=0,20,IF(AND(B89&lt;'graph (2)'!$E$20+'graph (2)'!$E$32,B89&gt;'graph (2)'!$E$20-'graph (2)'!$E$32),0.25,0)))</f>
        <v>#REF!</v>
      </c>
      <c r="L89" s="674" t="e">
        <f>IF('graph (2)'!$E$22=0,0,IF('graph (2)'!$E$2=0,20,IF(AND(B89&gt;'graph (2)'!$E$22-'graph (2)'!$E$32,B89&lt;'graph (2)'!$E$22+'graph (2)'!$E$32),0.25,0)))</f>
        <v>#REF!</v>
      </c>
    </row>
    <row r="90" spans="2:12">
      <c r="B90" s="620" t="e">
        <f>IF('graph (2)'!$E$2=0,"",B89+'graph (2)'!$E$32)</f>
        <v>#REF!</v>
      </c>
      <c r="C90" s="673" t="e">
        <f>IF('graph (2)'!$E$2=0,20,IF(SUM(K90+L90=0),NA(),0.25))</f>
        <v>#REF!</v>
      </c>
      <c r="D90" s="496" t="e">
        <f>IF('graph (2)'!$E$2=0,20,IF(AND(B90&lt;'graph (2)'!$E$10+'graph (2)'!$E$32,B90&gt;'graph (2)'!$E$10-'graph (2)'!$E$32),0.25,NA()))</f>
        <v>#REF!</v>
      </c>
      <c r="K90" s="674" t="e">
        <f>IF('graph (2)'!$E$20=0,0,IF('graph (2)'!$E$2=0,20,IF(AND(B90&lt;'graph (2)'!$E$20+'graph (2)'!$E$32,B90&gt;'graph (2)'!$E$20-'graph (2)'!$E$32),0.25,0)))</f>
        <v>#REF!</v>
      </c>
      <c r="L90" s="674" t="e">
        <f>IF('graph (2)'!$E$22=0,0,IF('graph (2)'!$E$2=0,20,IF(AND(B90&gt;'graph (2)'!$E$22-'graph (2)'!$E$32,B90&lt;'graph (2)'!$E$22+'graph (2)'!$E$32),0.25,0)))</f>
        <v>#REF!</v>
      </c>
    </row>
    <row r="91" spans="2:12">
      <c r="B91" s="620" t="e">
        <f>IF('graph (2)'!$E$2=0,"",B90+'graph (2)'!$E$32)</f>
        <v>#REF!</v>
      </c>
      <c r="C91" s="673" t="e">
        <f>IF('graph (2)'!$E$2=0,20,IF(SUM(K91+L91=0),NA(),0.25))</f>
        <v>#REF!</v>
      </c>
      <c r="D91" s="496" t="e">
        <f>IF('graph (2)'!$E$2=0,20,IF(AND(B91&lt;'graph (2)'!$E$10+'graph (2)'!$E$32,B91&gt;'graph (2)'!$E$10-'graph (2)'!$E$32),0.25,NA()))</f>
        <v>#REF!</v>
      </c>
      <c r="K91" s="674" t="e">
        <f>IF('graph (2)'!$E$20=0,0,IF('graph (2)'!$E$2=0,20,IF(AND(B91&lt;'graph (2)'!$E$20+'graph (2)'!$E$32,B91&gt;'graph (2)'!$E$20-'graph (2)'!$E$32),0.25,0)))</f>
        <v>#REF!</v>
      </c>
      <c r="L91" s="674" t="e">
        <f>IF('graph (2)'!$E$22=0,0,IF('graph (2)'!$E$2=0,20,IF(AND(B91&gt;'graph (2)'!$E$22-'graph (2)'!$E$32,B91&lt;'graph (2)'!$E$22+'graph (2)'!$E$32),0.25,0)))</f>
        <v>#REF!</v>
      </c>
    </row>
    <row r="92" spans="2:12">
      <c r="B92" s="620" t="e">
        <f>IF('graph (2)'!$E$2=0,"",B91+'graph (2)'!$E$32)</f>
        <v>#REF!</v>
      </c>
      <c r="C92" s="673" t="e">
        <f>IF('graph (2)'!$E$2=0,20,IF(SUM(K92+L92=0),NA(),0.25))</f>
        <v>#REF!</v>
      </c>
      <c r="D92" s="496" t="e">
        <f>IF('graph (2)'!$E$2=0,20,IF(AND(B92&lt;'graph (2)'!$E$10+'graph (2)'!$E$32,B92&gt;'graph (2)'!$E$10-'graph (2)'!$E$32),0.25,NA()))</f>
        <v>#REF!</v>
      </c>
      <c r="K92" s="674" t="e">
        <f>IF('graph (2)'!$E$20=0,0,IF('graph (2)'!$E$2=0,20,IF(AND(B92&lt;'graph (2)'!$E$20+'graph (2)'!$E$32,B92&gt;'graph (2)'!$E$20-'graph (2)'!$E$32),0.25,0)))</f>
        <v>#REF!</v>
      </c>
      <c r="L92" s="674" t="e">
        <f>IF('graph (2)'!$E$22=0,0,IF('graph (2)'!$E$2=0,20,IF(AND(B92&gt;'graph (2)'!$E$22-'graph (2)'!$E$32,B92&lt;'graph (2)'!$E$22+'graph (2)'!$E$32),0.25,0)))</f>
        <v>#REF!</v>
      </c>
    </row>
    <row r="93" spans="2:12">
      <c r="B93" s="620" t="e">
        <f>IF('graph (2)'!$E$2=0,"",B92+'graph (2)'!$E$32)</f>
        <v>#REF!</v>
      </c>
      <c r="C93" s="673" t="e">
        <f>IF('graph (2)'!$E$2=0,20,IF(SUM(K93+L93=0),NA(),0.25))</f>
        <v>#REF!</v>
      </c>
      <c r="D93" s="496" t="e">
        <f>IF('graph (2)'!$E$2=0,20,IF(AND(B93&lt;'graph (2)'!$E$10+'graph (2)'!$E$32,B93&gt;'graph (2)'!$E$10-'graph (2)'!$E$32),0.25,NA()))</f>
        <v>#REF!</v>
      </c>
      <c r="K93" s="674" t="e">
        <f>IF('graph (2)'!$E$20=0,0,IF('graph (2)'!$E$2=0,20,IF(AND(B93&lt;'graph (2)'!$E$20+'graph (2)'!$E$32,B93&gt;'graph (2)'!$E$20-'graph (2)'!$E$32),0.25,0)))</f>
        <v>#REF!</v>
      </c>
      <c r="L93" s="674" t="e">
        <f>IF('graph (2)'!$E$22=0,0,IF('graph (2)'!$E$2=0,20,IF(AND(B93&gt;'graph (2)'!$E$22-'graph (2)'!$E$32,B93&lt;'graph (2)'!$E$22+'graph (2)'!$E$32),0.25,0)))</f>
        <v>#REF!</v>
      </c>
    </row>
    <row r="94" spans="2:12">
      <c r="B94" s="620" t="e">
        <f>IF('graph (2)'!$E$2=0,"",B93+'graph (2)'!$E$32)</f>
        <v>#REF!</v>
      </c>
      <c r="C94" s="673" t="e">
        <f>IF('graph (2)'!$E$2=0,20,IF(SUM(K94+L94=0),NA(),0.25))</f>
        <v>#REF!</v>
      </c>
      <c r="D94" s="496" t="e">
        <f>IF('graph (2)'!$E$2=0,20,IF(AND(B94&lt;'graph (2)'!$E$10+'graph (2)'!$E$32,B94&gt;'graph (2)'!$E$10-'graph (2)'!$E$32),0.25,NA()))</f>
        <v>#REF!</v>
      </c>
      <c r="K94" s="674" t="e">
        <f>IF('graph (2)'!$E$20=0,0,IF('graph (2)'!$E$2=0,20,IF(AND(B94&lt;'graph (2)'!$E$20+'graph (2)'!$E$32,B94&gt;'graph (2)'!$E$20-'graph (2)'!$E$32),0.25,0)))</f>
        <v>#REF!</v>
      </c>
      <c r="L94" s="674" t="e">
        <f>IF('graph (2)'!$E$22=0,0,IF('graph (2)'!$E$2=0,20,IF(AND(B94&gt;'graph (2)'!$E$22-'graph (2)'!$E$32,B94&lt;'graph (2)'!$E$22+'graph (2)'!$E$32),0.25,0)))</f>
        <v>#REF!</v>
      </c>
    </row>
    <row r="95" spans="2:12">
      <c r="B95" s="620" t="e">
        <f>IF('graph (2)'!$E$2=0,"",B94+'graph (2)'!$E$32)</f>
        <v>#REF!</v>
      </c>
      <c r="C95" s="673" t="e">
        <f>IF('graph (2)'!$E$2=0,20,IF(SUM(K95+L95=0),NA(),0.25))</f>
        <v>#REF!</v>
      </c>
      <c r="D95" s="496" t="e">
        <f>IF('graph (2)'!$E$2=0,20,IF(AND(B95&lt;'graph (2)'!$E$10+'graph (2)'!$E$32,B95&gt;'graph (2)'!$E$10-'graph (2)'!$E$32),0.25,NA()))</f>
        <v>#REF!</v>
      </c>
      <c r="K95" s="674" t="e">
        <f>IF('graph (2)'!$E$20=0,0,IF('graph (2)'!$E$2=0,20,IF(AND(B95&lt;'graph (2)'!$E$20+'graph (2)'!$E$32,B95&gt;'graph (2)'!$E$20-'graph (2)'!$E$32),0.25,0)))</f>
        <v>#REF!</v>
      </c>
      <c r="L95" s="674" t="e">
        <f>IF('graph (2)'!$E$22=0,0,IF('graph (2)'!$E$2=0,20,IF(AND(B95&gt;'graph (2)'!$E$22-'graph (2)'!$E$32,B95&lt;'graph (2)'!$E$22+'graph (2)'!$E$32),0.25,0)))</f>
        <v>#REF!</v>
      </c>
    </row>
    <row r="96" spans="2:12">
      <c r="B96" s="620" t="e">
        <f>IF('graph (2)'!$E$2=0,"",B95+'graph (2)'!$E$32)</f>
        <v>#REF!</v>
      </c>
      <c r="C96" s="673" t="e">
        <f>IF('graph (2)'!$E$2=0,20,IF(SUM(K96+L96=0),NA(),0.25))</f>
        <v>#REF!</v>
      </c>
      <c r="D96" s="496" t="e">
        <f>IF('graph (2)'!$E$2=0,20,IF(AND(B96&lt;'graph (2)'!$E$10+'graph (2)'!$E$32,B96&gt;'graph (2)'!$E$10-'graph (2)'!$E$32),0.25,NA()))</f>
        <v>#REF!</v>
      </c>
      <c r="K96" s="674" t="e">
        <f>IF('graph (2)'!$E$20=0,0,IF('graph (2)'!$E$2=0,20,IF(AND(B96&lt;'graph (2)'!$E$20+'graph (2)'!$E$32,B96&gt;'graph (2)'!$E$20-'graph (2)'!$E$32),0.25,0)))</f>
        <v>#REF!</v>
      </c>
      <c r="L96" s="674" t="e">
        <f>IF('graph (2)'!$E$22=0,0,IF('graph (2)'!$E$2=0,20,IF(AND(B96&gt;'graph (2)'!$E$22-'graph (2)'!$E$32,B96&lt;'graph (2)'!$E$22+'graph (2)'!$E$32),0.25,0)))</f>
        <v>#REF!</v>
      </c>
    </row>
    <row r="97" spans="2:12">
      <c r="B97" s="620" t="e">
        <f>IF('graph (2)'!$E$2=0,"",B96+'graph (2)'!$E$32)</f>
        <v>#REF!</v>
      </c>
      <c r="C97" s="673" t="e">
        <f>IF('graph (2)'!$E$2=0,20,IF(SUM(K97+L97=0),NA(),0.25))</f>
        <v>#REF!</v>
      </c>
      <c r="D97" s="496" t="e">
        <f>IF('graph (2)'!$E$2=0,20,IF(AND(B97&lt;'graph (2)'!$E$10+'graph (2)'!$E$32,B97&gt;'graph (2)'!$E$10-'graph (2)'!$E$32),0.25,NA()))</f>
        <v>#REF!</v>
      </c>
      <c r="K97" s="674" t="e">
        <f>IF('graph (2)'!$E$20=0,0,IF('graph (2)'!$E$2=0,20,IF(AND(B97&lt;'graph (2)'!$E$20+'graph (2)'!$E$32,B97&gt;'graph (2)'!$E$20-'graph (2)'!$E$32),0.25,0)))</f>
        <v>#REF!</v>
      </c>
      <c r="L97" s="674" t="e">
        <f>IF('graph (2)'!$E$22=0,0,IF('graph (2)'!$E$2=0,20,IF(AND(B97&gt;'graph (2)'!$E$22-'graph (2)'!$E$32,B97&lt;'graph (2)'!$E$22+'graph (2)'!$E$32),0.25,0)))</f>
        <v>#REF!</v>
      </c>
    </row>
    <row r="98" spans="2:12">
      <c r="B98" s="620" t="e">
        <f>IF('graph (2)'!$E$2=0,"",B97+'graph (2)'!$E$32)</f>
        <v>#REF!</v>
      </c>
      <c r="C98" s="673" t="e">
        <f>IF('graph (2)'!$E$2=0,20,IF(SUM(K98+L98=0),NA(),0.25))</f>
        <v>#REF!</v>
      </c>
      <c r="D98" s="496" t="e">
        <f>IF('graph (2)'!$E$2=0,20,IF(AND(B98&lt;'graph (2)'!$E$10+'graph (2)'!$E$32,B98&gt;'graph (2)'!$E$10-'graph (2)'!$E$32),0.25,NA()))</f>
        <v>#REF!</v>
      </c>
      <c r="K98" s="674" t="e">
        <f>IF('graph (2)'!$E$20=0,0,IF('graph (2)'!$E$2=0,20,IF(AND(B98&lt;'graph (2)'!$E$20+'graph (2)'!$E$32,B98&gt;'graph (2)'!$E$20-'graph (2)'!$E$32),0.25,0)))</f>
        <v>#REF!</v>
      </c>
      <c r="L98" s="674" t="e">
        <f>IF('graph (2)'!$E$22=0,0,IF('graph (2)'!$E$2=0,20,IF(AND(B98&gt;'graph (2)'!$E$22-'graph (2)'!$E$32,B98&lt;'graph (2)'!$E$22+'graph (2)'!$E$32),0.25,0)))</f>
        <v>#REF!</v>
      </c>
    </row>
    <row r="99" spans="2:12">
      <c r="B99" s="620" t="e">
        <f>IF('graph (2)'!$E$2=0,"",B98+'graph (2)'!$E$32)</f>
        <v>#REF!</v>
      </c>
      <c r="C99" s="673" t="e">
        <f>IF('graph (2)'!$E$2=0,20,IF(SUM(K99+L99=0),NA(),0.25))</f>
        <v>#REF!</v>
      </c>
      <c r="D99" s="496" t="e">
        <f>IF('graph (2)'!$E$2=0,20,IF(AND(B99&lt;'graph (2)'!$E$10+'graph (2)'!$E$32,B99&gt;'graph (2)'!$E$10-'graph (2)'!$E$32),0.25,NA()))</f>
        <v>#REF!</v>
      </c>
      <c r="K99" s="674" t="e">
        <f>IF('graph (2)'!$E$20=0,0,IF('graph (2)'!$E$2=0,20,IF(AND(B99&lt;'graph (2)'!$E$20+'graph (2)'!$E$32,B99&gt;'graph (2)'!$E$20-'graph (2)'!$E$32),0.25,0)))</f>
        <v>#REF!</v>
      </c>
      <c r="L99" s="674" t="e">
        <f>IF('graph (2)'!$E$22=0,0,IF('graph (2)'!$E$2=0,20,IF(AND(B99&gt;'graph (2)'!$E$22-'graph (2)'!$E$32,B99&lt;'graph (2)'!$E$22+'graph (2)'!$E$32),0.25,0)))</f>
        <v>#REF!</v>
      </c>
    </row>
    <row r="100" spans="2:12">
      <c r="B100" s="620" t="e">
        <f>IF('graph (2)'!$E$2=0,"",B99+'graph (2)'!$E$32)</f>
        <v>#REF!</v>
      </c>
      <c r="C100" s="673" t="e">
        <f>IF('graph (2)'!$E$2=0,20,IF(SUM(K100+L100=0),NA(),0.25))</f>
        <v>#REF!</v>
      </c>
      <c r="D100" s="496" t="e">
        <f>IF('graph (2)'!$E$2=0,20,IF(AND(B100&lt;'graph (2)'!$E$10+'graph (2)'!$E$32,B100&gt;'graph (2)'!$E$10-'graph (2)'!$E$32),0.25,NA()))</f>
        <v>#REF!</v>
      </c>
      <c r="K100" s="674" t="e">
        <f>IF('graph (2)'!$E$20=0,0,IF('graph (2)'!$E$2=0,20,IF(AND(B100&lt;'graph (2)'!$E$20+'graph (2)'!$E$32,B100&gt;'graph (2)'!$E$20-'graph (2)'!$E$32),0.25,0)))</f>
        <v>#REF!</v>
      </c>
      <c r="L100" s="674" t="e">
        <f>IF('graph (2)'!$E$22=0,0,IF('graph (2)'!$E$2=0,20,IF(AND(B100&gt;'graph (2)'!$E$22-'graph (2)'!$E$32,B100&lt;'graph (2)'!$E$22+'graph (2)'!$E$32),0.25,0)))</f>
        <v>#REF!</v>
      </c>
    </row>
    <row r="101" spans="2:12">
      <c r="B101" s="620" t="e">
        <f>IF('graph (2)'!$E$2=0,"",B100+'graph (2)'!$E$32)</f>
        <v>#REF!</v>
      </c>
      <c r="C101" s="673" t="e">
        <f>IF('graph (2)'!$E$2=0,20,IF(SUM(K101+L101=0),NA(),0.25))</f>
        <v>#REF!</v>
      </c>
      <c r="D101" s="496" t="e">
        <f>IF('graph (2)'!$E$2=0,20,IF(AND(B101&lt;'graph (2)'!$E$10+'graph (2)'!$E$32,B101&gt;'graph (2)'!$E$10-'graph (2)'!$E$32),0.25,NA()))</f>
        <v>#REF!</v>
      </c>
      <c r="K101" s="674" t="e">
        <f>IF('graph (2)'!$E$20=0,0,IF('graph (2)'!$E$2=0,20,IF(AND(B101&lt;'graph (2)'!$E$20+'graph (2)'!$E$32,B101&gt;'graph (2)'!$E$20-'graph (2)'!$E$32),0.25,0)))</f>
        <v>#REF!</v>
      </c>
      <c r="L101" s="674" t="e">
        <f>IF('graph (2)'!$E$22=0,0,IF('graph (2)'!$E$2=0,20,IF(AND(B101&gt;'graph (2)'!$E$22-'graph (2)'!$E$32,B101&lt;'graph (2)'!$E$22+'graph (2)'!$E$32),0.25,0)))</f>
        <v>#REF!</v>
      </c>
    </row>
    <row r="102" spans="2:12">
      <c r="B102" s="620" t="e">
        <f>IF('graph (2)'!$E$2=0,"",B101+'graph (2)'!$E$32)</f>
        <v>#REF!</v>
      </c>
      <c r="C102" s="673" t="e">
        <f>IF('graph (2)'!$E$2=0,20,IF(SUM(K102+L102=0),NA(),0.25))</f>
        <v>#REF!</v>
      </c>
      <c r="D102" s="496" t="e">
        <f>IF('graph (2)'!$E$2=0,20,IF(AND(B102&lt;'graph (2)'!$E$10+'graph (2)'!$E$32,B102&gt;'graph (2)'!$E$10-'graph (2)'!$E$32),0.25,NA()))</f>
        <v>#REF!</v>
      </c>
      <c r="K102" s="674" t="e">
        <f>IF('graph (2)'!$E$20=0,0,IF('graph (2)'!$E$2=0,20,IF(AND(B102&lt;'graph (2)'!$E$20+'graph (2)'!$E$32,B102&gt;'graph (2)'!$E$20-'graph (2)'!$E$32),0.25,0)))</f>
        <v>#REF!</v>
      </c>
      <c r="L102" s="674" t="e">
        <f>IF('graph (2)'!$E$22=0,0,IF('graph (2)'!$E$2=0,20,IF(AND(B102&gt;'graph (2)'!$E$22-'graph (2)'!$E$32,B102&lt;'graph (2)'!$E$22+'graph (2)'!$E$32),0.25,0)))</f>
        <v>#REF!</v>
      </c>
    </row>
    <row r="103" spans="2:12">
      <c r="B103" s="620" t="e">
        <f>IF('graph (2)'!$E$2=0,"",B102+'graph (2)'!$E$32)</f>
        <v>#REF!</v>
      </c>
      <c r="C103" s="673" t="e">
        <f>IF('graph (2)'!$E$2=0,20,IF(SUM(K103+L103=0),NA(),0.25))</f>
        <v>#REF!</v>
      </c>
      <c r="D103" s="496" t="e">
        <f>IF('graph (2)'!$E$2=0,20,IF(AND(B103&lt;'graph (2)'!$E$10+'graph (2)'!$E$32,B103&gt;'graph (2)'!$E$10-'graph (2)'!$E$32),0.25,NA()))</f>
        <v>#REF!</v>
      </c>
      <c r="K103" s="674" t="e">
        <f>IF('graph (2)'!$E$20=0,0,IF('graph (2)'!$E$2=0,20,IF(AND(B103&lt;'graph (2)'!$E$20+'graph (2)'!$E$32,B103&gt;'graph (2)'!$E$20-'graph (2)'!$E$32),0.25,0)))</f>
        <v>#REF!</v>
      </c>
      <c r="L103" s="674" t="e">
        <f>IF('graph (2)'!$E$22=0,0,IF('graph (2)'!$E$2=0,20,IF(AND(B103&gt;'graph (2)'!$E$22-'graph (2)'!$E$32,B103&lt;'graph (2)'!$E$22+'graph (2)'!$E$32),0.25,0)))</f>
        <v>#REF!</v>
      </c>
    </row>
    <row r="104" spans="2:12">
      <c r="B104" s="620" t="e">
        <f>IF('graph (2)'!$E$2=0,"",B103+'graph (2)'!$E$32)</f>
        <v>#REF!</v>
      </c>
      <c r="C104" s="673" t="e">
        <f>IF('graph (2)'!$E$2=0,20,IF(SUM(K104+L104=0),NA(),0.25))</f>
        <v>#REF!</v>
      </c>
      <c r="D104" s="496" t="e">
        <f>IF('graph (2)'!$E$2=0,20,IF(AND(B104&lt;'graph (2)'!$E$10+'graph (2)'!$E$32,B104&gt;'graph (2)'!$E$10-'graph (2)'!$E$32),0.25,NA()))</f>
        <v>#REF!</v>
      </c>
      <c r="K104" s="674" t="e">
        <f>IF('graph (2)'!$E$20=0,0,IF('graph (2)'!$E$2=0,20,IF(AND(B104&lt;'graph (2)'!$E$20+'graph (2)'!$E$32,B104&gt;'graph (2)'!$E$20-'graph (2)'!$E$32),0.25,0)))</f>
        <v>#REF!</v>
      </c>
      <c r="L104" s="674" t="e">
        <f>IF('graph (2)'!$E$22=0,0,IF('graph (2)'!$E$2=0,20,IF(AND(B104&gt;'graph (2)'!$E$22-'graph (2)'!$E$32,B104&lt;'graph (2)'!$E$22+'graph (2)'!$E$32),0.25,0)))</f>
        <v>#REF!</v>
      </c>
    </row>
    <row r="105" spans="2:12">
      <c r="B105" s="620" t="e">
        <f>IF('graph (2)'!$E$2=0,"",B104+'graph (2)'!$E$32)</f>
        <v>#REF!</v>
      </c>
      <c r="C105" s="673" t="e">
        <f>IF('graph (2)'!$E$2=0,20,IF(SUM(K105+L105=0),NA(),0.25))</f>
        <v>#REF!</v>
      </c>
      <c r="D105" s="496" t="e">
        <f>IF('graph (2)'!$E$2=0,20,IF(AND(B105&lt;'graph (2)'!$E$10+'graph (2)'!$E$32,B105&gt;'graph (2)'!$E$10-'graph (2)'!$E$32),0.25,NA()))</f>
        <v>#REF!</v>
      </c>
      <c r="K105" s="674" t="e">
        <f>IF('graph (2)'!$E$20=0,0,IF('graph (2)'!$E$2=0,20,IF(AND(B105&lt;'graph (2)'!$E$20+'graph (2)'!$E$32,B105&gt;'graph (2)'!$E$20-'graph (2)'!$E$32),0.25,0)))</f>
        <v>#REF!</v>
      </c>
      <c r="L105" s="674" t="e">
        <f>IF('graph (2)'!$E$22=0,0,IF('graph (2)'!$E$2=0,20,IF(AND(B105&gt;'graph (2)'!$E$22-'graph (2)'!$E$32,B105&lt;'graph (2)'!$E$22+'graph (2)'!$E$32),0.25,0)))</f>
        <v>#REF!</v>
      </c>
    </row>
    <row r="106" spans="2:12">
      <c r="B106" s="620" t="e">
        <f>IF('graph (2)'!$E$2=0,"",B105+'graph (2)'!$E$32)</f>
        <v>#REF!</v>
      </c>
      <c r="C106" s="673" t="e">
        <f>IF('graph (2)'!$E$2=0,20,IF(SUM(K106+L106=0),NA(),0.25))</f>
        <v>#REF!</v>
      </c>
      <c r="D106" s="496" t="e">
        <f>IF('graph (2)'!$E$2=0,20,IF(AND(B106&lt;'graph (2)'!$E$10+'graph (2)'!$E$32,B106&gt;'graph (2)'!$E$10-'graph (2)'!$E$32),0.25,NA()))</f>
        <v>#REF!</v>
      </c>
      <c r="K106" s="674" t="e">
        <f>IF('graph (2)'!$E$20=0,0,IF('graph (2)'!$E$2=0,20,IF(AND(B106&lt;'graph (2)'!$E$20+'graph (2)'!$E$32,B106&gt;'graph (2)'!$E$20-'graph (2)'!$E$32),0.25,0)))</f>
        <v>#REF!</v>
      </c>
      <c r="L106" s="674" t="e">
        <f>IF('graph (2)'!$E$22=0,0,IF('graph (2)'!$E$2=0,20,IF(AND(B106&gt;'graph (2)'!$E$22-'graph (2)'!$E$32,B106&lt;'graph (2)'!$E$22+'graph (2)'!$E$32),0.25,0)))</f>
        <v>#REF!</v>
      </c>
    </row>
    <row r="107" spans="2:12">
      <c r="B107" s="620" t="e">
        <f>IF('graph (2)'!$E$2=0,"",B106+'graph (2)'!$E$32)</f>
        <v>#REF!</v>
      </c>
      <c r="C107" s="673" t="e">
        <f>IF('graph (2)'!$E$2=0,20,IF(SUM(K107+L107=0),NA(),0.25))</f>
        <v>#REF!</v>
      </c>
      <c r="D107" s="496" t="e">
        <f>IF('graph (2)'!$E$2=0,20,IF(AND(B107&lt;'graph (2)'!$E$10+'graph (2)'!$E$32,B107&gt;'graph (2)'!$E$10-'graph (2)'!$E$32),0.25,NA()))</f>
        <v>#REF!</v>
      </c>
      <c r="K107" s="674" t="e">
        <f>IF('graph (2)'!$E$20=0,0,IF('graph (2)'!$E$2=0,20,IF(AND(B107&lt;'graph (2)'!$E$20+'graph (2)'!$E$32,B107&gt;'graph (2)'!$E$20-'graph (2)'!$E$32),0.25,0)))</f>
        <v>#REF!</v>
      </c>
      <c r="L107" s="674" t="e">
        <f>IF('graph (2)'!$E$22=0,0,IF('graph (2)'!$E$2=0,20,IF(AND(B107&gt;'graph (2)'!$E$22-'graph (2)'!$E$32,B107&lt;'graph (2)'!$E$22+'graph (2)'!$E$32),0.25,0)))</f>
        <v>#REF!</v>
      </c>
    </row>
    <row r="108" spans="2:12">
      <c r="B108" s="620" t="e">
        <f>IF('graph (2)'!$E$2=0,"",B107+'graph (2)'!$E$32)</f>
        <v>#REF!</v>
      </c>
      <c r="C108" s="673" t="e">
        <f>IF('graph (2)'!$E$2=0,20,IF(SUM(K108+L108=0),NA(),0.25))</f>
        <v>#REF!</v>
      </c>
      <c r="D108" s="496" t="e">
        <f>IF('graph (2)'!$E$2=0,20,IF(AND(B108&lt;'graph (2)'!$E$10+'graph (2)'!$E$32,B108&gt;'graph (2)'!$E$10-'graph (2)'!$E$32),0.25,NA()))</f>
        <v>#REF!</v>
      </c>
      <c r="K108" s="674" t="e">
        <f>IF('graph (2)'!$E$20=0,0,IF('graph (2)'!$E$2=0,20,IF(AND(B108&lt;'graph (2)'!$E$20+'graph (2)'!$E$32,B108&gt;'graph (2)'!$E$20-'graph (2)'!$E$32),0.25,0)))</f>
        <v>#REF!</v>
      </c>
      <c r="L108" s="674" t="e">
        <f>IF('graph (2)'!$E$22=0,0,IF('graph (2)'!$E$2=0,20,IF(AND(B108&gt;'graph (2)'!$E$22-'graph (2)'!$E$32,B108&lt;'graph (2)'!$E$22+'graph (2)'!$E$32),0.25,0)))</f>
        <v>#REF!</v>
      </c>
    </row>
    <row r="109" spans="2:12">
      <c r="B109" s="620" t="e">
        <f>IF('graph (2)'!$E$2=0,"",B108+'graph (2)'!$E$32)</f>
        <v>#REF!</v>
      </c>
      <c r="C109" s="673" t="e">
        <f>IF('graph (2)'!$E$2=0,20,IF(SUM(K109+L109=0),NA(),0.25))</f>
        <v>#REF!</v>
      </c>
      <c r="D109" s="496" t="e">
        <f>IF('graph (2)'!$E$2=0,20,IF(AND(B109&lt;'graph (2)'!$E$10+'graph (2)'!$E$32,B109&gt;'graph (2)'!$E$10-'graph (2)'!$E$32),0.25,NA()))</f>
        <v>#REF!</v>
      </c>
      <c r="K109" s="674" t="e">
        <f>IF('graph (2)'!$E$20=0,0,IF('graph (2)'!$E$2=0,20,IF(AND(B109&lt;'graph (2)'!$E$20+'graph (2)'!$E$32,B109&gt;'graph (2)'!$E$20-'graph (2)'!$E$32),0.25,0)))</f>
        <v>#REF!</v>
      </c>
      <c r="L109" s="674" t="e">
        <f>IF('graph (2)'!$E$22=0,0,IF('graph (2)'!$E$2=0,20,IF(AND(B109&gt;'graph (2)'!$E$22-'graph (2)'!$E$32,B109&lt;'graph (2)'!$E$22+'graph (2)'!$E$32),0.25,0)))</f>
        <v>#REF!</v>
      </c>
    </row>
    <row r="110" spans="2:12">
      <c r="B110" s="620" t="e">
        <f>IF('graph (2)'!$E$2=0,"",B109+'graph (2)'!$E$32)</f>
        <v>#REF!</v>
      </c>
      <c r="C110" s="673" t="e">
        <f>IF('graph (2)'!$E$2=0,20,IF(SUM(K110+L110=0),NA(),0.25))</f>
        <v>#REF!</v>
      </c>
      <c r="D110" s="496" t="e">
        <f>IF('graph (2)'!$E$2=0,20,IF(AND(B110&lt;'graph (2)'!$E$10+'graph (2)'!$E$32,B110&gt;'graph (2)'!$E$10-'graph (2)'!$E$32),0.25,NA()))</f>
        <v>#REF!</v>
      </c>
      <c r="K110" s="674" t="e">
        <f>IF('graph (2)'!$E$20=0,0,IF('graph (2)'!$E$2=0,20,IF(AND(B110&lt;'graph (2)'!$E$20+'graph (2)'!$E$32,B110&gt;'graph (2)'!$E$20-'graph (2)'!$E$32),0.25,0)))</f>
        <v>#REF!</v>
      </c>
      <c r="L110" s="674" t="e">
        <f>IF('graph (2)'!$E$22=0,0,IF('graph (2)'!$E$2=0,20,IF(AND(B110&gt;'graph (2)'!$E$22-'graph (2)'!$E$32,B110&lt;'graph (2)'!$E$22+'graph (2)'!$E$32),0.25,0)))</f>
        <v>#REF!</v>
      </c>
    </row>
    <row r="111" spans="2:12">
      <c r="B111" s="620" t="e">
        <f>IF('graph (2)'!$E$2=0,"",B110+'graph (2)'!$E$32)</f>
        <v>#REF!</v>
      </c>
      <c r="C111" s="673" t="e">
        <f>IF('graph (2)'!$E$2=0,20,IF(SUM(K111+L111=0),NA(),0.25))</f>
        <v>#REF!</v>
      </c>
      <c r="D111" s="496" t="e">
        <f>IF('graph (2)'!$E$2=0,20,IF(AND(B111&lt;'graph (2)'!$E$10+'graph (2)'!$E$32,B111&gt;'graph (2)'!$E$10-'graph (2)'!$E$32),0.25,NA()))</f>
        <v>#REF!</v>
      </c>
      <c r="K111" s="674" t="e">
        <f>IF('graph (2)'!$E$20=0,0,IF('graph (2)'!$E$2=0,20,IF(AND(B111&lt;'graph (2)'!$E$20+'graph (2)'!$E$32,B111&gt;'graph (2)'!$E$20-'graph (2)'!$E$32),0.25,0)))</f>
        <v>#REF!</v>
      </c>
      <c r="L111" s="674" t="e">
        <f>IF('graph (2)'!$E$22=0,0,IF('graph (2)'!$E$2=0,20,IF(AND(B111&gt;'graph (2)'!$E$22-'graph (2)'!$E$32,B111&lt;'graph (2)'!$E$22+'graph (2)'!$E$32),0.25,0)))</f>
        <v>#REF!</v>
      </c>
    </row>
    <row r="112" spans="2:12">
      <c r="B112" s="620" t="e">
        <f>IF('graph (2)'!$E$2=0,"",B111+'graph (2)'!$E$32)</f>
        <v>#REF!</v>
      </c>
      <c r="C112" s="673" t="e">
        <f>IF('graph (2)'!$E$2=0,20,IF(SUM(K112+L112=0),NA(),0.25))</f>
        <v>#REF!</v>
      </c>
      <c r="D112" s="496" t="e">
        <f>IF('graph (2)'!$E$2=0,20,IF(AND(B112&lt;'graph (2)'!$E$10+'graph (2)'!$E$32,B112&gt;'graph (2)'!$E$10-'graph (2)'!$E$32),0.25,NA()))</f>
        <v>#REF!</v>
      </c>
      <c r="K112" s="674" t="e">
        <f>IF('graph (2)'!$E$20=0,0,IF('graph (2)'!$E$2=0,20,IF(AND(B112&lt;'graph (2)'!$E$20+'graph (2)'!$E$32,B112&gt;'graph (2)'!$E$20-'graph (2)'!$E$32),0.25,0)))</f>
        <v>#REF!</v>
      </c>
      <c r="L112" s="674" t="e">
        <f>IF('graph (2)'!$E$22=0,0,IF('graph (2)'!$E$2=0,20,IF(AND(B112&gt;'graph (2)'!$E$22-'graph (2)'!$E$32,B112&lt;'graph (2)'!$E$22+'graph (2)'!$E$32),0.25,0)))</f>
        <v>#REF!</v>
      </c>
    </row>
    <row r="113" spans="2:12">
      <c r="B113" s="620" t="e">
        <f>IF('graph (2)'!$E$2=0,"",B112+'graph (2)'!$E$32)</f>
        <v>#REF!</v>
      </c>
      <c r="C113" s="673" t="e">
        <f>IF('graph (2)'!$E$2=0,20,IF(SUM(K113+L113=0),NA(),0.25))</f>
        <v>#REF!</v>
      </c>
      <c r="D113" s="496" t="e">
        <f>IF('graph (2)'!$E$2=0,20,IF(AND(B113&lt;'graph (2)'!$E$10+'graph (2)'!$E$32,B113&gt;'graph (2)'!$E$10-'graph (2)'!$E$32),0.25,NA()))</f>
        <v>#REF!</v>
      </c>
      <c r="K113" s="674" t="e">
        <f>IF('graph (2)'!$E$20=0,0,IF('graph (2)'!$E$2=0,20,IF(AND(B113&lt;'graph (2)'!$E$20+'graph (2)'!$E$32,B113&gt;'graph (2)'!$E$20-'graph (2)'!$E$32),0.25,0)))</f>
        <v>#REF!</v>
      </c>
      <c r="L113" s="674" t="e">
        <f>IF('graph (2)'!$E$22=0,0,IF('graph (2)'!$E$2=0,20,IF(AND(B113&gt;'graph (2)'!$E$22-'graph (2)'!$E$32,B113&lt;'graph (2)'!$E$22+'graph (2)'!$E$32),0.25,0)))</f>
        <v>#REF!</v>
      </c>
    </row>
    <row r="114" spans="2:12">
      <c r="B114" s="620" t="e">
        <f>IF('graph (2)'!$E$2=0,"",B113+'graph (2)'!$E$32)</f>
        <v>#REF!</v>
      </c>
      <c r="C114" s="673" t="e">
        <f>IF('graph (2)'!$E$2=0,20,IF(SUM(K114+L114=0),NA(),0.25))</f>
        <v>#REF!</v>
      </c>
      <c r="D114" s="496" t="e">
        <f>IF('graph (2)'!$E$2=0,20,IF(AND(B114&lt;'graph (2)'!$E$10+'graph (2)'!$E$32,B114&gt;'graph (2)'!$E$10-'graph (2)'!$E$32),0.25,NA()))</f>
        <v>#REF!</v>
      </c>
      <c r="K114" s="674" t="e">
        <f>IF('graph (2)'!$E$20=0,0,IF('graph (2)'!$E$2=0,20,IF(AND(B114&lt;'graph (2)'!$E$20+'graph (2)'!$E$32,B114&gt;'graph (2)'!$E$20-'graph (2)'!$E$32),0.25,0)))</f>
        <v>#REF!</v>
      </c>
      <c r="L114" s="674" t="e">
        <f>IF('graph (2)'!$E$22=0,0,IF('graph (2)'!$E$2=0,20,IF(AND(B114&gt;'graph (2)'!$E$22-'graph (2)'!$E$32,B114&lt;'graph (2)'!$E$22+'graph (2)'!$E$32),0.25,0)))</f>
        <v>#REF!</v>
      </c>
    </row>
    <row r="115" spans="2:12">
      <c r="B115" s="620" t="e">
        <f>IF('graph (2)'!$E$2=0,"",B114+'graph (2)'!$E$32)</f>
        <v>#REF!</v>
      </c>
      <c r="C115" s="673" t="e">
        <f>IF('graph (2)'!$E$2=0,20,IF(SUM(K115+L115=0),NA(),0.25))</f>
        <v>#REF!</v>
      </c>
      <c r="D115" s="496" t="e">
        <f>IF('graph (2)'!$E$2=0,20,IF(AND(B115&lt;'graph (2)'!$E$10+'graph (2)'!$E$32,B115&gt;'graph (2)'!$E$10-'graph (2)'!$E$32),0.25,NA()))</f>
        <v>#REF!</v>
      </c>
      <c r="K115" s="674" t="e">
        <f>IF('graph (2)'!$E$20=0,0,IF('graph (2)'!$E$2=0,20,IF(AND(B115&lt;'graph (2)'!$E$20+'graph (2)'!$E$32,B115&gt;'graph (2)'!$E$20-'graph (2)'!$E$32),0.25,0)))</f>
        <v>#REF!</v>
      </c>
      <c r="L115" s="674" t="e">
        <f>IF('graph (2)'!$E$22=0,0,IF('graph (2)'!$E$2=0,20,IF(AND(B115&gt;'graph (2)'!$E$22-'graph (2)'!$E$32,B115&lt;'graph (2)'!$E$22+'graph (2)'!$E$32),0.25,0)))</f>
        <v>#REF!</v>
      </c>
    </row>
    <row r="116" spans="2:12">
      <c r="B116" s="620" t="e">
        <f>IF('graph (2)'!$E$2=0,"",B115+'graph (2)'!$E$32)</f>
        <v>#REF!</v>
      </c>
      <c r="C116" s="673" t="e">
        <f>IF('graph (2)'!$E$2=0,20,IF(SUM(K116+L116=0),NA(),0.25))</f>
        <v>#REF!</v>
      </c>
      <c r="D116" s="496" t="e">
        <f>IF('graph (2)'!$E$2=0,20,IF(AND(B116&lt;'graph (2)'!$E$10+'graph (2)'!$E$32,B116&gt;'graph (2)'!$E$10-'graph (2)'!$E$32),0.25,NA()))</f>
        <v>#REF!</v>
      </c>
      <c r="K116" s="674" t="e">
        <f>IF('graph (2)'!$E$20=0,0,IF('graph (2)'!$E$2=0,20,IF(AND(B116&lt;'graph (2)'!$E$20+'graph (2)'!$E$32,B116&gt;'graph (2)'!$E$20-'graph (2)'!$E$32),0.25,0)))</f>
        <v>#REF!</v>
      </c>
      <c r="L116" s="674" t="e">
        <f>IF('graph (2)'!$E$22=0,0,IF('graph (2)'!$E$2=0,20,IF(AND(B116&gt;'graph (2)'!$E$22-'graph (2)'!$E$32,B116&lt;'graph (2)'!$E$22+'graph (2)'!$E$32),0.25,0)))</f>
        <v>#REF!</v>
      </c>
    </row>
    <row r="117" spans="2:12">
      <c r="B117" s="620" t="e">
        <f>IF('graph (2)'!$E$2=0,"",B116+'graph (2)'!$E$32)</f>
        <v>#REF!</v>
      </c>
      <c r="C117" s="673" t="e">
        <f>IF('graph (2)'!$E$2=0,20,IF(SUM(K117+L117=0),NA(),0.25))</f>
        <v>#REF!</v>
      </c>
      <c r="D117" s="496" t="e">
        <f>IF('graph (2)'!$E$2=0,20,IF(AND(B117&lt;'graph (2)'!$E$10+'graph (2)'!$E$32,B117&gt;'graph (2)'!$E$10-'graph (2)'!$E$32),0.25,NA()))</f>
        <v>#REF!</v>
      </c>
      <c r="K117" s="674" t="e">
        <f>IF('graph (2)'!$E$20=0,0,IF('graph (2)'!$E$2=0,20,IF(AND(B117&lt;'graph (2)'!$E$20+'graph (2)'!$E$32,B117&gt;'graph (2)'!$E$20-'graph (2)'!$E$32),0.25,0)))</f>
        <v>#REF!</v>
      </c>
      <c r="L117" s="674" t="e">
        <f>IF('graph (2)'!$E$22=0,0,IF('graph (2)'!$E$2=0,20,IF(AND(B117&gt;'graph (2)'!$E$22-'graph (2)'!$E$32,B117&lt;'graph (2)'!$E$22+'graph (2)'!$E$32),0.25,0)))</f>
        <v>#REF!</v>
      </c>
    </row>
    <row r="118" spans="2:12">
      <c r="B118" s="620" t="e">
        <f>IF('graph (2)'!$E$2=0,"",B117+'graph (2)'!$E$32)</f>
        <v>#REF!</v>
      </c>
      <c r="C118" s="673" t="e">
        <f>IF('graph (2)'!$E$2=0,20,IF(SUM(K118+L118=0),NA(),0.25))</f>
        <v>#REF!</v>
      </c>
      <c r="D118" s="496" t="e">
        <f>IF('graph (2)'!$E$2=0,20,IF(AND(B118&lt;'graph (2)'!$E$10+'graph (2)'!$E$32,B118&gt;'graph (2)'!$E$10-'graph (2)'!$E$32),0.25,NA()))</f>
        <v>#REF!</v>
      </c>
      <c r="K118" s="674" t="e">
        <f>IF('graph (2)'!$E$20=0,0,IF('graph (2)'!$E$2=0,20,IF(AND(B118&lt;'graph (2)'!$E$20+'graph (2)'!$E$32,B118&gt;'graph (2)'!$E$20-'graph (2)'!$E$32),0.25,0)))</f>
        <v>#REF!</v>
      </c>
      <c r="L118" s="674" t="e">
        <f>IF('graph (2)'!$E$22=0,0,IF('graph (2)'!$E$2=0,20,IF(AND(B118&gt;'graph (2)'!$E$22-'graph (2)'!$E$32,B118&lt;'graph (2)'!$E$22+'graph (2)'!$E$32),0.25,0)))</f>
        <v>#REF!</v>
      </c>
    </row>
    <row r="119" spans="2:12">
      <c r="B119" s="620" t="e">
        <f>IF('graph (2)'!$E$2=0,"",B118+'graph (2)'!$E$32)</f>
        <v>#REF!</v>
      </c>
      <c r="C119" s="673" t="e">
        <f>IF('graph (2)'!$E$2=0,20,IF(SUM(K119+L119=0),NA(),0.25))</f>
        <v>#REF!</v>
      </c>
      <c r="D119" s="496" t="e">
        <f>IF('graph (2)'!$E$2=0,20,IF(AND(B119&lt;'graph (2)'!$E$10+'graph (2)'!$E$32,B119&gt;'graph (2)'!$E$10-'graph (2)'!$E$32),0.25,NA()))</f>
        <v>#REF!</v>
      </c>
      <c r="K119" s="674" t="e">
        <f>IF('graph (2)'!$E$20=0,0,IF('graph (2)'!$E$2=0,20,IF(AND(B119&lt;'graph (2)'!$E$20+'graph (2)'!$E$32,B119&gt;'graph (2)'!$E$20-'graph (2)'!$E$32),0.25,0)))</f>
        <v>#REF!</v>
      </c>
      <c r="L119" s="674" t="e">
        <f>IF('graph (2)'!$E$22=0,0,IF('graph (2)'!$E$2=0,20,IF(AND(B119&gt;'graph (2)'!$E$22-'graph (2)'!$E$32,B119&lt;'graph (2)'!$E$22+'graph (2)'!$E$32),0.25,0)))</f>
        <v>#REF!</v>
      </c>
    </row>
    <row r="120" spans="2:12">
      <c r="B120" s="620" t="e">
        <f>IF('graph (2)'!$E$2=0,"",B119+'graph (2)'!$E$32)</f>
        <v>#REF!</v>
      </c>
      <c r="C120" s="673" t="e">
        <f>IF('graph (2)'!$E$2=0,20,IF(SUM(K120+L120=0),NA(),0.25))</f>
        <v>#REF!</v>
      </c>
      <c r="D120" s="496" t="e">
        <f>IF('graph (2)'!$E$2=0,20,IF(AND(B120&lt;'graph (2)'!$E$10+'graph (2)'!$E$32,B120&gt;'graph (2)'!$E$10-'graph (2)'!$E$32),0.25,NA()))</f>
        <v>#REF!</v>
      </c>
      <c r="K120" s="674" t="e">
        <f>IF('graph (2)'!$E$20=0,0,IF('graph (2)'!$E$2=0,20,IF(AND(B120&lt;'graph (2)'!$E$20+'graph (2)'!$E$32,B120&gt;'graph (2)'!$E$20-'graph (2)'!$E$32),0.25,0)))</f>
        <v>#REF!</v>
      </c>
      <c r="L120" s="674" t="e">
        <f>IF('graph (2)'!$E$22=0,0,IF('graph (2)'!$E$2=0,20,IF(AND(B120&gt;'graph (2)'!$E$22-'graph (2)'!$E$32,B120&lt;'graph (2)'!$E$22+'graph (2)'!$E$32),0.25,0)))</f>
        <v>#REF!</v>
      </c>
    </row>
    <row r="121" spans="2:12">
      <c r="B121" s="620" t="e">
        <f>IF('graph (2)'!$E$2=0,"",B120+'graph (2)'!$E$32)</f>
        <v>#REF!</v>
      </c>
      <c r="C121" s="673" t="e">
        <f>IF('graph (2)'!$E$2=0,20,IF(SUM(K121+L121=0),NA(),0.25))</f>
        <v>#REF!</v>
      </c>
      <c r="D121" s="496" t="e">
        <f>IF('graph (2)'!$E$2=0,20,IF(AND(B121&lt;'graph (2)'!$E$10+'graph (2)'!$E$32,B121&gt;'graph (2)'!$E$10-'graph (2)'!$E$32),0.25,NA()))</f>
        <v>#REF!</v>
      </c>
      <c r="K121" s="674" t="e">
        <f>IF('graph (2)'!$E$20=0,0,IF('graph (2)'!$E$2=0,20,IF(AND(B121&lt;'graph (2)'!$E$20+'graph (2)'!$E$32,B121&gt;'graph (2)'!$E$20-'graph (2)'!$E$32),0.25,0)))</f>
        <v>#REF!</v>
      </c>
      <c r="L121" s="674" t="e">
        <f>IF('graph (2)'!$E$22=0,0,IF('graph (2)'!$E$2=0,20,IF(AND(B121&gt;'graph (2)'!$E$22-'graph (2)'!$E$32,B121&lt;'graph (2)'!$E$22+'graph (2)'!$E$32),0.25,0)))</f>
        <v>#REF!</v>
      </c>
    </row>
    <row r="122" spans="2:12">
      <c r="B122" s="620" t="e">
        <f>IF('graph (2)'!$E$2=0,"",B121+'graph (2)'!$E$32)</f>
        <v>#REF!</v>
      </c>
      <c r="C122" s="673" t="e">
        <f>IF('graph (2)'!$E$2=0,20,IF(SUM(K122+L122=0),NA(),0.25))</f>
        <v>#REF!</v>
      </c>
      <c r="D122" s="496" t="e">
        <f>IF('graph (2)'!$E$2=0,20,IF(AND(B122&lt;'graph (2)'!$E$10+'graph (2)'!$E$32,B122&gt;'graph (2)'!$E$10-'graph (2)'!$E$32),0.25,NA()))</f>
        <v>#REF!</v>
      </c>
      <c r="K122" s="674" t="e">
        <f>IF('graph (2)'!$E$20=0,0,IF('graph (2)'!$E$2=0,20,IF(AND(B122&lt;'graph (2)'!$E$20+'graph (2)'!$E$32,B122&gt;'graph (2)'!$E$20-'graph (2)'!$E$32),0.25,0)))</f>
        <v>#REF!</v>
      </c>
      <c r="L122" s="674" t="e">
        <f>IF('graph (2)'!$E$22=0,0,IF('graph (2)'!$E$2=0,20,IF(AND(B122&gt;'graph (2)'!$E$22-'graph (2)'!$E$32,B122&lt;'graph (2)'!$E$22+'graph (2)'!$E$32),0.25,0)))</f>
        <v>#REF!</v>
      </c>
    </row>
    <row r="123" spans="2:12">
      <c r="B123" s="620" t="e">
        <f>IF('graph (2)'!$E$2=0,"",B122+'graph (2)'!$E$32)</f>
        <v>#REF!</v>
      </c>
      <c r="C123" s="673" t="e">
        <f>IF('graph (2)'!$E$2=0,20,IF(SUM(K123+L123=0),NA(),0.25))</f>
        <v>#REF!</v>
      </c>
      <c r="D123" s="496" t="e">
        <f>IF('graph (2)'!$E$2=0,20,IF(AND(B123&lt;'graph (2)'!$E$10+'graph (2)'!$E$32,B123&gt;'graph (2)'!$E$10-'graph (2)'!$E$32),0.25,NA()))</f>
        <v>#REF!</v>
      </c>
      <c r="K123" s="674" t="e">
        <f>IF('graph (2)'!$E$20=0,0,IF('graph (2)'!$E$2=0,20,IF(AND(B123&lt;'graph (2)'!$E$20+'graph (2)'!$E$32,B123&gt;'graph (2)'!$E$20-'graph (2)'!$E$32),0.25,0)))</f>
        <v>#REF!</v>
      </c>
      <c r="L123" s="674" t="e">
        <f>IF('graph (2)'!$E$22=0,0,IF('graph (2)'!$E$2=0,20,IF(AND(B123&gt;'graph (2)'!$E$22-'graph (2)'!$E$32,B123&lt;'graph (2)'!$E$22+'graph (2)'!$E$32),0.25,0)))</f>
        <v>#REF!</v>
      </c>
    </row>
    <row r="124" spans="2:12">
      <c r="B124" s="620" t="e">
        <f>IF('graph (2)'!$E$2=0,"",B123+'graph (2)'!$E$32)</f>
        <v>#REF!</v>
      </c>
      <c r="C124" s="673" t="e">
        <f>IF('graph (2)'!$E$2=0,20,IF(SUM(K124+L124=0),NA(),0.25))</f>
        <v>#REF!</v>
      </c>
      <c r="D124" s="496" t="e">
        <f>IF('graph (2)'!$E$2=0,20,IF(AND(B124&lt;'graph (2)'!$E$10+'graph (2)'!$E$32,B124&gt;'graph (2)'!$E$10-'graph (2)'!$E$32),0.25,NA()))</f>
        <v>#REF!</v>
      </c>
      <c r="K124" s="674" t="e">
        <f>IF('graph (2)'!$E$20=0,0,IF('graph (2)'!$E$2=0,20,IF(AND(B124&lt;'graph (2)'!$E$20+'graph (2)'!$E$32,B124&gt;'graph (2)'!$E$20-'graph (2)'!$E$32),0.25,0)))</f>
        <v>#REF!</v>
      </c>
      <c r="L124" s="674" t="e">
        <f>IF('graph (2)'!$E$22=0,0,IF('graph (2)'!$E$2=0,20,IF(AND(B124&gt;'graph (2)'!$E$22-'graph (2)'!$E$32,B124&lt;'graph (2)'!$E$22+'graph (2)'!$E$32),0.25,0)))</f>
        <v>#REF!</v>
      </c>
    </row>
    <row r="125" spans="2:12">
      <c r="B125" s="620" t="e">
        <f>IF('graph (2)'!$E$2=0,"",B124+'graph (2)'!$E$32)</f>
        <v>#REF!</v>
      </c>
      <c r="C125" s="673" t="e">
        <f>IF('graph (2)'!$E$2=0,20,IF(SUM(K125+L125=0),NA(),0.25))</f>
        <v>#REF!</v>
      </c>
      <c r="D125" s="496" t="e">
        <f>IF('graph (2)'!$E$2=0,20,IF(AND(B125&lt;'graph (2)'!$E$10+'graph (2)'!$E$32,B125&gt;'graph (2)'!$E$10-'graph (2)'!$E$32),0.25,NA()))</f>
        <v>#REF!</v>
      </c>
      <c r="K125" s="674" t="e">
        <f>IF('graph (2)'!$E$20=0,0,IF('graph (2)'!$E$2=0,20,IF(AND(B125&lt;'graph (2)'!$E$20+'graph (2)'!$E$32,B125&gt;'graph (2)'!$E$20-'graph (2)'!$E$32),0.25,0)))</f>
        <v>#REF!</v>
      </c>
      <c r="L125" s="674" t="e">
        <f>IF('graph (2)'!$E$22=0,0,IF('graph (2)'!$E$2=0,20,IF(AND(B125&gt;'graph (2)'!$E$22-'graph (2)'!$E$32,B125&lt;'graph (2)'!$E$22+'graph (2)'!$E$32),0.25,0)))</f>
        <v>#REF!</v>
      </c>
    </row>
    <row r="126" spans="2:12">
      <c r="B126" s="620" t="e">
        <f>IF('graph (2)'!$E$2=0,"",B125+'graph (2)'!$E$32)</f>
        <v>#REF!</v>
      </c>
      <c r="C126" s="673" t="e">
        <f>IF('graph (2)'!$E$2=0,20,IF(SUM(K126+L126=0),NA(),0.25))</f>
        <v>#REF!</v>
      </c>
      <c r="D126" s="496" t="e">
        <f>IF('graph (2)'!$E$2=0,20,IF(AND(B126&lt;'graph (2)'!$E$10+'graph (2)'!$E$32,B126&gt;'graph (2)'!$E$10-'graph (2)'!$E$32),0.25,NA()))</f>
        <v>#REF!</v>
      </c>
      <c r="K126" s="674" t="e">
        <f>IF('graph (2)'!$E$20=0,0,IF('graph (2)'!$E$2=0,20,IF(AND(B126&lt;'graph (2)'!$E$20+'graph (2)'!$E$32,B126&gt;'graph (2)'!$E$20-'graph (2)'!$E$32),0.25,0)))</f>
        <v>#REF!</v>
      </c>
      <c r="L126" s="674" t="e">
        <f>IF('graph (2)'!$E$22=0,0,IF('graph (2)'!$E$2=0,20,IF(AND(B126&gt;'graph (2)'!$E$22-'graph (2)'!$E$32,B126&lt;'graph (2)'!$E$22+'graph (2)'!$E$32),0.25,0)))</f>
        <v>#REF!</v>
      </c>
    </row>
    <row r="127" spans="2:12">
      <c r="B127" s="620" t="e">
        <f>IF('graph (2)'!$E$2=0,"",B126+'graph (2)'!$E$32)</f>
        <v>#REF!</v>
      </c>
      <c r="C127" s="673" t="e">
        <f>IF('graph (2)'!$E$2=0,20,IF(SUM(K127+L127=0),NA(),0.25))</f>
        <v>#REF!</v>
      </c>
      <c r="D127" s="496" t="e">
        <f>IF('graph (2)'!$E$2=0,20,IF(AND(B127&lt;'graph (2)'!$E$10+'graph (2)'!$E$32,B127&gt;'graph (2)'!$E$10-'graph (2)'!$E$32),0.25,NA()))</f>
        <v>#REF!</v>
      </c>
      <c r="K127" s="674" t="e">
        <f>IF('graph (2)'!$E$20=0,0,IF('graph (2)'!$E$2=0,20,IF(AND(B127&lt;'graph (2)'!$E$20+'graph (2)'!$E$32,B127&gt;'graph (2)'!$E$20-'graph (2)'!$E$32),0.25,0)))</f>
        <v>#REF!</v>
      </c>
      <c r="L127" s="674" t="e">
        <f>IF('graph (2)'!$E$22=0,0,IF('graph (2)'!$E$2=0,20,IF(AND(B127&gt;'graph (2)'!$E$22-'graph (2)'!$E$32,B127&lt;'graph (2)'!$E$22+'graph (2)'!$E$32),0.25,0)))</f>
        <v>#REF!</v>
      </c>
    </row>
    <row r="128" spans="2:12">
      <c r="B128" s="620" t="e">
        <f>IF('graph (2)'!$E$2=0,"",B127+'graph (2)'!$E$32)</f>
        <v>#REF!</v>
      </c>
      <c r="C128" s="673" t="e">
        <f>IF('graph (2)'!$E$2=0,20,IF(SUM(K128+L128=0),NA(),0.25))</f>
        <v>#REF!</v>
      </c>
      <c r="D128" s="496" t="e">
        <f>IF('graph (2)'!$E$2=0,20,IF(AND(B128&lt;'graph (2)'!$E$10+'graph (2)'!$E$32,B128&gt;'graph (2)'!$E$10-'graph (2)'!$E$32),0.25,NA()))</f>
        <v>#REF!</v>
      </c>
      <c r="K128" s="674" t="e">
        <f>IF('graph (2)'!$E$20=0,0,IF('graph (2)'!$E$2=0,20,IF(AND(B128&lt;'graph (2)'!$E$20+'graph (2)'!$E$32,B128&gt;'graph (2)'!$E$20-'graph (2)'!$E$32),0.25,0)))</f>
        <v>#REF!</v>
      </c>
      <c r="L128" s="674" t="e">
        <f>IF('graph (2)'!$E$22=0,0,IF('graph (2)'!$E$2=0,20,IF(AND(B128&gt;'graph (2)'!$E$22-'graph (2)'!$E$32,B128&lt;'graph (2)'!$E$22+'graph (2)'!$E$32),0.25,0)))</f>
        <v>#REF!</v>
      </c>
    </row>
    <row r="129" spans="2:12">
      <c r="B129" s="620" t="e">
        <f>IF('graph (2)'!$E$2=0,"",B128+'graph (2)'!$E$32)</f>
        <v>#REF!</v>
      </c>
      <c r="C129" s="673" t="e">
        <f>IF('graph (2)'!$E$2=0,20,IF(SUM(K129+L129=0),NA(),0.25))</f>
        <v>#REF!</v>
      </c>
      <c r="D129" s="496" t="e">
        <f>IF('graph (2)'!$E$2=0,20,IF(AND(B129&lt;'graph (2)'!$E$10+'graph (2)'!$E$32,B129&gt;'graph (2)'!$E$10-'graph (2)'!$E$32),0.25,NA()))</f>
        <v>#REF!</v>
      </c>
      <c r="K129" s="674" t="e">
        <f>IF('graph (2)'!$E$20=0,0,IF('graph (2)'!$E$2=0,20,IF(AND(B129&lt;'graph (2)'!$E$20+'graph (2)'!$E$32,B129&gt;'graph (2)'!$E$20-'graph (2)'!$E$32),0.25,0)))</f>
        <v>#REF!</v>
      </c>
      <c r="L129" s="674" t="e">
        <f>IF('graph (2)'!$E$22=0,0,IF('graph (2)'!$E$2=0,20,IF(AND(B129&gt;'graph (2)'!$E$22-'graph (2)'!$E$32,B129&lt;'graph (2)'!$E$22+'graph (2)'!$E$32),0.25,0)))</f>
        <v>#REF!</v>
      </c>
    </row>
    <row r="130" spans="2:12">
      <c r="B130" s="620" t="e">
        <f>IF('graph (2)'!$E$2=0,"",B129+'graph (2)'!$E$32)</f>
        <v>#REF!</v>
      </c>
      <c r="C130" s="673" t="e">
        <f>IF('graph (2)'!$E$2=0,20,IF(SUM(K130+L130=0),NA(),0.25))</f>
        <v>#REF!</v>
      </c>
      <c r="D130" s="496" t="e">
        <f>IF('graph (2)'!$E$2=0,20,IF(AND(B130&lt;'graph (2)'!$E$10+'graph (2)'!$E$32,B130&gt;'graph (2)'!$E$10-'graph (2)'!$E$32),0.25,NA()))</f>
        <v>#REF!</v>
      </c>
      <c r="K130" s="674" t="e">
        <f>IF('graph (2)'!$E$20=0,0,IF('graph (2)'!$E$2=0,20,IF(AND(B130&lt;'graph (2)'!$E$20+'graph (2)'!$E$32,B130&gt;'graph (2)'!$E$20-'graph (2)'!$E$32),0.25,0)))</f>
        <v>#REF!</v>
      </c>
      <c r="L130" s="674" t="e">
        <f>IF('graph (2)'!$E$22=0,0,IF('graph (2)'!$E$2=0,20,IF(AND(B130&gt;'graph (2)'!$E$22-'graph (2)'!$E$32,B130&lt;'graph (2)'!$E$22+'graph (2)'!$E$32),0.25,0)))</f>
        <v>#REF!</v>
      </c>
    </row>
    <row r="131" spans="2:12">
      <c r="B131" s="620" t="e">
        <f>IF('graph (2)'!$E$2=0,"",B130+'graph (2)'!$E$32)</f>
        <v>#REF!</v>
      </c>
      <c r="C131" s="673" t="e">
        <f>IF('graph (2)'!$E$2=0,20,IF(SUM(K131+L131=0),NA(),0.25))</f>
        <v>#REF!</v>
      </c>
      <c r="D131" s="496" t="e">
        <f>IF('graph (2)'!$E$2=0,20,IF(AND(B131&lt;'graph (2)'!$E$10+'graph (2)'!$E$32,B131&gt;'graph (2)'!$E$10-'graph (2)'!$E$32),0.25,NA()))</f>
        <v>#REF!</v>
      </c>
      <c r="K131" s="674" t="e">
        <f>IF('graph (2)'!$E$20=0,0,IF('graph (2)'!$E$2=0,20,IF(AND(B131&lt;'graph (2)'!$E$20+'graph (2)'!$E$32,B131&gt;'graph (2)'!$E$20-'graph (2)'!$E$32),0.25,0)))</f>
        <v>#REF!</v>
      </c>
      <c r="L131" s="674" t="e">
        <f>IF('graph (2)'!$E$22=0,0,IF('graph (2)'!$E$2=0,20,IF(AND(B131&gt;'graph (2)'!$E$22-'graph (2)'!$E$32,B131&lt;'graph (2)'!$E$22+'graph (2)'!$E$32),0.25,0)))</f>
        <v>#REF!</v>
      </c>
    </row>
    <row r="132" spans="2:12">
      <c r="B132" s="620" t="e">
        <f>IF('graph (2)'!$E$2=0,"",B131+'graph (2)'!$E$32)</f>
        <v>#REF!</v>
      </c>
      <c r="C132" s="673" t="e">
        <f>IF('graph (2)'!$E$2=0,20,IF(SUM(K132+L132=0),NA(),0.25))</f>
        <v>#REF!</v>
      </c>
      <c r="D132" s="496" t="e">
        <f>IF('graph (2)'!$E$2=0,20,IF(AND(B132&lt;'graph (2)'!$E$10+'graph (2)'!$E$32,B132&gt;'graph (2)'!$E$10-'graph (2)'!$E$32),0.25,NA()))</f>
        <v>#REF!</v>
      </c>
      <c r="K132" s="674" t="e">
        <f>IF('graph (2)'!$E$20=0,0,IF('graph (2)'!$E$2=0,20,IF(AND(B132&lt;'graph (2)'!$E$20+'graph (2)'!$E$32,B132&gt;'graph (2)'!$E$20-'graph (2)'!$E$32),0.25,0)))</f>
        <v>#REF!</v>
      </c>
      <c r="L132" s="674" t="e">
        <f>IF('graph (2)'!$E$22=0,0,IF('graph (2)'!$E$2=0,20,IF(AND(B132&gt;'graph (2)'!$E$22-'graph (2)'!$E$32,B132&lt;'graph (2)'!$E$22+'graph (2)'!$E$32),0.25,0)))</f>
        <v>#REF!</v>
      </c>
    </row>
    <row r="133" spans="2:12">
      <c r="B133" s="620" t="e">
        <f>IF('graph (2)'!$E$2=0,"",B132+'graph (2)'!$E$32)</f>
        <v>#REF!</v>
      </c>
      <c r="C133" s="673" t="e">
        <f>IF('graph (2)'!$E$2=0,20,IF(SUM(K133+L133=0),NA(),0.25))</f>
        <v>#REF!</v>
      </c>
      <c r="D133" s="496" t="e">
        <f>IF('graph (2)'!$E$2=0,20,IF(AND(B133&lt;'graph (2)'!$E$10+'graph (2)'!$E$32,B133&gt;'graph (2)'!$E$10-'graph (2)'!$E$32),0.25,NA()))</f>
        <v>#REF!</v>
      </c>
      <c r="K133" s="674" t="e">
        <f>IF('graph (2)'!$E$20=0,0,IF('graph (2)'!$E$2=0,20,IF(AND(B133&lt;'graph (2)'!$E$20+'graph (2)'!$E$32,B133&gt;'graph (2)'!$E$20-'graph (2)'!$E$32),0.25,0)))</f>
        <v>#REF!</v>
      </c>
      <c r="L133" s="674" t="e">
        <f>IF('graph (2)'!$E$22=0,0,IF('graph (2)'!$E$2=0,20,IF(AND(B133&gt;'graph (2)'!$E$22-'graph (2)'!$E$32,B133&lt;'graph (2)'!$E$22+'graph (2)'!$E$32),0.25,0)))</f>
        <v>#REF!</v>
      </c>
    </row>
    <row r="134" spans="2:12">
      <c r="B134" s="620" t="e">
        <f>IF('graph (2)'!$E$2=0,"",B133+'graph (2)'!$E$32)</f>
        <v>#REF!</v>
      </c>
      <c r="C134" s="673" t="e">
        <f>IF('graph (2)'!$E$2=0,20,IF(SUM(K134+L134=0),NA(),0.25))</f>
        <v>#REF!</v>
      </c>
      <c r="D134" s="496" t="e">
        <f>IF('graph (2)'!$E$2=0,20,IF(AND(B134&lt;'graph (2)'!$E$10+'graph (2)'!$E$32,B134&gt;'graph (2)'!$E$10-'graph (2)'!$E$32),0.25,NA()))</f>
        <v>#REF!</v>
      </c>
      <c r="K134" s="674" t="e">
        <f>IF('graph (2)'!$E$20=0,0,IF('graph (2)'!$E$2=0,20,IF(AND(B134&lt;'graph (2)'!$E$20+'graph (2)'!$E$32,B134&gt;'graph (2)'!$E$20-'graph (2)'!$E$32),0.25,0)))</f>
        <v>#REF!</v>
      </c>
      <c r="L134" s="674" t="e">
        <f>IF('graph (2)'!$E$22=0,0,IF('graph (2)'!$E$2=0,20,IF(AND(B134&gt;'graph (2)'!$E$22-'graph (2)'!$E$32,B134&lt;'graph (2)'!$E$22+'graph (2)'!$E$32),0.25,0)))</f>
        <v>#REF!</v>
      </c>
    </row>
    <row r="135" spans="2:12">
      <c r="B135" s="620" t="e">
        <f>IF('graph (2)'!$E$2=0,"",B134+'graph (2)'!$E$32)</f>
        <v>#REF!</v>
      </c>
      <c r="C135" s="673" t="e">
        <f>IF('graph (2)'!$E$2=0,20,IF(SUM(K135+L135=0),NA(),0.25))</f>
        <v>#REF!</v>
      </c>
      <c r="D135" s="496" t="e">
        <f>IF('graph (2)'!$E$2=0,20,IF(AND(B135&lt;'graph (2)'!$E$10+'graph (2)'!$E$32,B135&gt;'graph (2)'!$E$10-'graph (2)'!$E$32),0.25,NA()))</f>
        <v>#REF!</v>
      </c>
      <c r="K135" s="674" t="e">
        <f>IF('graph (2)'!$E$20=0,0,IF('graph (2)'!$E$2=0,20,IF(AND(B135&lt;'graph (2)'!$E$20+'graph (2)'!$E$32,B135&gt;'graph (2)'!$E$20-'graph (2)'!$E$32),0.25,0)))</f>
        <v>#REF!</v>
      </c>
      <c r="L135" s="674" t="e">
        <f>IF('graph (2)'!$E$22=0,0,IF('graph (2)'!$E$2=0,20,IF(AND(B135&gt;'graph (2)'!$E$22-'graph (2)'!$E$32,B135&lt;'graph (2)'!$E$22+'graph (2)'!$E$32),0.25,0)))</f>
        <v>#REF!</v>
      </c>
    </row>
    <row r="136" spans="2:12">
      <c r="B136" s="620" t="e">
        <f>IF('graph (2)'!$E$2=0,"",B135+'graph (2)'!$E$32)</f>
        <v>#REF!</v>
      </c>
      <c r="C136" s="673" t="e">
        <f>IF('graph (2)'!$E$2=0,20,IF(SUM(K136+L136=0),NA(),0.25))</f>
        <v>#REF!</v>
      </c>
      <c r="D136" s="496" t="e">
        <f>IF('graph (2)'!$E$2=0,20,IF(AND(B136&lt;'graph (2)'!$E$10+'graph (2)'!$E$32,B136&gt;'graph (2)'!$E$10-'graph (2)'!$E$32),0.25,NA()))</f>
        <v>#REF!</v>
      </c>
      <c r="K136" s="674" t="e">
        <f>IF('graph (2)'!$E$20=0,0,IF('graph (2)'!$E$2=0,20,IF(AND(B136&lt;'graph (2)'!$E$20+'graph (2)'!$E$32,B136&gt;'graph (2)'!$E$20-'graph (2)'!$E$32),0.25,0)))</f>
        <v>#REF!</v>
      </c>
      <c r="L136" s="674" t="e">
        <f>IF('graph (2)'!$E$22=0,0,IF('graph (2)'!$E$2=0,20,IF(AND(B136&gt;'graph (2)'!$E$22-'graph (2)'!$E$32,B136&lt;'graph (2)'!$E$22+'graph (2)'!$E$32),0.25,0)))</f>
        <v>#REF!</v>
      </c>
    </row>
    <row r="137" spans="2:12">
      <c r="B137" s="620" t="e">
        <f>IF('graph (2)'!$E$2=0,"",B136+'graph (2)'!$E$32)</f>
        <v>#REF!</v>
      </c>
      <c r="C137" s="673" t="e">
        <f>IF('graph (2)'!$E$2=0,20,IF(SUM(K137+L137=0),NA(),0.25))</f>
        <v>#REF!</v>
      </c>
      <c r="D137" s="496" t="e">
        <f>IF('graph (2)'!$E$2=0,20,IF(AND(B137&lt;'graph (2)'!$E$10+'graph (2)'!$E$32,B137&gt;'graph (2)'!$E$10-'graph (2)'!$E$32),0.25,NA()))</f>
        <v>#REF!</v>
      </c>
      <c r="K137" s="674" t="e">
        <f>IF('graph (2)'!$E$20=0,0,IF('graph (2)'!$E$2=0,20,IF(AND(B137&lt;'graph (2)'!$E$20+'graph (2)'!$E$32,B137&gt;'graph (2)'!$E$20-'graph (2)'!$E$32),0.25,0)))</f>
        <v>#REF!</v>
      </c>
      <c r="L137" s="674" t="e">
        <f>IF('graph (2)'!$E$22=0,0,IF('graph (2)'!$E$2=0,20,IF(AND(B137&gt;'graph (2)'!$E$22-'graph (2)'!$E$32,B137&lt;'graph (2)'!$E$22+'graph (2)'!$E$32),0.25,0)))</f>
        <v>#REF!</v>
      </c>
    </row>
    <row r="138" spans="2:12">
      <c r="B138" s="620" t="e">
        <f>IF('graph (2)'!$E$2=0,"",B137+'graph (2)'!$E$32)</f>
        <v>#REF!</v>
      </c>
      <c r="C138" s="673" t="e">
        <f>IF('graph (2)'!$E$2=0,20,IF(SUM(K138+L138=0),NA(),0.25))</f>
        <v>#REF!</v>
      </c>
      <c r="D138" s="496" t="e">
        <f>IF('graph (2)'!$E$2=0,20,IF(AND(B138&lt;'graph (2)'!$E$10+'graph (2)'!$E$32,B138&gt;'graph (2)'!$E$10-'graph (2)'!$E$32),0.25,NA()))</f>
        <v>#REF!</v>
      </c>
      <c r="K138" s="674" t="e">
        <f>IF('graph (2)'!$E$20=0,0,IF('graph (2)'!$E$2=0,20,IF(AND(B138&lt;'graph (2)'!$E$20+'graph (2)'!$E$32,B138&gt;'graph (2)'!$E$20-'graph (2)'!$E$32),0.25,0)))</f>
        <v>#REF!</v>
      </c>
      <c r="L138" s="674" t="e">
        <f>IF('graph (2)'!$E$22=0,0,IF('graph (2)'!$E$2=0,20,IF(AND(B138&gt;'graph (2)'!$E$22-'graph (2)'!$E$32,B138&lt;'graph (2)'!$E$22+'graph (2)'!$E$32),0.25,0)))</f>
        <v>#REF!</v>
      </c>
    </row>
    <row r="139" spans="2:12">
      <c r="B139" s="620" t="e">
        <f>IF('graph (2)'!$E$2=0,"",B138+'graph (2)'!$E$32)</f>
        <v>#REF!</v>
      </c>
      <c r="C139" s="673" t="e">
        <f>IF('graph (2)'!$E$2=0,20,IF(SUM(K139+L139=0),NA(),0.25))</f>
        <v>#REF!</v>
      </c>
      <c r="D139" s="496" t="e">
        <f>IF('graph (2)'!$E$2=0,20,IF(AND(B139&lt;'graph (2)'!$E$10+'graph (2)'!$E$32,B139&gt;'graph (2)'!$E$10-'graph (2)'!$E$32),0.25,NA()))</f>
        <v>#REF!</v>
      </c>
      <c r="K139" s="674" t="e">
        <f>IF('graph (2)'!$E$20=0,0,IF('graph (2)'!$E$2=0,20,IF(AND(B139&lt;'graph (2)'!$E$20+'graph (2)'!$E$32,B139&gt;'graph (2)'!$E$20-'graph (2)'!$E$32),0.25,0)))</f>
        <v>#REF!</v>
      </c>
      <c r="L139" s="674" t="e">
        <f>IF('graph (2)'!$E$22=0,0,IF('graph (2)'!$E$2=0,20,IF(AND(B139&gt;'graph (2)'!$E$22-'graph (2)'!$E$32,B139&lt;'graph (2)'!$E$22+'graph (2)'!$E$32),0.25,0)))</f>
        <v>#REF!</v>
      </c>
    </row>
    <row r="140" spans="2:12">
      <c r="B140" s="620" t="e">
        <f>IF('graph (2)'!$E$2=0,"",B139+'graph (2)'!$E$32)</f>
        <v>#REF!</v>
      </c>
      <c r="C140" s="673" t="e">
        <f>IF('graph (2)'!$E$2=0,20,IF(SUM(K140+L140=0),NA(),0.25))</f>
        <v>#REF!</v>
      </c>
      <c r="D140" s="496" t="e">
        <f>IF('graph (2)'!$E$2=0,20,IF(AND(B140&lt;'graph (2)'!$E$10+'graph (2)'!$E$32,B140&gt;'graph (2)'!$E$10-'graph (2)'!$E$32),0.25,NA()))</f>
        <v>#REF!</v>
      </c>
      <c r="K140" s="674" t="e">
        <f>IF('graph (2)'!$E$20=0,0,IF('graph (2)'!$E$2=0,20,IF(AND(B140&lt;'graph (2)'!$E$20+'graph (2)'!$E$32,B140&gt;'graph (2)'!$E$20-'graph (2)'!$E$32),0.25,0)))</f>
        <v>#REF!</v>
      </c>
      <c r="L140" s="674" t="e">
        <f>IF('graph (2)'!$E$22=0,0,IF('graph (2)'!$E$2=0,20,IF(AND(B140&gt;'graph (2)'!$E$22-'graph (2)'!$E$32,B140&lt;'graph (2)'!$E$22+'graph (2)'!$E$32),0.25,0)))</f>
        <v>#REF!</v>
      </c>
    </row>
    <row r="141" spans="2:12">
      <c r="B141" s="620" t="e">
        <f>IF('graph (2)'!$E$2=0,"",B140+'graph (2)'!$E$32)</f>
        <v>#REF!</v>
      </c>
      <c r="C141" s="673" t="e">
        <f>IF('graph (2)'!$E$2=0,20,IF(SUM(K141+L141=0),NA(),0.25))</f>
        <v>#REF!</v>
      </c>
      <c r="D141" s="496" t="e">
        <f>IF('graph (2)'!$E$2=0,20,IF(AND(B141&lt;'graph (2)'!$E$10+'graph (2)'!$E$32,B141&gt;'graph (2)'!$E$10-'graph (2)'!$E$32),0.25,NA()))</f>
        <v>#REF!</v>
      </c>
      <c r="K141" s="674" t="e">
        <f>IF('graph (2)'!$E$20=0,0,IF('graph (2)'!$E$2=0,20,IF(AND(B141&lt;'graph (2)'!$E$20+'graph (2)'!$E$32,B141&gt;'graph (2)'!$E$20-'graph (2)'!$E$32),0.25,0)))</f>
        <v>#REF!</v>
      </c>
      <c r="L141" s="674" t="e">
        <f>IF('graph (2)'!$E$22=0,0,IF('graph (2)'!$E$2=0,20,IF(AND(B141&gt;'graph (2)'!$E$22-'graph (2)'!$E$32,B141&lt;'graph (2)'!$E$22+'graph (2)'!$E$32),0.25,0)))</f>
        <v>#REF!</v>
      </c>
    </row>
    <row r="142" spans="2:12">
      <c r="B142" s="620" t="e">
        <f>IF('graph (2)'!$E$2=0,"",B141+'graph (2)'!$E$32)</f>
        <v>#REF!</v>
      </c>
      <c r="C142" s="673" t="e">
        <f>IF('graph (2)'!$E$2=0,20,IF(SUM(K142+L142=0),NA(),0.25))</f>
        <v>#REF!</v>
      </c>
      <c r="D142" s="496" t="e">
        <f>IF('graph (2)'!$E$2=0,20,IF(AND(B142&lt;'graph (2)'!$E$10+'graph (2)'!$E$32,B142&gt;'graph (2)'!$E$10-'graph (2)'!$E$32),0.25,NA()))</f>
        <v>#REF!</v>
      </c>
      <c r="K142" s="674" t="e">
        <f>IF('graph (2)'!$E$20=0,0,IF('graph (2)'!$E$2=0,20,IF(AND(B142&lt;'graph (2)'!$E$20+'graph (2)'!$E$32,B142&gt;'graph (2)'!$E$20-'graph (2)'!$E$32),0.25,0)))</f>
        <v>#REF!</v>
      </c>
      <c r="L142" s="674" t="e">
        <f>IF('graph (2)'!$E$22=0,0,IF('graph (2)'!$E$2=0,20,IF(AND(B142&gt;'graph (2)'!$E$22-'graph (2)'!$E$32,B142&lt;'graph (2)'!$E$22+'graph (2)'!$E$32),0.25,0)))</f>
        <v>#REF!</v>
      </c>
    </row>
    <row r="143" spans="2:12">
      <c r="B143" s="620" t="e">
        <f>IF('graph (2)'!$E$2=0,"",B142+'graph (2)'!$E$32)</f>
        <v>#REF!</v>
      </c>
      <c r="C143" s="673" t="e">
        <f>IF('graph (2)'!$E$2=0,20,IF(SUM(K143+L143=0),NA(),0.25))</f>
        <v>#REF!</v>
      </c>
      <c r="D143" s="496" t="e">
        <f>IF('graph (2)'!$E$2=0,20,IF(AND(B143&lt;'graph (2)'!$E$10+'graph (2)'!$E$32,B143&gt;'graph (2)'!$E$10-'graph (2)'!$E$32),0.25,NA()))</f>
        <v>#REF!</v>
      </c>
      <c r="K143" s="674" t="e">
        <f>IF('graph (2)'!$E$20=0,0,IF('graph (2)'!$E$2=0,20,IF(AND(B143&lt;'graph (2)'!$E$20+'graph (2)'!$E$32,B143&gt;'graph (2)'!$E$20-'graph (2)'!$E$32),0.25,0)))</f>
        <v>#REF!</v>
      </c>
      <c r="L143" s="674" t="e">
        <f>IF('graph (2)'!$E$22=0,0,IF('graph (2)'!$E$2=0,20,IF(AND(B143&gt;'graph (2)'!$E$22-'graph (2)'!$E$32,B143&lt;'graph (2)'!$E$22+'graph (2)'!$E$32),0.25,0)))</f>
        <v>#REF!</v>
      </c>
    </row>
    <row r="144" spans="2:12">
      <c r="B144" s="620" t="e">
        <f>IF('graph (2)'!$E$2=0,"",B143+'graph (2)'!$E$32)</f>
        <v>#REF!</v>
      </c>
      <c r="C144" s="673" t="e">
        <f>IF('graph (2)'!$E$2=0,20,IF(SUM(K144+L144=0),NA(),0.25))</f>
        <v>#REF!</v>
      </c>
      <c r="D144" s="496" t="e">
        <f>IF('graph (2)'!$E$2=0,20,IF(AND(B144&lt;'graph (2)'!$E$10+'graph (2)'!$E$32,B144&gt;'graph (2)'!$E$10-'graph (2)'!$E$32),0.25,NA()))</f>
        <v>#REF!</v>
      </c>
      <c r="K144" s="674" t="e">
        <f>IF('graph (2)'!$E$20=0,0,IF('graph (2)'!$E$2=0,20,IF(AND(B144&lt;'graph (2)'!$E$20+'graph (2)'!$E$32,B144&gt;'graph (2)'!$E$20-'graph (2)'!$E$32),0.25,0)))</f>
        <v>#REF!</v>
      </c>
      <c r="L144" s="674" t="e">
        <f>IF('graph (2)'!$E$22=0,0,IF('graph (2)'!$E$2=0,20,IF(AND(B144&gt;'graph (2)'!$E$22-'graph (2)'!$E$32,B144&lt;'graph (2)'!$E$22+'graph (2)'!$E$32),0.25,0)))</f>
        <v>#REF!</v>
      </c>
    </row>
    <row r="145" spans="2:12">
      <c r="B145" s="620" t="e">
        <f>IF('graph (2)'!$E$2=0,"",B144+'graph (2)'!$E$32)</f>
        <v>#REF!</v>
      </c>
      <c r="C145" s="673" t="e">
        <f>IF('graph (2)'!$E$2=0,20,IF(SUM(K145+L145=0),NA(),0.25))</f>
        <v>#REF!</v>
      </c>
      <c r="D145" s="496" t="e">
        <f>IF('graph (2)'!$E$2=0,20,IF(AND(B145&lt;'graph (2)'!$E$10+'graph (2)'!$E$32,B145&gt;'graph (2)'!$E$10-'graph (2)'!$E$32),0.25,NA()))</f>
        <v>#REF!</v>
      </c>
      <c r="K145" s="674" t="e">
        <f>IF('graph (2)'!$E$20=0,0,IF('graph (2)'!$E$2=0,20,IF(AND(B145&lt;'graph (2)'!$E$20+'graph (2)'!$E$32,B145&gt;'graph (2)'!$E$20-'graph (2)'!$E$32),0.25,0)))</f>
        <v>#REF!</v>
      </c>
      <c r="L145" s="674" t="e">
        <f>IF('graph (2)'!$E$22=0,0,IF('graph (2)'!$E$2=0,20,IF(AND(B145&gt;'graph (2)'!$E$22-'graph (2)'!$E$32,B145&lt;'graph (2)'!$E$22+'graph (2)'!$E$32),0.25,0)))</f>
        <v>#REF!</v>
      </c>
    </row>
    <row r="146" spans="2:12">
      <c r="B146" s="620" t="e">
        <f>IF('graph (2)'!$E$2=0,"",B145+'graph (2)'!$E$32)</f>
        <v>#REF!</v>
      </c>
      <c r="C146" s="673" t="e">
        <f>IF('graph (2)'!$E$2=0,20,IF(SUM(K146+L146=0),NA(),0.25))</f>
        <v>#REF!</v>
      </c>
      <c r="D146" s="496" t="e">
        <f>IF('graph (2)'!$E$2=0,20,IF(AND(B146&lt;'graph (2)'!$E$10+'graph (2)'!$E$32,B146&gt;'graph (2)'!$E$10-'graph (2)'!$E$32),0.25,NA()))</f>
        <v>#REF!</v>
      </c>
      <c r="K146" s="674" t="e">
        <f>IF('graph (2)'!$E$20=0,0,IF('graph (2)'!$E$2=0,20,IF(AND(B146&lt;'graph (2)'!$E$20+'graph (2)'!$E$32,B146&gt;'graph (2)'!$E$20-'graph (2)'!$E$32),0.25,0)))</f>
        <v>#REF!</v>
      </c>
      <c r="L146" s="674" t="e">
        <f>IF('graph (2)'!$E$22=0,0,IF('graph (2)'!$E$2=0,20,IF(AND(B146&gt;'graph (2)'!$E$22-'graph (2)'!$E$32,B146&lt;'graph (2)'!$E$22+'graph (2)'!$E$32),0.25,0)))</f>
        <v>#REF!</v>
      </c>
    </row>
    <row r="147" spans="2:12">
      <c r="B147" s="620" t="e">
        <f>IF('graph (2)'!$E$2=0,"",B146+'graph (2)'!$E$32)</f>
        <v>#REF!</v>
      </c>
      <c r="C147" s="673" t="e">
        <f>IF('graph (2)'!$E$2=0,20,IF(SUM(K147+L147=0),NA(),0.25))</f>
        <v>#REF!</v>
      </c>
      <c r="D147" s="496" t="e">
        <f>IF('graph (2)'!$E$2=0,20,IF(AND(B147&lt;'graph (2)'!$E$10+'graph (2)'!$E$32,B147&gt;'graph (2)'!$E$10-'graph (2)'!$E$32),0.25,NA()))</f>
        <v>#REF!</v>
      </c>
      <c r="K147" s="674" t="e">
        <f>IF('graph (2)'!$E$20=0,0,IF('graph (2)'!$E$2=0,20,IF(AND(B147&lt;'graph (2)'!$E$20+'graph (2)'!$E$32,B147&gt;'graph (2)'!$E$20-'graph (2)'!$E$32),0.25,0)))</f>
        <v>#REF!</v>
      </c>
      <c r="L147" s="674" t="e">
        <f>IF('graph (2)'!$E$22=0,0,IF('graph (2)'!$E$2=0,20,IF(AND(B147&gt;'graph (2)'!$E$22-'graph (2)'!$E$32,B147&lt;'graph (2)'!$E$22+'graph (2)'!$E$32),0.25,0)))</f>
        <v>#REF!</v>
      </c>
    </row>
    <row r="148" spans="2:12">
      <c r="B148" s="620" t="e">
        <f>IF('graph (2)'!$E$2=0,"",B147+'graph (2)'!$E$32)</f>
        <v>#REF!</v>
      </c>
      <c r="C148" s="673" t="e">
        <f>IF('graph (2)'!$E$2=0,20,IF(SUM(K148+L148=0),NA(),0.25))</f>
        <v>#REF!</v>
      </c>
      <c r="D148" s="496" t="e">
        <f>IF('graph (2)'!$E$2=0,20,IF(AND(B148&lt;'graph (2)'!$E$10+'graph (2)'!$E$32,B148&gt;'graph (2)'!$E$10-'graph (2)'!$E$32),0.25,NA()))</f>
        <v>#REF!</v>
      </c>
      <c r="K148" s="674" t="e">
        <f>IF('graph (2)'!$E$20=0,0,IF('graph (2)'!$E$2=0,20,IF(AND(B148&lt;'graph (2)'!$E$20+'graph (2)'!$E$32,B148&gt;'graph (2)'!$E$20-'graph (2)'!$E$32),0.25,0)))</f>
        <v>#REF!</v>
      </c>
      <c r="L148" s="674" t="e">
        <f>IF('graph (2)'!$E$22=0,0,IF('graph (2)'!$E$2=0,20,IF(AND(B148&gt;'graph (2)'!$E$22-'graph (2)'!$E$32,B148&lt;'graph (2)'!$E$22+'graph (2)'!$E$32),0.25,0)))</f>
        <v>#REF!</v>
      </c>
    </row>
    <row r="149" spans="2:12">
      <c r="B149" s="620" t="e">
        <f>IF('graph (2)'!$E$2=0,"",B148+'graph (2)'!$E$32)</f>
        <v>#REF!</v>
      </c>
      <c r="C149" s="673" t="e">
        <f>IF('graph (2)'!$E$2=0,20,IF(SUM(K149+L149=0),NA(),0.25))</f>
        <v>#REF!</v>
      </c>
      <c r="D149" s="496" t="e">
        <f>IF('graph (2)'!$E$2=0,20,IF(AND(B149&lt;'graph (2)'!$E$10+'graph (2)'!$E$32,B149&gt;'graph (2)'!$E$10-'graph (2)'!$E$32),0.25,NA()))</f>
        <v>#REF!</v>
      </c>
      <c r="K149" s="674" t="e">
        <f>IF('graph (2)'!$E$20=0,0,IF('graph (2)'!$E$2=0,20,IF(AND(B149&lt;'graph (2)'!$E$20+'graph (2)'!$E$32,B149&gt;'graph (2)'!$E$20-'graph (2)'!$E$32),0.25,0)))</f>
        <v>#REF!</v>
      </c>
      <c r="L149" s="674" t="e">
        <f>IF('graph (2)'!$E$22=0,0,IF('graph (2)'!$E$2=0,20,IF(AND(B149&gt;'graph (2)'!$E$22-'graph (2)'!$E$32,B149&lt;'graph (2)'!$E$22+'graph (2)'!$E$32),0.25,0)))</f>
        <v>#REF!</v>
      </c>
    </row>
    <row r="150" spans="2:12">
      <c r="B150" s="620" t="e">
        <f>IF('graph (2)'!$E$2=0,"",B149+'graph (2)'!$E$32)</f>
        <v>#REF!</v>
      </c>
      <c r="C150" s="673" t="e">
        <f>IF('graph (2)'!$E$2=0,20,IF(SUM(K150+L150=0),NA(),0.25))</f>
        <v>#REF!</v>
      </c>
      <c r="D150" s="496" t="e">
        <f>IF('graph (2)'!$E$2=0,20,IF(AND(B150&lt;'graph (2)'!$E$10+'graph (2)'!$E$32,B150&gt;'graph (2)'!$E$10-'graph (2)'!$E$32),0.25,NA()))</f>
        <v>#REF!</v>
      </c>
      <c r="K150" s="674" t="e">
        <f>IF('graph (2)'!$E$20=0,0,IF('graph (2)'!$E$2=0,20,IF(AND(B150&lt;'graph (2)'!$E$20+'graph (2)'!$E$32,B150&gt;'graph (2)'!$E$20-'graph (2)'!$E$32),0.25,0)))</f>
        <v>#REF!</v>
      </c>
      <c r="L150" s="674" t="e">
        <f>IF('graph (2)'!$E$22=0,0,IF('graph (2)'!$E$2=0,20,IF(AND(B150&gt;'graph (2)'!$E$22-'graph (2)'!$E$32,B150&lt;'graph (2)'!$E$22+'graph (2)'!$E$32),0.25,0)))</f>
        <v>#REF!</v>
      </c>
    </row>
    <row r="151" spans="2:12">
      <c r="B151" s="620" t="e">
        <f>IF('graph (2)'!$E$2=0,"",B150+'graph (2)'!$E$32)</f>
        <v>#REF!</v>
      </c>
      <c r="C151" s="673" t="e">
        <f>IF('graph (2)'!$E$2=0,20,IF(SUM(K151+L151=0),NA(),0.25))</f>
        <v>#REF!</v>
      </c>
      <c r="D151" s="496" t="e">
        <f>IF('graph (2)'!$E$2=0,20,IF(AND(B151&lt;'graph (2)'!$E$10+'graph (2)'!$E$32,B151&gt;'graph (2)'!$E$10-'graph (2)'!$E$32),0.25,NA()))</f>
        <v>#REF!</v>
      </c>
      <c r="K151" s="674" t="e">
        <f>IF('graph (2)'!$E$20=0,0,IF('graph (2)'!$E$2=0,20,IF(AND(B151&lt;'graph (2)'!$E$20+'graph (2)'!$E$32,B151&gt;'graph (2)'!$E$20-'graph (2)'!$E$32),0.25,0)))</f>
        <v>#REF!</v>
      </c>
      <c r="L151" s="674" t="e">
        <f>IF('graph (2)'!$E$22=0,0,IF('graph (2)'!$E$2=0,20,IF(AND(B151&gt;'graph (2)'!$E$22-'graph (2)'!$E$32,B151&lt;'graph (2)'!$E$22+'graph (2)'!$E$32),0.25,0)))</f>
        <v>#REF!</v>
      </c>
    </row>
    <row r="152" spans="2:12">
      <c r="B152" s="620" t="e">
        <f>IF('graph (2)'!$E$2=0,"",B151+'graph (2)'!$E$32)</f>
        <v>#REF!</v>
      </c>
      <c r="C152" s="673" t="e">
        <f>IF('graph (2)'!$E$2=0,20,IF(SUM(K152+L152=0),NA(),0.25))</f>
        <v>#REF!</v>
      </c>
      <c r="D152" s="496" t="e">
        <f>IF('graph (2)'!$E$2=0,20,IF(AND(B152&lt;'graph (2)'!$E$10+'graph (2)'!$E$32,B152&gt;'graph (2)'!$E$10-'graph (2)'!$E$32),0.25,NA()))</f>
        <v>#REF!</v>
      </c>
      <c r="K152" s="674" t="e">
        <f>IF('graph (2)'!$E$20=0,0,IF('graph (2)'!$E$2=0,20,IF(AND(B152&lt;'graph (2)'!$E$20+'graph (2)'!$E$32,B152&gt;'graph (2)'!$E$20-'graph (2)'!$E$32),0.25,0)))</f>
        <v>#REF!</v>
      </c>
      <c r="L152" s="674" t="e">
        <f>IF('graph (2)'!$E$22=0,0,IF('graph (2)'!$E$2=0,20,IF(AND(B152&gt;'graph (2)'!$E$22-'graph (2)'!$E$32,B152&lt;'graph (2)'!$E$22+'graph (2)'!$E$32),0.25,0)))</f>
        <v>#REF!</v>
      </c>
    </row>
    <row r="153" spans="2:12">
      <c r="B153" s="620" t="e">
        <f>IF('graph (2)'!$E$2=0,"",B152+'graph (2)'!$E$32)</f>
        <v>#REF!</v>
      </c>
      <c r="C153" s="673" t="e">
        <f>IF('graph (2)'!$E$2=0,20,IF(SUM(K153+L153=0),NA(),0.25))</f>
        <v>#REF!</v>
      </c>
      <c r="D153" s="496" t="e">
        <f>IF('graph (2)'!$E$2=0,20,IF(AND(B153&lt;'graph (2)'!$E$10+'graph (2)'!$E$32,B153&gt;'graph (2)'!$E$10-'graph (2)'!$E$32),0.25,NA()))</f>
        <v>#REF!</v>
      </c>
      <c r="K153" s="674" t="e">
        <f>IF('graph (2)'!$E$20=0,0,IF('graph (2)'!$E$2=0,20,IF(AND(B153&lt;'graph (2)'!$E$20+'graph (2)'!$E$32,B153&gt;'graph (2)'!$E$20-'graph (2)'!$E$32),0.25,0)))</f>
        <v>#REF!</v>
      </c>
      <c r="L153" s="674" t="e">
        <f>IF('graph (2)'!$E$22=0,0,IF('graph (2)'!$E$2=0,20,IF(AND(B153&gt;'graph (2)'!$E$22-'graph (2)'!$E$32,B153&lt;'graph (2)'!$E$22+'graph (2)'!$E$32),0.25,0)))</f>
        <v>#REF!</v>
      </c>
    </row>
    <row r="154" spans="2:12">
      <c r="B154" s="620" t="e">
        <f>IF('graph (2)'!$E$2=0,"",B153+'graph (2)'!$E$32)</f>
        <v>#REF!</v>
      </c>
      <c r="C154" s="673" t="e">
        <f>IF('graph (2)'!$E$2=0,20,IF(SUM(K154+L154=0),NA(),0.25))</f>
        <v>#REF!</v>
      </c>
      <c r="D154" s="496" t="e">
        <f>IF('graph (2)'!$E$2=0,20,IF(AND(B154&lt;'graph (2)'!$E$10+'graph (2)'!$E$32,B154&gt;'graph (2)'!$E$10-'graph (2)'!$E$32),0.25,NA()))</f>
        <v>#REF!</v>
      </c>
      <c r="K154" s="674" t="e">
        <f>IF('graph (2)'!$E$20=0,0,IF('graph (2)'!$E$2=0,20,IF(AND(B154&lt;'graph (2)'!$E$20+'graph (2)'!$E$32,B154&gt;'graph (2)'!$E$20-'graph (2)'!$E$32),0.25,0)))</f>
        <v>#REF!</v>
      </c>
      <c r="L154" s="674" t="e">
        <f>IF('graph (2)'!$E$22=0,0,IF('graph (2)'!$E$2=0,20,IF(AND(B154&gt;'graph (2)'!$E$22-'graph (2)'!$E$32,B154&lt;'graph (2)'!$E$22+'graph (2)'!$E$32),0.25,0)))</f>
        <v>#REF!</v>
      </c>
    </row>
    <row r="155" spans="2:12">
      <c r="B155" s="620" t="e">
        <f>IF('graph (2)'!$E$2=0,"",B154+'graph (2)'!$E$32)</f>
        <v>#REF!</v>
      </c>
      <c r="C155" s="673" t="e">
        <f>IF('graph (2)'!$E$2=0,20,IF(SUM(K155+L155=0),NA(),0.25))</f>
        <v>#REF!</v>
      </c>
      <c r="D155" s="496" t="e">
        <f>IF('graph (2)'!$E$2=0,20,IF(AND(B155&lt;'graph (2)'!$E$10+'graph (2)'!$E$32,B155&gt;'graph (2)'!$E$10-'graph (2)'!$E$32),0.25,NA()))</f>
        <v>#REF!</v>
      </c>
      <c r="K155" s="674" t="e">
        <f>IF('graph (2)'!$E$20=0,0,IF('graph (2)'!$E$2=0,20,IF(AND(B155&lt;'graph (2)'!$E$20+'graph (2)'!$E$32,B155&gt;'graph (2)'!$E$20-'graph (2)'!$E$32),0.25,0)))</f>
        <v>#REF!</v>
      </c>
      <c r="L155" s="674" t="e">
        <f>IF('graph (2)'!$E$22=0,0,IF('graph (2)'!$E$2=0,20,IF(AND(B155&gt;'graph (2)'!$E$22-'graph (2)'!$E$32,B155&lt;'graph (2)'!$E$22+'graph (2)'!$E$32),0.25,0)))</f>
        <v>#REF!</v>
      </c>
    </row>
    <row r="156" spans="2:12">
      <c r="B156" s="620" t="e">
        <f>IF('graph (2)'!$E$2=0,"",B155+'graph (2)'!$E$32)</f>
        <v>#REF!</v>
      </c>
      <c r="C156" s="673" t="e">
        <f>IF('graph (2)'!$E$2=0,20,IF(SUM(K156+L156=0),NA(),0.25))</f>
        <v>#REF!</v>
      </c>
      <c r="D156" s="496" t="e">
        <f>IF('graph (2)'!$E$2=0,20,IF(AND(B156&lt;'graph (2)'!$E$10+'graph (2)'!$E$32,B156&gt;'graph (2)'!$E$10-'graph (2)'!$E$32),0.25,NA()))</f>
        <v>#REF!</v>
      </c>
      <c r="K156" s="674" t="e">
        <f>IF('graph (2)'!$E$20=0,0,IF('graph (2)'!$E$2=0,20,IF(AND(B156&lt;'graph (2)'!$E$20+'graph (2)'!$E$32,B156&gt;'graph (2)'!$E$20-'graph (2)'!$E$32),0.25,0)))</f>
        <v>#REF!</v>
      </c>
      <c r="L156" s="674" t="e">
        <f>IF('graph (2)'!$E$22=0,0,IF('graph (2)'!$E$2=0,20,IF(AND(B156&gt;'graph (2)'!$E$22-'graph (2)'!$E$32,B156&lt;'graph (2)'!$E$22+'graph (2)'!$E$32),0.25,0)))</f>
        <v>#REF!</v>
      </c>
    </row>
    <row r="157" spans="2:12">
      <c r="B157" s="620" t="e">
        <f>IF('graph (2)'!$E$2=0,"",B156+'graph (2)'!$E$32)</f>
        <v>#REF!</v>
      </c>
      <c r="C157" s="673" t="e">
        <f>IF('graph (2)'!$E$2=0,20,IF(SUM(K157+L157=0),NA(),0.25))</f>
        <v>#REF!</v>
      </c>
      <c r="D157" s="496" t="e">
        <f>IF('graph (2)'!$E$2=0,20,IF(AND(B157&lt;'graph (2)'!$E$10+'graph (2)'!$E$32,B157&gt;'graph (2)'!$E$10-'graph (2)'!$E$32),0.25,NA()))</f>
        <v>#REF!</v>
      </c>
      <c r="K157" s="674" t="e">
        <f>IF('graph (2)'!$E$20=0,0,IF('graph (2)'!$E$2=0,20,IF(AND(B157&lt;'graph (2)'!$E$20+'graph (2)'!$E$32,B157&gt;'graph (2)'!$E$20-'graph (2)'!$E$32),0.25,0)))</f>
        <v>#REF!</v>
      </c>
      <c r="L157" s="674" t="e">
        <f>IF('graph (2)'!$E$22=0,0,IF('graph (2)'!$E$2=0,20,IF(AND(B157&gt;'graph (2)'!$E$22-'graph (2)'!$E$32,B157&lt;'graph (2)'!$E$22+'graph (2)'!$E$32),0.25,0)))</f>
        <v>#REF!</v>
      </c>
    </row>
    <row r="158" spans="2:12">
      <c r="B158" s="620" t="e">
        <f>IF('graph (2)'!$E$2=0,"",B157+'graph (2)'!$E$32)</f>
        <v>#REF!</v>
      </c>
      <c r="C158" s="673" t="e">
        <f>IF('graph (2)'!$E$2=0,20,IF(SUM(K158+L158=0),NA(),0.25))</f>
        <v>#REF!</v>
      </c>
      <c r="D158" s="496" t="e">
        <f>IF('graph (2)'!$E$2=0,20,IF(AND(B158&lt;'graph (2)'!$E$10+'graph (2)'!$E$32,B158&gt;'graph (2)'!$E$10-'graph (2)'!$E$32),0.25,NA()))</f>
        <v>#REF!</v>
      </c>
      <c r="K158" s="674" t="e">
        <f>IF('graph (2)'!$E$20=0,0,IF('graph (2)'!$E$2=0,20,IF(AND(B158&lt;'graph (2)'!$E$20+'graph (2)'!$E$32,B158&gt;'graph (2)'!$E$20-'graph (2)'!$E$32),0.25,0)))</f>
        <v>#REF!</v>
      </c>
      <c r="L158" s="674" t="e">
        <f>IF('graph (2)'!$E$22=0,0,IF('graph (2)'!$E$2=0,20,IF(AND(B158&gt;'graph (2)'!$E$22-'graph (2)'!$E$32,B158&lt;'graph (2)'!$E$22+'graph (2)'!$E$32),0.25,0)))</f>
        <v>#REF!</v>
      </c>
    </row>
    <row r="159" spans="2:12">
      <c r="B159" s="620" t="e">
        <f>IF('graph (2)'!$E$2=0,"",B158+'graph (2)'!$E$32)</f>
        <v>#REF!</v>
      </c>
      <c r="C159" s="673" t="e">
        <f>IF('graph (2)'!$E$2=0,20,IF(SUM(K159+L159=0),NA(),0.25))</f>
        <v>#REF!</v>
      </c>
      <c r="D159" s="496" t="e">
        <f>IF('graph (2)'!$E$2=0,20,IF(AND(B159&lt;'graph (2)'!$E$10+'graph (2)'!$E$32,B159&gt;'graph (2)'!$E$10-'graph (2)'!$E$32),0.25,NA()))</f>
        <v>#REF!</v>
      </c>
      <c r="K159" s="674" t="e">
        <f>IF('graph (2)'!$E$20=0,0,IF('graph (2)'!$E$2=0,20,IF(AND(B159&lt;'graph (2)'!$E$20+'graph (2)'!$E$32,B159&gt;'graph (2)'!$E$20-'graph (2)'!$E$32),0.25,0)))</f>
        <v>#REF!</v>
      </c>
      <c r="L159" s="674" t="e">
        <f>IF('graph (2)'!$E$22=0,0,IF('graph (2)'!$E$2=0,20,IF(AND(B159&gt;'graph (2)'!$E$22-'graph (2)'!$E$32,B159&lt;'graph (2)'!$E$22+'graph (2)'!$E$32),0.25,0)))</f>
        <v>#REF!</v>
      </c>
    </row>
    <row r="160" spans="2:12">
      <c r="B160" s="620" t="e">
        <f>IF('graph (2)'!$E$2=0,"",B159+'graph (2)'!$E$32)</f>
        <v>#REF!</v>
      </c>
      <c r="C160" s="673" t="e">
        <f>IF('graph (2)'!$E$2=0,20,IF(SUM(K160+L160=0),NA(),0.25))</f>
        <v>#REF!</v>
      </c>
      <c r="D160" s="496" t="e">
        <f>IF('graph (2)'!$E$2=0,20,IF(AND(B160&lt;'graph (2)'!$E$10+'graph (2)'!$E$32,B160&gt;'graph (2)'!$E$10-'graph (2)'!$E$32),0.25,NA()))</f>
        <v>#REF!</v>
      </c>
      <c r="K160" s="674" t="e">
        <f>IF('graph (2)'!$E$20=0,0,IF('graph (2)'!$E$2=0,20,IF(AND(B160&lt;'graph (2)'!$E$20+'graph (2)'!$E$32,B160&gt;'graph (2)'!$E$20-'graph (2)'!$E$32),0.25,0)))</f>
        <v>#REF!</v>
      </c>
      <c r="L160" s="674" t="e">
        <f>IF('graph (2)'!$E$22=0,0,IF('graph (2)'!$E$2=0,20,IF(AND(B160&gt;'graph (2)'!$E$22-'graph (2)'!$E$32,B160&lt;'graph (2)'!$E$22+'graph (2)'!$E$32),0.25,0)))</f>
        <v>#REF!</v>
      </c>
    </row>
    <row r="161" spans="2:12">
      <c r="B161" s="620" t="e">
        <f>IF('graph (2)'!$E$2=0,"",B160+'graph (2)'!$E$32)</f>
        <v>#REF!</v>
      </c>
      <c r="C161" s="673" t="e">
        <f>IF('graph (2)'!$E$2=0,20,IF(SUM(K161+L161=0),NA(),0.25))</f>
        <v>#REF!</v>
      </c>
      <c r="D161" s="496" t="e">
        <f>IF('graph (2)'!$E$2=0,20,IF(AND(B161&lt;'graph (2)'!$E$10+'graph (2)'!$E$32,B161&gt;'graph (2)'!$E$10-'graph (2)'!$E$32),0.25,NA()))</f>
        <v>#REF!</v>
      </c>
      <c r="K161" s="674" t="e">
        <f>IF('graph (2)'!$E$20=0,0,IF('graph (2)'!$E$2=0,20,IF(AND(B161&lt;'graph (2)'!$E$20+'graph (2)'!$E$32,B161&gt;'graph (2)'!$E$20-'graph (2)'!$E$32),0.25,0)))</f>
        <v>#REF!</v>
      </c>
      <c r="L161" s="674" t="e">
        <f>IF('graph (2)'!$E$22=0,0,IF('graph (2)'!$E$2=0,20,IF(AND(B161&gt;'graph (2)'!$E$22-'graph (2)'!$E$32,B161&lt;'graph (2)'!$E$22+'graph (2)'!$E$32),0.25,0)))</f>
        <v>#REF!</v>
      </c>
    </row>
    <row r="162" spans="2:12">
      <c r="B162" s="620" t="e">
        <f>IF('graph (2)'!$E$2=0,"",B161+'graph (2)'!$E$32)</f>
        <v>#REF!</v>
      </c>
      <c r="C162" s="673" t="e">
        <f>IF('graph (2)'!$E$2=0,20,IF(SUM(K162+L162=0),NA(),0.25))</f>
        <v>#REF!</v>
      </c>
      <c r="D162" s="496" t="e">
        <f>IF('graph (2)'!$E$2=0,20,IF(AND(B162&lt;'graph (2)'!$E$10+'graph (2)'!$E$32,B162&gt;'graph (2)'!$E$10-'graph (2)'!$E$32),0.25,NA()))</f>
        <v>#REF!</v>
      </c>
      <c r="K162" s="674" t="e">
        <f>IF('graph (2)'!$E$20=0,0,IF('graph (2)'!$E$2=0,20,IF(AND(B162&lt;'graph (2)'!$E$20+'graph (2)'!$E$32,B162&gt;'graph (2)'!$E$20-'graph (2)'!$E$32),0.25,0)))</f>
        <v>#REF!</v>
      </c>
      <c r="L162" s="674" t="e">
        <f>IF('graph (2)'!$E$22=0,0,IF('graph (2)'!$E$2=0,20,IF(AND(B162&gt;'graph (2)'!$E$22-'graph (2)'!$E$32,B162&lt;'graph (2)'!$E$22+'graph (2)'!$E$32),0.25,0)))</f>
        <v>#REF!</v>
      </c>
    </row>
    <row r="163" spans="2:12">
      <c r="B163" s="620" t="e">
        <f>IF('graph (2)'!$E$2=0,"",B162+'graph (2)'!$E$32)</f>
        <v>#REF!</v>
      </c>
      <c r="C163" s="673" t="e">
        <f>IF('graph (2)'!$E$2=0,20,IF(SUM(K163+L163=0),NA(),0.25))</f>
        <v>#REF!</v>
      </c>
      <c r="D163" s="496" t="e">
        <f>IF('graph (2)'!$E$2=0,20,IF(AND(B163&lt;'graph (2)'!$E$10+'graph (2)'!$E$32,B163&gt;'graph (2)'!$E$10-'graph (2)'!$E$32),0.25,NA()))</f>
        <v>#REF!</v>
      </c>
      <c r="K163" s="674" t="e">
        <f>IF('graph (2)'!$E$20=0,0,IF('graph (2)'!$E$2=0,20,IF(AND(B163&lt;'graph (2)'!$E$20+'graph (2)'!$E$32,B163&gt;'graph (2)'!$E$20-'graph (2)'!$E$32),0.25,0)))</f>
        <v>#REF!</v>
      </c>
      <c r="L163" s="674" t="e">
        <f>IF('graph (2)'!$E$22=0,0,IF('graph (2)'!$E$2=0,20,IF(AND(B163&gt;'graph (2)'!$E$22-'graph (2)'!$E$32,B163&lt;'graph (2)'!$E$22+'graph (2)'!$E$32),0.25,0)))</f>
        <v>#REF!</v>
      </c>
    </row>
    <row r="164" spans="2:12">
      <c r="B164" s="620" t="e">
        <f>IF('graph (2)'!$E$2=0,"",B163+'graph (2)'!$E$32)</f>
        <v>#REF!</v>
      </c>
      <c r="C164" s="673" t="e">
        <f>IF('graph (2)'!$E$2=0,20,IF(SUM(K164+L164=0),NA(),0.25))</f>
        <v>#REF!</v>
      </c>
      <c r="D164" s="496" t="e">
        <f>IF('graph (2)'!$E$2=0,20,IF(AND(B164&lt;'graph (2)'!$E$10+'graph (2)'!$E$32,B164&gt;'graph (2)'!$E$10-'graph (2)'!$E$32),0.25,NA()))</f>
        <v>#REF!</v>
      </c>
      <c r="K164" s="674" t="e">
        <f>IF('graph (2)'!$E$20=0,0,IF('graph (2)'!$E$2=0,20,IF(AND(B164&lt;'graph (2)'!$E$20+'graph (2)'!$E$32,B164&gt;'graph (2)'!$E$20-'graph (2)'!$E$32),0.25,0)))</f>
        <v>#REF!</v>
      </c>
      <c r="L164" s="674" t="e">
        <f>IF('graph (2)'!$E$22=0,0,IF('graph (2)'!$E$2=0,20,IF(AND(B164&gt;'graph (2)'!$E$22-'graph (2)'!$E$32,B164&lt;'graph (2)'!$E$22+'graph (2)'!$E$32),0.25,0)))</f>
        <v>#REF!</v>
      </c>
    </row>
    <row r="165" spans="2:12">
      <c r="B165" s="620" t="e">
        <f>IF('graph (2)'!$E$2=0,"",B164+'graph (2)'!$E$32)</f>
        <v>#REF!</v>
      </c>
      <c r="C165" s="673" t="e">
        <f>IF('graph (2)'!$E$2=0,20,IF(SUM(K165+L165=0),NA(),0.25))</f>
        <v>#REF!</v>
      </c>
      <c r="D165" s="496" t="e">
        <f>IF('graph (2)'!$E$2=0,20,IF(AND(B165&lt;'graph (2)'!$E$10+'graph (2)'!$E$32,B165&gt;'graph (2)'!$E$10-'graph (2)'!$E$32),0.25,NA()))</f>
        <v>#REF!</v>
      </c>
      <c r="K165" s="674" t="e">
        <f>IF('graph (2)'!$E$20=0,0,IF('graph (2)'!$E$2=0,20,IF(AND(B165&lt;'graph (2)'!$E$20+'graph (2)'!$E$32,B165&gt;'graph (2)'!$E$20-'graph (2)'!$E$32),0.25,0)))</f>
        <v>#REF!</v>
      </c>
      <c r="L165" s="674" t="e">
        <f>IF('graph (2)'!$E$22=0,0,IF('graph (2)'!$E$2=0,20,IF(AND(B165&gt;'graph (2)'!$E$22-'graph (2)'!$E$32,B165&lt;'graph (2)'!$E$22+'graph (2)'!$E$32),0.25,0)))</f>
        <v>#REF!</v>
      </c>
    </row>
    <row r="166" spans="2:12">
      <c r="B166" s="620" t="e">
        <f>IF('graph (2)'!$E$2=0,"",B165+'graph (2)'!$E$32)</f>
        <v>#REF!</v>
      </c>
      <c r="C166" s="673" t="e">
        <f>IF('graph (2)'!$E$2=0,20,IF(SUM(K166+L166=0),NA(),0.25))</f>
        <v>#REF!</v>
      </c>
      <c r="D166" s="496" t="e">
        <f>IF('graph (2)'!$E$2=0,20,IF(AND(B166&lt;'graph (2)'!$E$10+'graph (2)'!$E$32,B166&gt;'graph (2)'!$E$10-'graph (2)'!$E$32),0.25,NA()))</f>
        <v>#REF!</v>
      </c>
      <c r="K166" s="674" t="e">
        <f>IF('graph (2)'!$E$20=0,0,IF('graph (2)'!$E$2=0,20,IF(AND(B166&lt;'graph (2)'!$E$20+'graph (2)'!$E$32,B166&gt;'graph (2)'!$E$20-'graph (2)'!$E$32),0.25,0)))</f>
        <v>#REF!</v>
      </c>
      <c r="L166" s="674" t="e">
        <f>IF('graph (2)'!$E$22=0,0,IF('graph (2)'!$E$2=0,20,IF(AND(B166&gt;'graph (2)'!$E$22-'graph (2)'!$E$32,B166&lt;'graph (2)'!$E$22+'graph (2)'!$E$32),0.25,0)))</f>
        <v>#REF!</v>
      </c>
    </row>
    <row r="167" spans="2:12">
      <c r="B167" s="620" t="e">
        <f>IF('graph (2)'!$E$2=0,"",B166+'graph (2)'!$E$32)</f>
        <v>#REF!</v>
      </c>
      <c r="C167" s="673" t="e">
        <f>IF('graph (2)'!$E$2=0,20,IF(SUM(K167+L167=0),NA(),0.25))</f>
        <v>#REF!</v>
      </c>
      <c r="D167" s="496" t="e">
        <f>IF('graph (2)'!$E$2=0,20,IF(AND(B167&lt;'graph (2)'!$E$10+'graph (2)'!$E$32,B167&gt;'graph (2)'!$E$10-'graph (2)'!$E$32),0.25,NA()))</f>
        <v>#REF!</v>
      </c>
      <c r="K167" s="674" t="e">
        <f>IF('graph (2)'!$E$20=0,0,IF('graph (2)'!$E$2=0,20,IF(AND(B167&lt;'graph (2)'!$E$20+'graph (2)'!$E$32,B167&gt;'graph (2)'!$E$20-'graph (2)'!$E$32),0.25,0)))</f>
        <v>#REF!</v>
      </c>
      <c r="L167" s="674" t="e">
        <f>IF('graph (2)'!$E$22=0,0,IF('graph (2)'!$E$2=0,20,IF(AND(B167&gt;'graph (2)'!$E$22-'graph (2)'!$E$32,B167&lt;'graph (2)'!$E$22+'graph (2)'!$E$32),0.25,0)))</f>
        <v>#REF!</v>
      </c>
    </row>
    <row r="168" spans="2:12">
      <c r="B168" s="620" t="e">
        <f>IF('graph (2)'!$E$2=0,"",B167+'graph (2)'!$E$32)</f>
        <v>#REF!</v>
      </c>
      <c r="C168" s="673" t="e">
        <f>IF('graph (2)'!$E$2=0,20,IF(SUM(K168+L168=0),NA(),0.25))</f>
        <v>#REF!</v>
      </c>
      <c r="D168" s="496" t="e">
        <f>IF('graph (2)'!$E$2=0,20,IF(AND(B168&lt;'graph (2)'!$E$10+'graph (2)'!$E$32,B168&gt;'graph (2)'!$E$10-'graph (2)'!$E$32),0.25,NA()))</f>
        <v>#REF!</v>
      </c>
      <c r="K168" s="674" t="e">
        <f>IF('graph (2)'!$E$20=0,0,IF('graph (2)'!$E$2=0,20,IF(AND(B168&lt;'graph (2)'!$E$20+'graph (2)'!$E$32,B168&gt;'graph (2)'!$E$20-'graph (2)'!$E$32),0.25,0)))</f>
        <v>#REF!</v>
      </c>
      <c r="L168" s="674" t="e">
        <f>IF('graph (2)'!$E$22=0,0,IF('graph (2)'!$E$2=0,20,IF(AND(B168&gt;'graph (2)'!$E$22-'graph (2)'!$E$32,B168&lt;'graph (2)'!$E$22+'graph (2)'!$E$32),0.25,0)))</f>
        <v>#REF!</v>
      </c>
    </row>
    <row r="169" spans="2:12">
      <c r="B169" s="620" t="e">
        <f>IF('graph (2)'!$E$2=0,"",B168+'graph (2)'!$E$32)</f>
        <v>#REF!</v>
      </c>
      <c r="C169" s="673" t="e">
        <f>IF('graph (2)'!$E$2=0,20,IF(SUM(K169+L169=0),NA(),0.25))</f>
        <v>#REF!</v>
      </c>
      <c r="D169" s="496" t="e">
        <f>IF('graph (2)'!$E$2=0,20,IF(AND(B169&lt;'graph (2)'!$E$10+'graph (2)'!$E$32,B169&gt;'graph (2)'!$E$10-'graph (2)'!$E$32),0.25,NA()))</f>
        <v>#REF!</v>
      </c>
      <c r="K169" s="674" t="e">
        <f>IF('graph (2)'!$E$20=0,0,IF('graph (2)'!$E$2=0,20,IF(AND(B169&lt;'graph (2)'!$E$20+'graph (2)'!$E$32,B169&gt;'graph (2)'!$E$20-'graph (2)'!$E$32),0.25,0)))</f>
        <v>#REF!</v>
      </c>
      <c r="L169" s="674" t="e">
        <f>IF('graph (2)'!$E$22=0,0,IF('graph (2)'!$E$2=0,20,IF(AND(B169&gt;'graph (2)'!$E$22-'graph (2)'!$E$32,B169&lt;'graph (2)'!$E$22+'graph (2)'!$E$32),0.25,0)))</f>
        <v>#REF!</v>
      </c>
    </row>
    <row r="170" spans="2:12">
      <c r="B170" s="620" t="e">
        <f>IF('graph (2)'!$E$2=0,"",B169+'graph (2)'!$E$32)</f>
        <v>#REF!</v>
      </c>
      <c r="C170" s="673" t="e">
        <f>IF('graph (2)'!$E$2=0,20,IF(SUM(K170+L170=0),NA(),0.25))</f>
        <v>#REF!</v>
      </c>
      <c r="D170" s="496" t="e">
        <f>IF('graph (2)'!$E$2=0,20,IF(AND(B170&lt;'graph (2)'!$E$10+'graph (2)'!$E$32,B170&gt;'graph (2)'!$E$10-'graph (2)'!$E$32),0.25,NA()))</f>
        <v>#REF!</v>
      </c>
      <c r="K170" s="674" t="e">
        <f>IF('graph (2)'!$E$20=0,0,IF('graph (2)'!$E$2=0,20,IF(AND(B170&lt;'graph (2)'!$E$20+'graph (2)'!$E$32,B170&gt;'graph (2)'!$E$20-'graph (2)'!$E$32),0.25,0)))</f>
        <v>#REF!</v>
      </c>
      <c r="L170" s="674" t="e">
        <f>IF('graph (2)'!$E$22=0,0,IF('graph (2)'!$E$2=0,20,IF(AND(B170&gt;'graph (2)'!$E$22-'graph (2)'!$E$32,B170&lt;'graph (2)'!$E$22+'graph (2)'!$E$32),0.25,0)))</f>
        <v>#REF!</v>
      </c>
    </row>
    <row r="171" spans="2:12">
      <c r="B171" s="620" t="e">
        <f>IF('graph (2)'!$E$2=0,"",B170+'graph (2)'!$E$32)</f>
        <v>#REF!</v>
      </c>
      <c r="C171" s="673" t="e">
        <f>IF('graph (2)'!$E$2=0,20,IF(SUM(K171+L171=0),NA(),0.25))</f>
        <v>#REF!</v>
      </c>
      <c r="D171" s="496" t="e">
        <f>IF('graph (2)'!$E$2=0,20,IF(AND(B171&lt;'graph (2)'!$E$10+'graph (2)'!$E$32,B171&gt;'graph (2)'!$E$10-'graph (2)'!$E$32),0.25,NA()))</f>
        <v>#REF!</v>
      </c>
      <c r="K171" s="674" t="e">
        <f>IF('graph (2)'!$E$20=0,0,IF('graph (2)'!$E$2=0,20,IF(AND(B171&lt;'graph (2)'!$E$20+'graph (2)'!$E$32,B171&gt;'graph (2)'!$E$20-'graph (2)'!$E$32),0.25,0)))</f>
        <v>#REF!</v>
      </c>
      <c r="L171" s="674" t="e">
        <f>IF('graph (2)'!$E$22=0,0,IF('graph (2)'!$E$2=0,20,IF(AND(B171&gt;'graph (2)'!$E$22-'graph (2)'!$E$32,B171&lt;'graph (2)'!$E$22+'graph (2)'!$E$32),0.25,0)))</f>
        <v>#REF!</v>
      </c>
    </row>
    <row r="172" spans="2:12">
      <c r="B172" s="620" t="e">
        <f>IF('graph (2)'!$E$2=0,"",B171+'graph (2)'!$E$32)</f>
        <v>#REF!</v>
      </c>
      <c r="C172" s="673" t="e">
        <f>IF('graph (2)'!$E$2=0,20,IF(SUM(K172+L172=0),NA(),0.25))</f>
        <v>#REF!</v>
      </c>
      <c r="D172" s="496" t="e">
        <f>IF('graph (2)'!$E$2=0,20,IF(AND(B172&lt;'graph (2)'!$E$10+'graph (2)'!$E$32,B172&gt;'graph (2)'!$E$10-'graph (2)'!$E$32),0.25,NA()))</f>
        <v>#REF!</v>
      </c>
      <c r="K172" s="674" t="e">
        <f>IF('graph (2)'!$E$20=0,0,IF('graph (2)'!$E$2=0,20,IF(AND(B172&lt;'graph (2)'!$E$20+'graph (2)'!$E$32,B172&gt;'graph (2)'!$E$20-'graph (2)'!$E$32),0.25,0)))</f>
        <v>#REF!</v>
      </c>
      <c r="L172" s="674" t="e">
        <f>IF('graph (2)'!$E$22=0,0,IF('graph (2)'!$E$2=0,20,IF(AND(B172&gt;'graph (2)'!$E$22-'graph (2)'!$E$32,B172&lt;'graph (2)'!$E$22+'graph (2)'!$E$32),0.25,0)))</f>
        <v>#REF!</v>
      </c>
    </row>
    <row r="173" spans="2:12">
      <c r="B173" s="620" t="e">
        <f>IF('graph (2)'!$E$2=0,"",B172+'graph (2)'!$E$32)</f>
        <v>#REF!</v>
      </c>
      <c r="C173" s="673" t="e">
        <f>IF('graph (2)'!$E$2=0,20,IF(SUM(K173+L173=0),NA(),0.25))</f>
        <v>#REF!</v>
      </c>
      <c r="D173" s="496" t="e">
        <f>IF('graph (2)'!$E$2=0,20,IF(AND(B173&lt;'graph (2)'!$E$10+'graph (2)'!$E$32,B173&gt;'graph (2)'!$E$10-'graph (2)'!$E$32),0.25,NA()))</f>
        <v>#REF!</v>
      </c>
      <c r="K173" s="674" t="e">
        <f>IF('graph (2)'!$E$20=0,0,IF('graph (2)'!$E$2=0,20,IF(AND(B173&lt;'graph (2)'!$E$20+'graph (2)'!$E$32,B173&gt;'graph (2)'!$E$20-'graph (2)'!$E$32),0.25,0)))</f>
        <v>#REF!</v>
      </c>
      <c r="L173" s="674" t="e">
        <f>IF('graph (2)'!$E$22=0,0,IF('graph (2)'!$E$2=0,20,IF(AND(B173&gt;'graph (2)'!$E$22-'graph (2)'!$E$32,B173&lt;'graph (2)'!$E$22+'graph (2)'!$E$32),0.25,0)))</f>
        <v>#REF!</v>
      </c>
    </row>
    <row r="174" spans="2:12">
      <c r="B174" s="620" t="e">
        <f>IF('graph (2)'!$E$2=0,"",B173+'graph (2)'!$E$32)</f>
        <v>#REF!</v>
      </c>
      <c r="C174" s="673" t="e">
        <f>IF('graph (2)'!$E$2=0,20,IF(SUM(K174+L174=0),NA(),0.25))</f>
        <v>#REF!</v>
      </c>
      <c r="D174" s="496" t="e">
        <f>IF('graph (2)'!$E$2=0,20,IF(AND(B174&lt;'graph (2)'!$E$10+'graph (2)'!$E$32,B174&gt;'graph (2)'!$E$10-'graph (2)'!$E$32),0.25,NA()))</f>
        <v>#REF!</v>
      </c>
      <c r="K174" s="674" t="e">
        <f>IF('graph (2)'!$E$20=0,0,IF('graph (2)'!$E$2=0,20,IF(AND(B174&lt;'graph (2)'!$E$20+'graph (2)'!$E$32,B174&gt;'graph (2)'!$E$20-'graph (2)'!$E$32),0.25,0)))</f>
        <v>#REF!</v>
      </c>
      <c r="L174" s="674" t="e">
        <f>IF('graph (2)'!$E$22=0,0,IF('graph (2)'!$E$2=0,20,IF(AND(B174&gt;'graph (2)'!$E$22-'graph (2)'!$E$32,B174&lt;'graph (2)'!$E$22+'graph (2)'!$E$32),0.25,0)))</f>
        <v>#REF!</v>
      </c>
    </row>
    <row r="175" spans="2:12">
      <c r="B175" s="620" t="e">
        <f>IF('graph (2)'!$E$2=0,"",B174+'graph (2)'!$E$32)</f>
        <v>#REF!</v>
      </c>
      <c r="C175" s="673" t="e">
        <f>IF('graph (2)'!$E$2=0,20,IF(SUM(K175+L175=0),NA(),0.25))</f>
        <v>#REF!</v>
      </c>
      <c r="D175" s="496" t="e">
        <f>IF('graph (2)'!$E$2=0,20,IF(AND(B175&lt;'graph (2)'!$E$10+'graph (2)'!$E$32,B175&gt;'graph (2)'!$E$10-'graph (2)'!$E$32),0.25,NA()))</f>
        <v>#REF!</v>
      </c>
      <c r="K175" s="674" t="e">
        <f>IF('graph (2)'!$E$20=0,0,IF('graph (2)'!$E$2=0,20,IF(AND(B175&lt;'graph (2)'!$E$20+'graph (2)'!$E$32,B175&gt;'graph (2)'!$E$20-'graph (2)'!$E$32),0.25,0)))</f>
        <v>#REF!</v>
      </c>
      <c r="L175" s="674" t="e">
        <f>IF('graph (2)'!$E$22=0,0,IF('graph (2)'!$E$2=0,20,IF(AND(B175&gt;'graph (2)'!$E$22-'graph (2)'!$E$32,B175&lt;'graph (2)'!$E$22+'graph (2)'!$E$32),0.25,0)))</f>
        <v>#REF!</v>
      </c>
    </row>
    <row r="176" spans="2:12">
      <c r="B176" s="620" t="e">
        <f>IF('graph (2)'!$E$2=0,"",B175+'graph (2)'!$E$32)</f>
        <v>#REF!</v>
      </c>
      <c r="C176" s="673" t="e">
        <f>IF('graph (2)'!$E$2=0,20,IF(SUM(K176+L176=0),NA(),0.25))</f>
        <v>#REF!</v>
      </c>
      <c r="D176" s="496" t="e">
        <f>IF('graph (2)'!$E$2=0,20,IF(AND(B176&lt;'graph (2)'!$E$10+'graph (2)'!$E$32,B176&gt;'graph (2)'!$E$10-'graph (2)'!$E$32),0.25,NA()))</f>
        <v>#REF!</v>
      </c>
      <c r="K176" s="674" t="e">
        <f>IF('graph (2)'!$E$20=0,0,IF('graph (2)'!$E$2=0,20,IF(AND(B176&lt;'graph (2)'!$E$20+'graph (2)'!$E$32,B176&gt;'graph (2)'!$E$20-'graph (2)'!$E$32),0.25,0)))</f>
        <v>#REF!</v>
      </c>
      <c r="L176" s="674" t="e">
        <f>IF('graph (2)'!$E$22=0,0,IF('graph (2)'!$E$2=0,20,IF(AND(B176&gt;'graph (2)'!$E$22-'graph (2)'!$E$32,B176&lt;'graph (2)'!$E$22+'graph (2)'!$E$32),0.25,0)))</f>
        <v>#REF!</v>
      </c>
    </row>
    <row r="177" spans="2:12">
      <c r="B177" s="620" t="e">
        <f>IF('graph (2)'!$E$2=0,"",B176+'graph (2)'!$E$32)</f>
        <v>#REF!</v>
      </c>
      <c r="C177" s="673" t="e">
        <f>IF('graph (2)'!$E$2=0,20,IF(SUM(K177+L177=0),NA(),0.25))</f>
        <v>#REF!</v>
      </c>
      <c r="D177" s="496" t="e">
        <f>IF('graph (2)'!$E$2=0,20,IF(AND(B177&lt;'graph (2)'!$E$10+'graph (2)'!$E$32,B177&gt;'graph (2)'!$E$10-'graph (2)'!$E$32),0.25,NA()))</f>
        <v>#REF!</v>
      </c>
      <c r="K177" s="674" t="e">
        <f>IF('graph (2)'!$E$20=0,0,IF('graph (2)'!$E$2=0,20,IF(AND(B177&lt;'graph (2)'!$E$20+'graph (2)'!$E$32,B177&gt;'graph (2)'!$E$20-'graph (2)'!$E$32),0.25,0)))</f>
        <v>#REF!</v>
      </c>
      <c r="L177" s="674" t="e">
        <f>IF('graph (2)'!$E$22=0,0,IF('graph (2)'!$E$2=0,20,IF(AND(B177&gt;'graph (2)'!$E$22-'graph (2)'!$E$32,B177&lt;'graph (2)'!$E$22+'graph (2)'!$E$32),0.25,0)))</f>
        <v>#REF!</v>
      </c>
    </row>
    <row r="178" spans="2:12">
      <c r="B178" s="620" t="e">
        <f>IF('graph (2)'!$E$2=0,"",B177+'graph (2)'!$E$32)</f>
        <v>#REF!</v>
      </c>
      <c r="C178" s="673" t="e">
        <f>IF('graph (2)'!$E$2=0,20,IF(SUM(K178+L178=0),NA(),0.25))</f>
        <v>#REF!</v>
      </c>
      <c r="D178" s="496" t="e">
        <f>IF('graph (2)'!$E$2=0,20,IF(AND(B178&lt;'graph (2)'!$E$10+'graph (2)'!$E$32,B178&gt;'graph (2)'!$E$10-'graph (2)'!$E$32),0.25,NA()))</f>
        <v>#REF!</v>
      </c>
      <c r="K178" s="674" t="e">
        <f>IF('graph (2)'!$E$20=0,0,IF('graph (2)'!$E$2=0,20,IF(AND(B178&lt;'graph (2)'!$E$20+'graph (2)'!$E$32,B178&gt;'graph (2)'!$E$20-'graph (2)'!$E$32),0.25,0)))</f>
        <v>#REF!</v>
      </c>
      <c r="L178" s="674" t="e">
        <f>IF('graph (2)'!$E$22=0,0,IF('graph (2)'!$E$2=0,20,IF(AND(B178&gt;'graph (2)'!$E$22-'graph (2)'!$E$32,B178&lt;'graph (2)'!$E$22+'graph (2)'!$E$32),0.25,0)))</f>
        <v>#REF!</v>
      </c>
    </row>
    <row r="179" spans="2:12">
      <c r="B179" s="620" t="e">
        <f>IF('graph (2)'!$E$2=0,"",B178+'graph (2)'!$E$32)</f>
        <v>#REF!</v>
      </c>
      <c r="C179" s="673" t="e">
        <f>IF('graph (2)'!$E$2=0,20,IF(SUM(K179+L179=0),NA(),0.25))</f>
        <v>#REF!</v>
      </c>
      <c r="D179" s="496" t="e">
        <f>IF('graph (2)'!$E$2=0,20,IF(AND(B179&lt;'graph (2)'!$E$10+'graph (2)'!$E$32,B179&gt;'graph (2)'!$E$10-'graph (2)'!$E$32),0.25,NA()))</f>
        <v>#REF!</v>
      </c>
      <c r="K179" s="674" t="e">
        <f>IF('graph (2)'!$E$20=0,0,IF('graph (2)'!$E$2=0,20,IF(AND(B179&lt;'graph (2)'!$E$20+'graph (2)'!$E$32,B179&gt;'graph (2)'!$E$20-'graph (2)'!$E$32),0.25,0)))</f>
        <v>#REF!</v>
      </c>
      <c r="L179" s="674" t="e">
        <f>IF('graph (2)'!$E$22=0,0,IF('graph (2)'!$E$2=0,20,IF(AND(B179&gt;'graph (2)'!$E$22-'graph (2)'!$E$32,B179&lt;'graph (2)'!$E$22+'graph (2)'!$E$32),0.25,0)))</f>
        <v>#REF!</v>
      </c>
    </row>
    <row r="180" spans="2:12">
      <c r="B180" s="620" t="e">
        <f>IF('graph (2)'!$E$2=0,"",B179+'graph (2)'!$E$32)</f>
        <v>#REF!</v>
      </c>
      <c r="C180" s="673" t="e">
        <f>IF('graph (2)'!$E$2=0,20,IF(SUM(K180+L180=0),NA(),0.25))</f>
        <v>#REF!</v>
      </c>
      <c r="D180" s="496" t="e">
        <f>IF('graph (2)'!$E$2=0,20,IF(AND(B180&lt;'graph (2)'!$E$10+'graph (2)'!$E$32,B180&gt;'graph (2)'!$E$10-'graph (2)'!$E$32),0.25,NA()))</f>
        <v>#REF!</v>
      </c>
      <c r="K180" s="674" t="e">
        <f>IF('graph (2)'!$E$20=0,0,IF('graph (2)'!$E$2=0,20,IF(AND(B180&lt;'graph (2)'!$E$20+'graph (2)'!$E$32,B180&gt;'graph (2)'!$E$20-'graph (2)'!$E$32),0.25,0)))</f>
        <v>#REF!</v>
      </c>
      <c r="L180" s="674" t="e">
        <f>IF('graph (2)'!$E$22=0,0,IF('graph (2)'!$E$2=0,20,IF(AND(B180&gt;'graph (2)'!$E$22-'graph (2)'!$E$32,B180&lt;'graph (2)'!$E$22+'graph (2)'!$E$32),0.25,0)))</f>
        <v>#REF!</v>
      </c>
    </row>
    <row r="181" spans="2:12">
      <c r="B181" s="620" t="e">
        <f>IF('graph (2)'!$E$2=0,"",B180+'graph (2)'!$E$32)</f>
        <v>#REF!</v>
      </c>
      <c r="C181" s="673" t="e">
        <f>IF('graph (2)'!$E$2=0,20,IF(SUM(K181+L181=0),NA(),0.25))</f>
        <v>#REF!</v>
      </c>
      <c r="D181" s="496" t="e">
        <f>IF('graph (2)'!$E$2=0,20,IF(AND(B181&lt;'graph (2)'!$E$10+'graph (2)'!$E$32,B181&gt;'graph (2)'!$E$10-'graph (2)'!$E$32),0.25,NA()))</f>
        <v>#REF!</v>
      </c>
      <c r="K181" s="674" t="e">
        <f>IF('graph (2)'!$E$20=0,0,IF('graph (2)'!$E$2=0,20,IF(AND(B181&lt;'graph (2)'!$E$20+'graph (2)'!$E$32,B181&gt;'graph (2)'!$E$20-'graph (2)'!$E$32),0.25,0)))</f>
        <v>#REF!</v>
      </c>
      <c r="L181" s="674" t="e">
        <f>IF('graph (2)'!$E$22=0,0,IF('graph (2)'!$E$2=0,20,IF(AND(B181&gt;'graph (2)'!$E$22-'graph (2)'!$E$32,B181&lt;'graph (2)'!$E$22+'graph (2)'!$E$32),0.25,0)))</f>
        <v>#REF!</v>
      </c>
    </row>
    <row r="182" spans="2:12">
      <c r="B182" s="620" t="e">
        <f>IF('graph (2)'!$E$2=0,"",B181+'graph (2)'!$E$32)</f>
        <v>#REF!</v>
      </c>
      <c r="C182" s="673" t="e">
        <f>IF('graph (2)'!$E$2=0,20,IF(SUM(K182+L182=0),NA(),0.25))</f>
        <v>#REF!</v>
      </c>
      <c r="D182" s="496" t="e">
        <f>IF('graph (2)'!$E$2=0,20,IF(AND(B182&lt;'graph (2)'!$E$10+'graph (2)'!$E$32,B182&gt;'graph (2)'!$E$10-'graph (2)'!$E$32),0.25,NA()))</f>
        <v>#REF!</v>
      </c>
      <c r="K182" s="674" t="e">
        <f>IF('graph (2)'!$E$20=0,0,IF('graph (2)'!$E$2=0,20,IF(AND(B182&lt;'graph (2)'!$E$20+'graph (2)'!$E$32,B182&gt;'graph (2)'!$E$20-'graph (2)'!$E$32),0.25,0)))</f>
        <v>#REF!</v>
      </c>
      <c r="L182" s="674" t="e">
        <f>IF('graph (2)'!$E$22=0,0,IF('graph (2)'!$E$2=0,20,IF(AND(B182&gt;'graph (2)'!$E$22-'graph (2)'!$E$32,B182&lt;'graph (2)'!$E$22+'graph (2)'!$E$32),0.25,0)))</f>
        <v>#REF!</v>
      </c>
    </row>
    <row r="183" spans="2:12">
      <c r="B183" s="620" t="e">
        <f>IF('graph (2)'!$E$2=0,"",B182+'graph (2)'!$E$32)</f>
        <v>#REF!</v>
      </c>
      <c r="C183" s="673" t="e">
        <f>IF('graph (2)'!$E$2=0,20,IF(SUM(K183+L183=0),NA(),0.25))</f>
        <v>#REF!</v>
      </c>
      <c r="D183" s="496" t="e">
        <f>IF('graph (2)'!$E$2=0,20,IF(AND(B183&lt;'graph (2)'!$E$10+'graph (2)'!$E$32,B183&gt;'graph (2)'!$E$10-'graph (2)'!$E$32),0.25,NA()))</f>
        <v>#REF!</v>
      </c>
      <c r="K183" s="674" t="e">
        <f>IF('graph (2)'!$E$20=0,0,IF('graph (2)'!$E$2=0,20,IF(AND(B183&lt;'graph (2)'!$E$20+'graph (2)'!$E$32,B183&gt;'graph (2)'!$E$20-'graph (2)'!$E$32),0.25,0)))</f>
        <v>#REF!</v>
      </c>
      <c r="L183" s="674" t="e">
        <f>IF('graph (2)'!$E$22=0,0,IF('graph (2)'!$E$2=0,20,IF(AND(B183&gt;'graph (2)'!$E$22-'graph (2)'!$E$32,B183&lt;'graph (2)'!$E$22+'graph (2)'!$E$32),0.25,0)))</f>
        <v>#REF!</v>
      </c>
    </row>
    <row r="184" spans="2:12">
      <c r="B184" s="620" t="e">
        <f>IF('graph (2)'!$E$2=0,"",B183+'graph (2)'!$E$32)</f>
        <v>#REF!</v>
      </c>
      <c r="C184" s="673" t="e">
        <f>IF('graph (2)'!$E$2=0,20,IF(SUM(K184+L184=0),NA(),0.25))</f>
        <v>#REF!</v>
      </c>
      <c r="D184" s="496" t="e">
        <f>IF('graph (2)'!$E$2=0,20,IF(AND(B184&lt;'graph (2)'!$E$10+'graph (2)'!$E$32,B184&gt;'graph (2)'!$E$10-'graph (2)'!$E$32),0.25,NA()))</f>
        <v>#REF!</v>
      </c>
      <c r="K184" s="674" t="e">
        <f>IF('graph (2)'!$E$20=0,0,IF('graph (2)'!$E$2=0,20,IF(AND(B184&lt;'graph (2)'!$E$20+'graph (2)'!$E$32,B184&gt;'graph (2)'!$E$20-'graph (2)'!$E$32),0.25,0)))</f>
        <v>#REF!</v>
      </c>
      <c r="L184" s="674" t="e">
        <f>IF('graph (2)'!$E$22=0,0,IF('graph (2)'!$E$2=0,20,IF(AND(B184&gt;'graph (2)'!$E$22-'graph (2)'!$E$32,B184&lt;'graph (2)'!$E$22+'graph (2)'!$E$32),0.25,0)))</f>
        <v>#REF!</v>
      </c>
    </row>
    <row r="185" spans="2:12">
      <c r="B185" s="620" t="e">
        <f>IF('graph (2)'!$E$2=0,"",B184+'graph (2)'!$E$32)</f>
        <v>#REF!</v>
      </c>
      <c r="C185" s="673" t="e">
        <f>IF('graph (2)'!$E$2=0,20,IF(SUM(K185+L185=0),NA(),0.25))</f>
        <v>#REF!</v>
      </c>
      <c r="D185" s="496" t="e">
        <f>IF('graph (2)'!$E$2=0,20,IF(AND(B185&lt;'graph (2)'!$E$10+'graph (2)'!$E$32,B185&gt;'graph (2)'!$E$10-'graph (2)'!$E$32),0.25,NA()))</f>
        <v>#REF!</v>
      </c>
      <c r="K185" s="674" t="e">
        <f>IF('graph (2)'!$E$20=0,0,IF('graph (2)'!$E$2=0,20,IF(AND(B185&lt;'graph (2)'!$E$20+'graph (2)'!$E$32,B185&gt;'graph (2)'!$E$20-'graph (2)'!$E$32),0.25,0)))</f>
        <v>#REF!</v>
      </c>
      <c r="L185" s="674" t="e">
        <f>IF('graph (2)'!$E$22=0,0,IF('graph (2)'!$E$2=0,20,IF(AND(B185&gt;'graph (2)'!$E$22-'graph (2)'!$E$32,B185&lt;'graph (2)'!$E$22+'graph (2)'!$E$32),0.25,0)))</f>
        <v>#REF!</v>
      </c>
    </row>
    <row r="186" spans="2:12">
      <c r="B186" s="620" t="e">
        <f>IF('graph (2)'!$E$2=0,"",B185+'graph (2)'!$E$32)</f>
        <v>#REF!</v>
      </c>
      <c r="C186" s="673" t="e">
        <f>IF('graph (2)'!$E$2=0,20,IF(SUM(K186+L186=0),NA(),0.25))</f>
        <v>#REF!</v>
      </c>
      <c r="D186" s="496" t="e">
        <f>IF('graph (2)'!$E$2=0,20,IF(AND(B186&lt;'graph (2)'!$E$10+'graph (2)'!$E$32,B186&gt;'graph (2)'!$E$10-'graph (2)'!$E$32),0.25,NA()))</f>
        <v>#REF!</v>
      </c>
      <c r="K186" s="674" t="e">
        <f>IF('graph (2)'!$E$20=0,0,IF('graph (2)'!$E$2=0,20,IF(AND(B186&lt;'graph (2)'!$E$20+'graph (2)'!$E$32,B186&gt;'graph (2)'!$E$20-'graph (2)'!$E$32),0.25,0)))</f>
        <v>#REF!</v>
      </c>
      <c r="L186" s="674" t="e">
        <f>IF('graph (2)'!$E$22=0,0,IF('graph (2)'!$E$2=0,20,IF(AND(B186&gt;'graph (2)'!$E$22-'graph (2)'!$E$32,B186&lt;'graph (2)'!$E$22+'graph (2)'!$E$32),0.25,0)))</f>
        <v>#REF!</v>
      </c>
    </row>
    <row r="187" spans="2:12">
      <c r="B187" s="620" t="e">
        <f>IF('graph (2)'!$E$2=0,"",B186+'graph (2)'!$E$32)</f>
        <v>#REF!</v>
      </c>
      <c r="C187" s="673" t="e">
        <f>IF('graph (2)'!$E$2=0,20,IF(SUM(K187+L187=0),NA(),0.25))</f>
        <v>#REF!</v>
      </c>
      <c r="D187" s="496" t="e">
        <f>IF('graph (2)'!$E$2=0,20,IF(AND(B187&lt;'graph (2)'!$E$10+'graph (2)'!$E$32,B187&gt;'graph (2)'!$E$10-'graph (2)'!$E$32),0.25,NA()))</f>
        <v>#REF!</v>
      </c>
      <c r="K187" s="674" t="e">
        <f>IF('graph (2)'!$E$20=0,0,IF('graph (2)'!$E$2=0,20,IF(AND(B187&lt;'graph (2)'!$E$20+'graph (2)'!$E$32,B187&gt;'graph (2)'!$E$20-'graph (2)'!$E$32),0.25,0)))</f>
        <v>#REF!</v>
      </c>
      <c r="L187" s="674" t="e">
        <f>IF('graph (2)'!$E$22=0,0,IF('graph (2)'!$E$2=0,20,IF(AND(B187&gt;'graph (2)'!$E$22-'graph (2)'!$E$32,B187&lt;'graph (2)'!$E$22+'graph (2)'!$E$32),0.25,0)))</f>
        <v>#REF!</v>
      </c>
    </row>
    <row r="188" spans="2:12">
      <c r="B188" s="620" t="e">
        <f>IF('graph (2)'!$E$2=0,"",B187+'graph (2)'!$E$32)</f>
        <v>#REF!</v>
      </c>
      <c r="C188" s="673" t="e">
        <f>IF('graph (2)'!$E$2=0,20,IF(SUM(K188+L188=0),NA(),0.25))</f>
        <v>#REF!</v>
      </c>
      <c r="D188" s="496" t="e">
        <f>IF('graph (2)'!$E$2=0,20,IF(AND(B188&lt;'graph (2)'!$E$10+'graph (2)'!$E$32,B188&gt;'graph (2)'!$E$10-'graph (2)'!$E$32),0.25,NA()))</f>
        <v>#REF!</v>
      </c>
      <c r="K188" s="674" t="e">
        <f>IF('graph (2)'!$E$20=0,0,IF('graph (2)'!$E$2=0,20,IF(AND(B188&lt;'graph (2)'!$E$20+'graph (2)'!$E$32,B188&gt;'graph (2)'!$E$20-'graph (2)'!$E$32),0.25,0)))</f>
        <v>#REF!</v>
      </c>
      <c r="L188" s="674" t="e">
        <f>IF('graph (2)'!$E$22=0,0,IF('graph (2)'!$E$2=0,20,IF(AND(B188&gt;'graph (2)'!$E$22-'graph (2)'!$E$32,B188&lt;'graph (2)'!$E$22+'graph (2)'!$E$32),0.25,0)))</f>
        <v>#REF!</v>
      </c>
    </row>
    <row r="189" spans="2:12">
      <c r="B189" s="620" t="e">
        <f>IF('graph (2)'!$E$2=0,"",B188+'graph (2)'!$E$32)</f>
        <v>#REF!</v>
      </c>
      <c r="C189" s="673" t="e">
        <f>IF('graph (2)'!$E$2=0,20,IF(SUM(K189+L189=0),NA(),0.25))</f>
        <v>#REF!</v>
      </c>
      <c r="D189" s="496" t="e">
        <f>IF('graph (2)'!$E$2=0,20,IF(AND(B189&lt;'graph (2)'!$E$10+'graph (2)'!$E$32,B189&gt;'graph (2)'!$E$10-'graph (2)'!$E$32),0.25,NA()))</f>
        <v>#REF!</v>
      </c>
      <c r="K189" s="674" t="e">
        <f>IF('graph (2)'!$E$20=0,0,IF('graph (2)'!$E$2=0,20,IF(AND(B189&lt;'graph (2)'!$E$20+'graph (2)'!$E$32,B189&gt;'graph (2)'!$E$20-'graph (2)'!$E$32),0.25,0)))</f>
        <v>#REF!</v>
      </c>
      <c r="L189" s="674" t="e">
        <f>IF('graph (2)'!$E$22=0,0,IF('graph (2)'!$E$2=0,20,IF(AND(B189&gt;'graph (2)'!$E$22-'graph (2)'!$E$32,B189&lt;'graph (2)'!$E$22+'graph (2)'!$E$32),0.25,0)))</f>
        <v>#REF!</v>
      </c>
    </row>
    <row r="190" spans="2:12">
      <c r="B190" s="620" t="e">
        <f>IF('graph (2)'!$E$2=0,"",B189+'graph (2)'!$E$32)</f>
        <v>#REF!</v>
      </c>
      <c r="C190" s="673" t="e">
        <f>IF('graph (2)'!$E$2=0,20,IF(SUM(K190+L190=0),NA(),0.25))</f>
        <v>#REF!</v>
      </c>
      <c r="D190" s="496" t="e">
        <f>IF('graph (2)'!$E$2=0,20,IF(AND(B190&lt;'graph (2)'!$E$10+'graph (2)'!$E$32,B190&gt;'graph (2)'!$E$10-'graph (2)'!$E$32),0.25,NA()))</f>
        <v>#REF!</v>
      </c>
      <c r="K190" s="674" t="e">
        <f>IF('graph (2)'!$E$20=0,0,IF('graph (2)'!$E$2=0,20,IF(AND(B190&lt;'graph (2)'!$E$20+'graph (2)'!$E$32,B190&gt;'graph (2)'!$E$20-'graph (2)'!$E$32),0.25,0)))</f>
        <v>#REF!</v>
      </c>
      <c r="L190" s="674" t="e">
        <f>IF('graph (2)'!$E$22=0,0,IF('graph (2)'!$E$2=0,20,IF(AND(B190&gt;'graph (2)'!$E$22-'graph (2)'!$E$32,B190&lt;'graph (2)'!$E$22+'graph (2)'!$E$32),0.25,0)))</f>
        <v>#REF!</v>
      </c>
    </row>
    <row r="191" spans="2:12">
      <c r="B191" s="620" t="e">
        <f>IF('graph (2)'!$E$2=0,"",B190+'graph (2)'!$E$32)</f>
        <v>#REF!</v>
      </c>
      <c r="C191" s="673" t="e">
        <f>IF('graph (2)'!$E$2=0,20,IF(SUM(K191+L191=0),NA(),0.25))</f>
        <v>#REF!</v>
      </c>
      <c r="D191" s="496" t="e">
        <f>IF('graph (2)'!$E$2=0,20,IF(AND(B191&lt;'graph (2)'!$E$10+'graph (2)'!$E$32,B191&gt;'graph (2)'!$E$10-'graph (2)'!$E$32),0.25,NA()))</f>
        <v>#REF!</v>
      </c>
      <c r="K191" s="674" t="e">
        <f>IF('graph (2)'!$E$20=0,0,IF('graph (2)'!$E$2=0,20,IF(AND(B191&lt;'graph (2)'!$E$20+'graph (2)'!$E$32,B191&gt;'graph (2)'!$E$20-'graph (2)'!$E$32),0.25,0)))</f>
        <v>#REF!</v>
      </c>
      <c r="L191" s="674" t="e">
        <f>IF('graph (2)'!$E$22=0,0,IF('graph (2)'!$E$2=0,20,IF(AND(B191&gt;'graph (2)'!$E$22-'graph (2)'!$E$32,B191&lt;'graph (2)'!$E$22+'graph (2)'!$E$32),0.25,0)))</f>
        <v>#REF!</v>
      </c>
    </row>
    <row r="192" spans="2:12">
      <c r="B192" s="620" t="e">
        <f>IF('graph (2)'!$E$2=0,"",B191+'graph (2)'!$E$32)</f>
        <v>#REF!</v>
      </c>
      <c r="C192" s="673" t="e">
        <f>IF('graph (2)'!$E$2=0,20,IF(SUM(K192+L192=0),NA(),0.25))</f>
        <v>#REF!</v>
      </c>
      <c r="D192" s="496" t="e">
        <f>IF('graph (2)'!$E$2=0,20,IF(AND(B192&lt;'graph (2)'!$E$10+'graph (2)'!$E$32,B192&gt;'graph (2)'!$E$10-'graph (2)'!$E$32),0.25,NA()))</f>
        <v>#REF!</v>
      </c>
      <c r="K192" s="674" t="e">
        <f>IF('graph (2)'!$E$20=0,0,IF('graph (2)'!$E$2=0,20,IF(AND(B192&lt;'graph (2)'!$E$20+'graph (2)'!$E$32,B192&gt;'graph (2)'!$E$20-'graph (2)'!$E$32),0.25,0)))</f>
        <v>#REF!</v>
      </c>
      <c r="L192" s="674" t="e">
        <f>IF('graph (2)'!$E$22=0,0,IF('graph (2)'!$E$2=0,20,IF(AND(B192&gt;'graph (2)'!$E$22-'graph (2)'!$E$32,B192&lt;'graph (2)'!$E$22+'graph (2)'!$E$32),0.25,0)))</f>
        <v>#REF!</v>
      </c>
    </row>
    <row r="193" spans="2:12">
      <c r="B193" s="620" t="e">
        <f>IF('graph (2)'!$E$2=0,"",B192+'graph (2)'!$E$32)</f>
        <v>#REF!</v>
      </c>
      <c r="C193" s="673" t="e">
        <f>IF('graph (2)'!$E$2=0,20,IF(SUM(K193+L193=0),NA(),0.25))</f>
        <v>#REF!</v>
      </c>
      <c r="D193" s="496" t="e">
        <f>IF('graph (2)'!$E$2=0,20,IF(AND(B193&lt;'graph (2)'!$E$10+'graph (2)'!$E$32,B193&gt;'graph (2)'!$E$10-'graph (2)'!$E$32),0.25,NA()))</f>
        <v>#REF!</v>
      </c>
      <c r="K193" s="674" t="e">
        <f>IF('graph (2)'!$E$20=0,0,IF('graph (2)'!$E$2=0,20,IF(AND(B193&lt;'graph (2)'!$E$20+'graph (2)'!$E$32,B193&gt;'graph (2)'!$E$20-'graph (2)'!$E$32),0.25,0)))</f>
        <v>#REF!</v>
      </c>
      <c r="L193" s="674" t="e">
        <f>IF('graph (2)'!$E$22=0,0,IF('graph (2)'!$E$2=0,20,IF(AND(B193&gt;'graph (2)'!$E$22-'graph (2)'!$E$32,B193&lt;'graph (2)'!$E$22+'graph (2)'!$E$32),0.25,0)))</f>
        <v>#REF!</v>
      </c>
    </row>
    <row r="194" spans="2:12">
      <c r="B194" s="620" t="e">
        <f>IF('graph (2)'!$E$2=0,"",B193+'graph (2)'!$E$32)</f>
        <v>#REF!</v>
      </c>
      <c r="C194" s="673" t="e">
        <f>IF('graph (2)'!$E$2=0,20,IF(SUM(K194+L194=0),NA(),0.25))</f>
        <v>#REF!</v>
      </c>
      <c r="D194" s="496" t="e">
        <f>IF('graph (2)'!$E$2=0,20,IF(AND(B194&lt;'graph (2)'!$E$10+'graph (2)'!$E$32,B194&gt;'graph (2)'!$E$10-'graph (2)'!$E$32),0.25,NA()))</f>
        <v>#REF!</v>
      </c>
      <c r="K194" s="674" t="e">
        <f>IF('graph (2)'!$E$20=0,0,IF('graph (2)'!$E$2=0,20,IF(AND(B194&lt;'graph (2)'!$E$20+'graph (2)'!$E$32,B194&gt;'graph (2)'!$E$20-'graph (2)'!$E$32),0.25,0)))</f>
        <v>#REF!</v>
      </c>
      <c r="L194" s="674" t="e">
        <f>IF('graph (2)'!$E$22=0,0,IF('graph (2)'!$E$2=0,20,IF(AND(B194&gt;'graph (2)'!$E$22-'graph (2)'!$E$32,B194&lt;'graph (2)'!$E$22+'graph (2)'!$E$32),0.25,0)))</f>
        <v>#REF!</v>
      </c>
    </row>
    <row r="195" spans="2:12">
      <c r="B195" s="620" t="e">
        <f>IF('graph (2)'!$E$2=0,"",B194+'graph (2)'!$E$32)</f>
        <v>#REF!</v>
      </c>
      <c r="C195" s="673" t="e">
        <f>IF('graph (2)'!$E$2=0,20,IF(SUM(K195+L195=0),NA(),0.25))</f>
        <v>#REF!</v>
      </c>
      <c r="D195" s="496" t="e">
        <f>IF('graph (2)'!$E$2=0,20,IF(AND(B195&lt;'graph (2)'!$E$10+'graph (2)'!$E$32,B195&gt;'graph (2)'!$E$10-'graph (2)'!$E$32),0.25,NA()))</f>
        <v>#REF!</v>
      </c>
      <c r="K195" s="674" t="e">
        <f>IF('graph (2)'!$E$20=0,0,IF('graph (2)'!$E$2=0,20,IF(AND(B195&lt;'graph (2)'!$E$20+'graph (2)'!$E$32,B195&gt;'graph (2)'!$E$20-'graph (2)'!$E$32),0.25,0)))</f>
        <v>#REF!</v>
      </c>
      <c r="L195" s="674" t="e">
        <f>IF('graph (2)'!$E$22=0,0,IF('graph (2)'!$E$2=0,20,IF(AND(B195&gt;'graph (2)'!$E$22-'graph (2)'!$E$32,B195&lt;'graph (2)'!$E$22+'graph (2)'!$E$32),0.25,0)))</f>
        <v>#REF!</v>
      </c>
    </row>
    <row r="196" spans="2:12">
      <c r="B196" s="620" t="e">
        <f>IF('graph (2)'!$E$2=0,"",B195+'graph (2)'!$E$32)</f>
        <v>#REF!</v>
      </c>
      <c r="C196" s="673" t="e">
        <f>IF('graph (2)'!$E$2=0,20,IF(SUM(K196+L196=0),NA(),0.25))</f>
        <v>#REF!</v>
      </c>
      <c r="D196" s="496" t="e">
        <f>IF('graph (2)'!$E$2=0,20,IF(AND(B196&lt;'graph (2)'!$E$10+'graph (2)'!$E$32,B196&gt;'graph (2)'!$E$10-'graph (2)'!$E$32),0.25,NA()))</f>
        <v>#REF!</v>
      </c>
      <c r="K196" s="674" t="e">
        <f>IF('graph (2)'!$E$20=0,0,IF('graph (2)'!$E$2=0,20,IF(AND(B196&lt;'graph (2)'!$E$20+'graph (2)'!$E$32,B196&gt;'graph (2)'!$E$20-'graph (2)'!$E$32),0.25,0)))</f>
        <v>#REF!</v>
      </c>
      <c r="L196" s="674" t="e">
        <f>IF('graph (2)'!$E$22=0,0,IF('graph (2)'!$E$2=0,20,IF(AND(B196&gt;'graph (2)'!$E$22-'graph (2)'!$E$32,B196&lt;'graph (2)'!$E$22+'graph (2)'!$E$32),0.25,0)))</f>
        <v>#REF!</v>
      </c>
    </row>
    <row r="197" spans="2:12">
      <c r="B197" s="620" t="e">
        <f>IF('graph (2)'!$E$2=0,"",B196+'graph (2)'!$E$32)</f>
        <v>#REF!</v>
      </c>
      <c r="C197" s="673" t="e">
        <f>IF('graph (2)'!$E$2=0,20,IF(SUM(K197+L197=0),NA(),0.25))</f>
        <v>#REF!</v>
      </c>
      <c r="D197" s="496" t="e">
        <f>IF('graph (2)'!$E$2=0,20,IF(AND(B197&lt;'graph (2)'!$E$10+'graph (2)'!$E$32,B197&gt;'graph (2)'!$E$10-'graph (2)'!$E$32),0.25,NA()))</f>
        <v>#REF!</v>
      </c>
      <c r="K197" s="674" t="e">
        <f>IF('graph (2)'!$E$20=0,0,IF('graph (2)'!$E$2=0,20,IF(AND(B197&lt;'graph (2)'!$E$20+'graph (2)'!$E$32,B197&gt;'graph (2)'!$E$20-'graph (2)'!$E$32),0.25,0)))</f>
        <v>#REF!</v>
      </c>
      <c r="L197" s="674" t="e">
        <f>IF('graph (2)'!$E$22=0,0,IF('graph (2)'!$E$2=0,20,IF(AND(B197&gt;'graph (2)'!$E$22-'graph (2)'!$E$32,B197&lt;'graph (2)'!$E$22+'graph (2)'!$E$32),0.25,0)))</f>
        <v>#REF!</v>
      </c>
    </row>
    <row r="198" spans="2:12">
      <c r="B198" s="620" t="e">
        <f>IF('graph (2)'!$E$2=0,"",B197+'graph (2)'!$E$32)</f>
        <v>#REF!</v>
      </c>
      <c r="C198" s="673" t="e">
        <f>IF('graph (2)'!$E$2=0,20,IF(SUM(K198+L198=0),NA(),0.25))</f>
        <v>#REF!</v>
      </c>
      <c r="D198" s="496" t="e">
        <f>IF('graph (2)'!$E$2=0,20,IF(AND(B198&lt;'graph (2)'!$E$10+'graph (2)'!$E$32,B198&gt;'graph (2)'!$E$10-'graph (2)'!$E$32),0.25,NA()))</f>
        <v>#REF!</v>
      </c>
      <c r="K198" s="674" t="e">
        <f>IF('graph (2)'!$E$20=0,0,IF('graph (2)'!$E$2=0,20,IF(AND(B198&lt;'graph (2)'!$E$20+'graph (2)'!$E$32,B198&gt;'graph (2)'!$E$20-'graph (2)'!$E$32),0.25,0)))</f>
        <v>#REF!</v>
      </c>
      <c r="L198" s="674" t="e">
        <f>IF('graph (2)'!$E$22=0,0,IF('graph (2)'!$E$2=0,20,IF(AND(B198&gt;'graph (2)'!$E$22-'graph (2)'!$E$32,B198&lt;'graph (2)'!$E$22+'graph (2)'!$E$32),0.25,0)))</f>
        <v>#REF!</v>
      </c>
    </row>
    <row r="199" spans="2:12">
      <c r="B199" s="620" t="e">
        <f>IF('graph (2)'!$E$2=0,"",B198+'graph (2)'!$E$32)</f>
        <v>#REF!</v>
      </c>
      <c r="C199" s="673" t="e">
        <f>IF('graph (2)'!$E$2=0,20,IF(SUM(K199+L199=0),NA(),0.25))</f>
        <v>#REF!</v>
      </c>
      <c r="D199" s="496" t="e">
        <f>IF('graph (2)'!$E$2=0,20,IF(AND(B199&lt;'graph (2)'!$E$10+'graph (2)'!$E$32,B199&gt;'graph (2)'!$E$10-'graph (2)'!$E$32),0.25,NA()))</f>
        <v>#REF!</v>
      </c>
      <c r="K199" s="674" t="e">
        <f>IF('graph (2)'!$E$20=0,0,IF('graph (2)'!$E$2=0,20,IF(AND(B199&lt;'graph (2)'!$E$20+'graph (2)'!$E$32,B199&gt;'graph (2)'!$E$20-'graph (2)'!$E$32),0.25,0)))</f>
        <v>#REF!</v>
      </c>
      <c r="L199" s="674" t="e">
        <f>IF('graph (2)'!$E$22=0,0,IF('graph (2)'!$E$2=0,20,IF(AND(B199&gt;'graph (2)'!$E$22-'graph (2)'!$E$32,B199&lt;'graph (2)'!$E$22+'graph (2)'!$E$32),0.25,0)))</f>
        <v>#REF!</v>
      </c>
    </row>
    <row r="200" spans="2:12">
      <c r="B200" s="620" t="e">
        <f>IF('graph (2)'!$E$2=0,"",B199+'graph (2)'!$E$32)</f>
        <v>#REF!</v>
      </c>
      <c r="C200" s="673" t="e">
        <f>IF('graph (2)'!$E$2=0,20,IF(SUM(K200+L200=0),NA(),0.25))</f>
        <v>#REF!</v>
      </c>
      <c r="D200" s="496" t="e">
        <f>IF('graph (2)'!$E$2=0,20,IF(AND(B200&lt;'graph (2)'!$E$10+'graph (2)'!$E$32,B200&gt;'graph (2)'!$E$10-'graph (2)'!$E$32),0.25,NA()))</f>
        <v>#REF!</v>
      </c>
      <c r="K200" s="674" t="e">
        <f>IF('graph (2)'!$E$20=0,0,IF('graph (2)'!$E$2=0,20,IF(AND(B200&lt;'graph (2)'!$E$20+'graph (2)'!$E$32,B200&gt;'graph (2)'!$E$20-'graph (2)'!$E$32),0.25,0)))</f>
        <v>#REF!</v>
      </c>
      <c r="L200" s="674" t="e">
        <f>IF('graph (2)'!$E$22=0,0,IF('graph (2)'!$E$2=0,20,IF(AND(B200&gt;'graph (2)'!$E$22-'graph (2)'!$E$32,B200&lt;'graph (2)'!$E$22+'graph (2)'!$E$32),0.25,0)))</f>
        <v>#REF!</v>
      </c>
    </row>
    <row r="201" spans="2:12">
      <c r="B201" s="620" t="e">
        <f>IF('graph (2)'!$E$2=0,"",B200+'graph (2)'!$E$32)</f>
        <v>#REF!</v>
      </c>
      <c r="C201" s="673" t="e">
        <f>IF('graph (2)'!$E$2=0,20,IF(SUM(K201+L201=0),NA(),0.25))</f>
        <v>#REF!</v>
      </c>
      <c r="D201" s="496" t="e">
        <f>IF('graph (2)'!$E$2=0,20,IF(AND(B201&lt;'graph (2)'!$E$10+'graph (2)'!$E$32,B201&gt;'graph (2)'!$E$10-'graph (2)'!$E$32),0.25,NA()))</f>
        <v>#REF!</v>
      </c>
      <c r="K201" s="674" t="e">
        <f>IF('graph (2)'!$E$20=0,0,IF('graph (2)'!$E$2=0,20,IF(AND(B201&lt;'graph (2)'!$E$20+'graph (2)'!$E$32,B201&gt;'graph (2)'!$E$20-'graph (2)'!$E$32),0.25,0)))</f>
        <v>#REF!</v>
      </c>
      <c r="L201" s="674" t="e">
        <f>IF('graph (2)'!$E$22=0,0,IF('graph (2)'!$E$2=0,20,IF(AND(B201&gt;'graph (2)'!$E$22-'graph (2)'!$E$32,B201&lt;'graph (2)'!$E$22+'graph (2)'!$E$32),0.25,0)))</f>
        <v>#REF!</v>
      </c>
    </row>
    <row r="202" spans="2:12">
      <c r="B202" s="620" t="e">
        <f>IF('graph (2)'!$E$2=0,"",B201+'graph (2)'!$E$32)</f>
        <v>#REF!</v>
      </c>
      <c r="C202" s="673" t="e">
        <f>IF('graph (2)'!$E$2=0,20,IF(SUM(K202+L202=0),NA(),0.25))</f>
        <v>#REF!</v>
      </c>
      <c r="D202" s="496" t="e">
        <f>IF('graph (2)'!$E$2=0,20,IF(AND(B202&lt;'graph (2)'!$E$10+'graph (2)'!$E$32,B202&gt;'graph (2)'!$E$10-'graph (2)'!$E$32),0.25,NA()))</f>
        <v>#REF!</v>
      </c>
      <c r="K202" s="674" t="e">
        <f>IF('graph (2)'!$E$20=0,0,IF('graph (2)'!$E$2=0,20,IF(AND(B202&lt;'graph (2)'!$E$20+'graph (2)'!$E$32,B202&gt;'graph (2)'!$E$20-'graph (2)'!$E$32),0.25,0)))</f>
        <v>#REF!</v>
      </c>
      <c r="L202" s="674" t="e">
        <f>IF('graph (2)'!$E$22=0,0,IF('graph (2)'!$E$2=0,20,IF(AND(B202&gt;'graph (2)'!$E$22-'graph (2)'!$E$32,B202&lt;'graph (2)'!$E$22+'graph (2)'!$E$32),0.25,0)))</f>
        <v>#REF!</v>
      </c>
    </row>
    <row r="203" spans="2:12">
      <c r="B203" s="620" t="e">
        <f>IF('graph (2)'!$E$2=0,"",B202+'graph (2)'!$E$32)</f>
        <v>#REF!</v>
      </c>
      <c r="C203" s="673" t="e">
        <f>IF('graph (2)'!$E$2=0,20,IF(SUM(K203+L203=0),NA(),0.25))</f>
        <v>#REF!</v>
      </c>
      <c r="D203" s="496" t="e">
        <f>IF('graph (2)'!$E$2=0,20,IF(AND(B203&lt;'graph (2)'!$E$10+'graph (2)'!$E$32,B203&gt;'graph (2)'!$E$10-'graph (2)'!$E$32),0.25,NA()))</f>
        <v>#REF!</v>
      </c>
      <c r="K203" s="674" t="e">
        <f>IF('graph (2)'!$E$20=0,0,IF('graph (2)'!$E$2=0,20,IF(AND(B203&lt;'graph (2)'!$E$20+'graph (2)'!$E$32,B203&gt;'graph (2)'!$E$20-'graph (2)'!$E$32),0.25,0)))</f>
        <v>#REF!</v>
      </c>
      <c r="L203" s="674" t="e">
        <f>IF('graph (2)'!$E$22=0,0,IF('graph (2)'!$E$2=0,20,IF(AND(B203&gt;'graph (2)'!$E$22-'graph (2)'!$E$32,B203&lt;'graph (2)'!$E$22+'graph (2)'!$E$32),0.25,0)))</f>
        <v>#REF!</v>
      </c>
    </row>
    <row r="204" spans="2:12">
      <c r="B204" s="620" t="e">
        <f>IF('graph (2)'!$E$2=0,"",B203+'graph (2)'!$E$32)</f>
        <v>#REF!</v>
      </c>
      <c r="C204" s="673" t="e">
        <f>IF('graph (2)'!$E$2=0,20,IF(SUM(K204+L204=0),NA(),0.25))</f>
        <v>#REF!</v>
      </c>
      <c r="D204" s="496" t="e">
        <f>IF('graph (2)'!$E$2=0,20,IF(AND(B204&lt;'graph (2)'!$E$10+'graph (2)'!$E$32,B204&gt;'graph (2)'!$E$10-'graph (2)'!$E$32),0.25,NA()))</f>
        <v>#REF!</v>
      </c>
      <c r="K204" s="674" t="e">
        <f>IF('graph (2)'!$E$20=0,0,IF('graph (2)'!$E$2=0,20,IF(AND(B204&lt;'graph (2)'!$E$20+'graph (2)'!$E$32,B204&gt;'graph (2)'!$E$20-'graph (2)'!$E$32),0.25,0)))</f>
        <v>#REF!</v>
      </c>
      <c r="L204" s="674" t="e">
        <f>IF('graph (2)'!$E$22=0,0,IF('graph (2)'!$E$2=0,20,IF(AND(B204&gt;'graph (2)'!$E$22-'graph (2)'!$E$32,B204&lt;'graph (2)'!$E$22+'graph (2)'!$E$32),0.25,0)))</f>
        <v>#REF!</v>
      </c>
    </row>
    <row r="205" spans="2:12">
      <c r="B205" s="620" t="e">
        <f>IF('graph (2)'!$E$2=0,"",B204+'graph (2)'!$E$32)</f>
        <v>#REF!</v>
      </c>
      <c r="C205" s="673" t="e">
        <f>IF('graph (2)'!$E$2=0,20,IF(SUM(K205+L205=0),NA(),0.25))</f>
        <v>#REF!</v>
      </c>
      <c r="D205" s="496" t="e">
        <f>IF('graph (2)'!$E$2=0,20,IF(AND(B205&lt;'graph (2)'!$E$10+'graph (2)'!$E$32,B205&gt;'graph (2)'!$E$10-'graph (2)'!$E$32),0.25,NA()))</f>
        <v>#REF!</v>
      </c>
      <c r="K205" s="674" t="e">
        <f>IF('graph (2)'!$E$20=0,0,IF('graph (2)'!$E$2=0,20,IF(AND(B205&lt;'graph (2)'!$E$20+'graph (2)'!$E$32,B205&gt;'graph (2)'!$E$20-'graph (2)'!$E$32),0.25,0)))</f>
        <v>#REF!</v>
      </c>
      <c r="L205" s="674" t="e">
        <f>IF('graph (2)'!$E$22=0,0,IF('graph (2)'!$E$2=0,20,IF(AND(B205&gt;'graph (2)'!$E$22-'graph (2)'!$E$32,B205&lt;'graph (2)'!$E$22+'graph (2)'!$E$32),0.25,0)))</f>
        <v>#REF!</v>
      </c>
    </row>
    <row r="206" spans="2:12">
      <c r="B206" s="620" t="e">
        <f>IF('graph (2)'!$E$2=0,"",B205+'graph (2)'!$E$32)</f>
        <v>#REF!</v>
      </c>
      <c r="C206" s="673" t="e">
        <f>IF('graph (2)'!$E$2=0,20,IF(SUM(K206+L206=0),NA(),0.25))</f>
        <v>#REF!</v>
      </c>
      <c r="D206" s="496" t="e">
        <f>IF('graph (2)'!$E$2=0,20,IF(AND(B206&lt;'graph (2)'!$E$10+'graph (2)'!$E$32,B206&gt;'graph (2)'!$E$10-'graph (2)'!$E$32),0.25,NA()))</f>
        <v>#REF!</v>
      </c>
      <c r="K206" s="674" t="e">
        <f>IF('graph (2)'!$E$20=0,0,IF('graph (2)'!$E$2=0,20,IF(AND(B206&lt;'graph (2)'!$E$20+'graph (2)'!$E$32,B206&gt;'graph (2)'!$E$20-'graph (2)'!$E$32),0.25,0)))</f>
        <v>#REF!</v>
      </c>
      <c r="L206" s="674" t="e">
        <f>IF('graph (2)'!$E$22=0,0,IF('graph (2)'!$E$2=0,20,IF(AND(B206&gt;'graph (2)'!$E$22-'graph (2)'!$E$32,B206&lt;'graph (2)'!$E$22+'graph (2)'!$E$32),0.25,0)))</f>
        <v>#REF!</v>
      </c>
    </row>
    <row r="207" spans="2:12">
      <c r="B207" s="620" t="e">
        <f>IF('graph (2)'!$E$2=0,"",B206+'graph (2)'!$E$32)</f>
        <v>#REF!</v>
      </c>
      <c r="C207" s="673" t="e">
        <f>IF('graph (2)'!$E$2=0,20,IF(SUM(K207+L207=0),NA(),0.25))</f>
        <v>#REF!</v>
      </c>
      <c r="D207" s="496" t="e">
        <f>IF('graph (2)'!$E$2=0,20,IF(AND(B207&lt;'graph (2)'!$E$10+'graph (2)'!$E$32,B207&gt;'graph (2)'!$E$10-'graph (2)'!$E$32),0.25,NA()))</f>
        <v>#REF!</v>
      </c>
      <c r="K207" s="674" t="e">
        <f>IF('graph (2)'!$E$20=0,0,IF('graph (2)'!$E$2=0,20,IF(AND(B207&lt;'graph (2)'!$E$20+'graph (2)'!$E$32,B207&gt;'graph (2)'!$E$20-'graph (2)'!$E$32),0.25,0)))</f>
        <v>#REF!</v>
      </c>
      <c r="L207" s="674" t="e">
        <f>IF('graph (2)'!$E$22=0,0,IF('graph (2)'!$E$2=0,20,IF(AND(B207&gt;'graph (2)'!$E$22-'graph (2)'!$E$32,B207&lt;'graph (2)'!$E$22+'graph (2)'!$E$32),0.25,0)))</f>
        <v>#REF!</v>
      </c>
    </row>
    <row r="208" spans="2:12">
      <c r="B208" s="620" t="e">
        <f>IF('graph (2)'!$E$2=0,"",B207+'graph (2)'!$E$32)</f>
        <v>#REF!</v>
      </c>
      <c r="C208" s="673" t="e">
        <f>IF('graph (2)'!$E$2=0,20,IF(SUM(K208+L208=0),NA(),0.25))</f>
        <v>#REF!</v>
      </c>
      <c r="D208" s="496" t="e">
        <f>IF('graph (2)'!$E$2=0,20,IF(AND(B208&lt;'graph (2)'!$E$10+'graph (2)'!$E$32,B208&gt;'graph (2)'!$E$10-'graph (2)'!$E$32),0.25,NA()))</f>
        <v>#REF!</v>
      </c>
      <c r="K208" s="674" t="e">
        <f>IF('graph (2)'!$E$20=0,0,IF('graph (2)'!$E$2=0,20,IF(AND(B208&lt;'graph (2)'!$E$20+'graph (2)'!$E$32,B208&gt;'graph (2)'!$E$20-'graph (2)'!$E$32),0.25,0)))</f>
        <v>#REF!</v>
      </c>
      <c r="L208" s="674" t="e">
        <f>IF('graph (2)'!$E$22=0,0,IF('graph (2)'!$E$2=0,20,IF(AND(B208&gt;'graph (2)'!$E$22-'graph (2)'!$E$32,B208&lt;'graph (2)'!$E$22+'graph (2)'!$E$32),0.25,0)))</f>
        <v>#REF!</v>
      </c>
    </row>
    <row r="209" spans="2:12">
      <c r="B209" s="620" t="e">
        <f>IF('graph (2)'!$E$2=0,"",B208+'graph (2)'!$E$32)</f>
        <v>#REF!</v>
      </c>
      <c r="C209" s="673" t="e">
        <f>IF('graph (2)'!$E$2=0,20,IF(SUM(K209+L209=0),NA(),0.25))</f>
        <v>#REF!</v>
      </c>
      <c r="D209" s="496" t="e">
        <f>IF('graph (2)'!$E$2=0,20,IF(AND(B209&lt;'graph (2)'!$E$10+'graph (2)'!$E$32,B209&gt;'graph (2)'!$E$10-'graph (2)'!$E$32),0.25,NA()))</f>
        <v>#REF!</v>
      </c>
      <c r="K209" s="674" t="e">
        <f>IF('graph (2)'!$E$20=0,0,IF('graph (2)'!$E$2=0,20,IF(AND(B209&lt;'graph (2)'!$E$20+'graph (2)'!$E$32,B209&gt;'graph (2)'!$E$20-'graph (2)'!$E$32),0.25,0)))</f>
        <v>#REF!</v>
      </c>
      <c r="L209" s="674" t="e">
        <f>IF('graph (2)'!$E$22=0,0,IF('graph (2)'!$E$2=0,20,IF(AND(B209&gt;'graph (2)'!$E$22-'graph (2)'!$E$32,B209&lt;'graph (2)'!$E$22+'graph (2)'!$E$32),0.25,0)))</f>
        <v>#REF!</v>
      </c>
    </row>
    <row r="210" spans="2:12">
      <c r="B210" s="620" t="e">
        <f>IF('graph (2)'!$E$2=0,"",B209+'graph (2)'!$E$32)</f>
        <v>#REF!</v>
      </c>
      <c r="C210" s="673" t="e">
        <f>IF('graph (2)'!$E$2=0,20,IF(SUM(K210+L210=0),NA(),0.25))</f>
        <v>#REF!</v>
      </c>
      <c r="D210" s="496" t="e">
        <f>IF('graph (2)'!$E$2=0,20,IF(AND(B210&lt;'graph (2)'!$E$10+'graph (2)'!$E$32,B210&gt;'graph (2)'!$E$10-'graph (2)'!$E$32),0.25,NA()))</f>
        <v>#REF!</v>
      </c>
      <c r="K210" s="674" t="e">
        <f>IF('graph (2)'!$E$20=0,0,IF('graph (2)'!$E$2=0,20,IF(AND(B210&lt;'graph (2)'!$E$20+'graph (2)'!$E$32,B210&gt;'graph (2)'!$E$20-'graph (2)'!$E$32),0.25,0)))</f>
        <v>#REF!</v>
      </c>
      <c r="L210" s="674" t="e">
        <f>IF('graph (2)'!$E$22=0,0,IF('graph (2)'!$E$2=0,20,IF(AND(B210&gt;'graph (2)'!$E$22-'graph (2)'!$E$32,B210&lt;'graph (2)'!$E$22+'graph (2)'!$E$32),0.25,0)))</f>
        <v>#REF!</v>
      </c>
    </row>
    <row r="211" spans="2:12">
      <c r="B211" s="620" t="e">
        <f>IF('graph (2)'!$E$2=0,"",B210+'graph (2)'!$E$32)</f>
        <v>#REF!</v>
      </c>
      <c r="C211" s="673" t="e">
        <f>IF('graph (2)'!$E$2=0,20,IF(SUM(K211+L211=0),NA(),0.25))</f>
        <v>#REF!</v>
      </c>
      <c r="D211" s="496" t="e">
        <f>IF('graph (2)'!$E$2=0,20,IF(AND(B211&lt;'graph (2)'!$E$10+'graph (2)'!$E$32,B211&gt;'graph (2)'!$E$10-'graph (2)'!$E$32),0.25,NA()))</f>
        <v>#REF!</v>
      </c>
      <c r="K211" s="674" t="e">
        <f>IF('graph (2)'!$E$20=0,0,IF('graph (2)'!$E$2=0,20,IF(AND(B211&lt;'graph (2)'!$E$20+'graph (2)'!$E$32,B211&gt;'graph (2)'!$E$20-'graph (2)'!$E$32),0.25,0)))</f>
        <v>#REF!</v>
      </c>
      <c r="L211" s="674" t="e">
        <f>IF('graph (2)'!$E$22=0,0,IF('graph (2)'!$E$2=0,20,IF(AND(B211&gt;'graph (2)'!$E$22-'graph (2)'!$E$32,B211&lt;'graph (2)'!$E$22+'graph (2)'!$E$32),0.25,0)))</f>
        <v>#REF!</v>
      </c>
    </row>
    <row r="212" spans="2:12">
      <c r="B212" s="620" t="e">
        <f>IF('graph (2)'!$E$2=0,"",B211+'graph (2)'!$E$32)</f>
        <v>#REF!</v>
      </c>
      <c r="C212" s="673" t="e">
        <f>IF('graph (2)'!$E$2=0,20,IF(SUM(K212+L212=0),NA(),0.25))</f>
        <v>#REF!</v>
      </c>
      <c r="D212" s="496" t="e">
        <f>IF('graph (2)'!$E$2=0,20,IF(AND(B212&lt;'graph (2)'!$E$10+'graph (2)'!$E$32,B212&gt;'graph (2)'!$E$10-'graph (2)'!$E$32),0.25,NA()))</f>
        <v>#REF!</v>
      </c>
      <c r="K212" s="674" t="e">
        <f>IF('graph (2)'!$E$20=0,0,IF('graph (2)'!$E$2=0,20,IF(AND(B212&lt;'graph (2)'!$E$20+'graph (2)'!$E$32,B212&gt;'graph (2)'!$E$20-'graph (2)'!$E$32),0.25,0)))</f>
        <v>#REF!</v>
      </c>
      <c r="L212" s="674" t="e">
        <f>IF('graph (2)'!$E$22=0,0,IF('graph (2)'!$E$2=0,20,IF(AND(B212&gt;'graph (2)'!$E$22-'graph (2)'!$E$32,B212&lt;'graph (2)'!$E$22+'graph (2)'!$E$32),0.25,0)))</f>
        <v>#REF!</v>
      </c>
    </row>
    <row r="213" spans="2:12">
      <c r="B213" s="620" t="e">
        <f>IF('graph (2)'!$E$2=0,"",B212+'graph (2)'!$E$32)</f>
        <v>#REF!</v>
      </c>
      <c r="C213" s="673" t="e">
        <f>IF('graph (2)'!$E$2=0,20,IF(SUM(K213+L213=0),NA(),0.25))</f>
        <v>#REF!</v>
      </c>
      <c r="D213" s="496" t="e">
        <f>IF('graph (2)'!$E$2=0,20,IF(AND(B213&lt;'graph (2)'!$E$10+'graph (2)'!$E$32,B213&gt;'graph (2)'!$E$10-'graph (2)'!$E$32),0.25,NA()))</f>
        <v>#REF!</v>
      </c>
      <c r="K213" s="674" t="e">
        <f>IF('graph (2)'!$E$20=0,0,IF('graph (2)'!$E$2=0,20,IF(AND(B213&lt;'graph (2)'!$E$20+'graph (2)'!$E$32,B213&gt;'graph (2)'!$E$20-'graph (2)'!$E$32),0.25,0)))</f>
        <v>#REF!</v>
      </c>
      <c r="L213" s="674" t="e">
        <f>IF('graph (2)'!$E$22=0,0,IF('graph (2)'!$E$2=0,20,IF(AND(B213&gt;'graph (2)'!$E$22-'graph (2)'!$E$32,B213&lt;'graph (2)'!$E$22+'graph (2)'!$E$32),0.25,0)))</f>
        <v>#REF!</v>
      </c>
    </row>
    <row r="214" spans="2:12">
      <c r="B214" s="620" t="e">
        <f>IF('graph (2)'!$E$2=0,"",B213+'graph (2)'!$E$32)</f>
        <v>#REF!</v>
      </c>
      <c r="C214" s="673" t="e">
        <f>IF('graph (2)'!$E$2=0,20,IF(SUM(K214+L214=0),NA(),0.25))</f>
        <v>#REF!</v>
      </c>
      <c r="D214" s="496" t="e">
        <f>IF('graph (2)'!$E$2=0,20,IF(AND(B214&lt;'graph (2)'!$E$10+'graph (2)'!$E$32,B214&gt;'graph (2)'!$E$10-'graph (2)'!$E$32),0.25,NA()))</f>
        <v>#REF!</v>
      </c>
      <c r="K214" s="674" t="e">
        <f>IF('graph (2)'!$E$20=0,0,IF('graph (2)'!$E$2=0,20,IF(AND(B214&lt;'graph (2)'!$E$20+'graph (2)'!$E$32,B214&gt;'graph (2)'!$E$20-'graph (2)'!$E$32),0.25,0)))</f>
        <v>#REF!</v>
      </c>
      <c r="L214" s="674" t="e">
        <f>IF('graph (2)'!$E$22=0,0,IF('graph (2)'!$E$2=0,20,IF(AND(B214&gt;'graph (2)'!$E$22-'graph (2)'!$E$32,B214&lt;'graph (2)'!$E$22+'graph (2)'!$E$32),0.25,0)))</f>
        <v>#REF!</v>
      </c>
    </row>
    <row r="215" spans="2:12">
      <c r="B215" s="620" t="e">
        <f>IF('graph (2)'!$E$2=0,"",B214+'graph (2)'!$E$32)</f>
        <v>#REF!</v>
      </c>
      <c r="C215" s="673" t="e">
        <f>IF('graph (2)'!$E$2=0,20,IF(SUM(K215+L215=0),NA(),0.25))</f>
        <v>#REF!</v>
      </c>
      <c r="D215" s="496" t="e">
        <f>IF('graph (2)'!$E$2=0,20,IF(AND(B215&lt;'graph (2)'!$E$10+'graph (2)'!$E$32,B215&gt;'graph (2)'!$E$10-'graph (2)'!$E$32),0.25,NA()))</f>
        <v>#REF!</v>
      </c>
      <c r="K215" s="674" t="e">
        <f>IF('graph (2)'!$E$20=0,0,IF('graph (2)'!$E$2=0,20,IF(AND(B215&lt;'graph (2)'!$E$20+'graph (2)'!$E$32,B215&gt;'graph (2)'!$E$20-'graph (2)'!$E$32),0.25,0)))</f>
        <v>#REF!</v>
      </c>
      <c r="L215" s="674" t="e">
        <f>IF('graph (2)'!$E$22=0,0,IF('graph (2)'!$E$2=0,20,IF(AND(B215&gt;'graph (2)'!$E$22-'graph (2)'!$E$32,B215&lt;'graph (2)'!$E$22+'graph (2)'!$E$32),0.25,0)))</f>
        <v>#REF!</v>
      </c>
    </row>
    <row r="216" spans="2:12">
      <c r="B216" s="620" t="e">
        <f>IF('graph (2)'!$E$2=0,"",B215+'graph (2)'!$E$32)</f>
        <v>#REF!</v>
      </c>
      <c r="C216" s="673" t="e">
        <f>IF('graph (2)'!$E$2=0,20,IF(SUM(K216+L216=0),NA(),0.25))</f>
        <v>#REF!</v>
      </c>
      <c r="D216" s="496" t="e">
        <f>IF('graph (2)'!$E$2=0,20,IF(AND(B216&lt;'graph (2)'!$E$10+'graph (2)'!$E$32,B216&gt;'graph (2)'!$E$10-'graph (2)'!$E$32),0.25,NA()))</f>
        <v>#REF!</v>
      </c>
      <c r="K216" s="674" t="e">
        <f>IF('graph (2)'!$E$20=0,0,IF('graph (2)'!$E$2=0,20,IF(AND(B216&lt;'graph (2)'!$E$20+'graph (2)'!$E$32,B216&gt;'graph (2)'!$E$20-'graph (2)'!$E$32),0.25,0)))</f>
        <v>#REF!</v>
      </c>
      <c r="L216" s="674" t="e">
        <f>IF('graph (2)'!$E$22=0,0,IF('graph (2)'!$E$2=0,20,IF(AND(B216&gt;'graph (2)'!$E$22-'graph (2)'!$E$32,B216&lt;'graph (2)'!$E$22+'graph (2)'!$E$32),0.25,0)))</f>
        <v>#REF!</v>
      </c>
    </row>
    <row r="217" spans="2:12">
      <c r="B217" s="620" t="e">
        <f>IF('graph (2)'!$E$2=0,"",B216+'graph (2)'!$E$32)</f>
        <v>#REF!</v>
      </c>
      <c r="C217" s="673" t="e">
        <f>IF('graph (2)'!$E$2=0,20,IF(SUM(K217+L217=0),NA(),0.25))</f>
        <v>#REF!</v>
      </c>
      <c r="D217" s="496" t="e">
        <f>IF('graph (2)'!$E$2=0,20,IF(AND(B217&lt;'graph (2)'!$E$10+'graph (2)'!$E$32,B217&gt;'graph (2)'!$E$10-'graph (2)'!$E$32),0.25,NA()))</f>
        <v>#REF!</v>
      </c>
      <c r="K217" s="674" t="e">
        <f>IF('graph (2)'!$E$20=0,0,IF('graph (2)'!$E$2=0,20,IF(AND(B217&lt;'graph (2)'!$E$20+'graph (2)'!$E$32,B217&gt;'graph (2)'!$E$20-'graph (2)'!$E$32),0.25,0)))</f>
        <v>#REF!</v>
      </c>
      <c r="L217" s="674" t="e">
        <f>IF('graph (2)'!$E$22=0,0,IF('graph (2)'!$E$2=0,20,IF(AND(B217&gt;'graph (2)'!$E$22-'graph (2)'!$E$32,B217&lt;'graph (2)'!$E$22+'graph (2)'!$E$32),0.25,0)))</f>
        <v>#REF!</v>
      </c>
    </row>
    <row r="218" spans="2:12">
      <c r="B218" s="620" t="e">
        <f>IF('graph (2)'!$E$2=0,"",B217+'graph (2)'!$E$32)</f>
        <v>#REF!</v>
      </c>
      <c r="C218" s="673" t="e">
        <f>IF('graph (2)'!$E$2=0,20,IF(SUM(K218+L218=0),NA(),0.25))</f>
        <v>#REF!</v>
      </c>
      <c r="D218" s="496" t="e">
        <f>IF('graph (2)'!$E$2=0,20,IF(AND(B218&lt;'graph (2)'!$E$10+'graph (2)'!$E$32,B218&gt;'graph (2)'!$E$10-'graph (2)'!$E$32),0.25,NA()))</f>
        <v>#REF!</v>
      </c>
      <c r="K218" s="674" t="e">
        <f>IF('graph (2)'!$E$20=0,0,IF('graph (2)'!$E$2=0,20,IF(AND(B218&lt;'graph (2)'!$E$20+'graph (2)'!$E$32,B218&gt;'graph (2)'!$E$20-'graph (2)'!$E$32),0.25,0)))</f>
        <v>#REF!</v>
      </c>
      <c r="L218" s="674" t="e">
        <f>IF('graph (2)'!$E$22=0,0,IF('graph (2)'!$E$2=0,20,IF(AND(B218&gt;'graph (2)'!$E$22-'graph (2)'!$E$32,B218&lt;'graph (2)'!$E$22+'graph (2)'!$E$32),0.25,0)))</f>
        <v>#REF!</v>
      </c>
    </row>
    <row r="219" spans="2:12">
      <c r="B219" s="620" t="e">
        <f>IF('graph (2)'!$E$2=0,"",B218+'graph (2)'!$E$32)</f>
        <v>#REF!</v>
      </c>
      <c r="C219" s="673" t="e">
        <f>IF('graph (2)'!$E$2=0,20,IF(SUM(K219+L219=0),NA(),0.25))</f>
        <v>#REF!</v>
      </c>
      <c r="D219" s="496" t="e">
        <f>IF('graph (2)'!$E$2=0,20,IF(AND(B219&lt;'graph (2)'!$E$10+'graph (2)'!$E$32,B219&gt;'graph (2)'!$E$10-'graph (2)'!$E$32),0.25,NA()))</f>
        <v>#REF!</v>
      </c>
      <c r="K219" s="674" t="e">
        <f>IF('graph (2)'!$E$20=0,0,IF('graph (2)'!$E$2=0,20,IF(AND(B219&lt;'graph (2)'!$E$20+'graph (2)'!$E$32,B219&gt;'graph (2)'!$E$20-'graph (2)'!$E$32),0.25,0)))</f>
        <v>#REF!</v>
      </c>
      <c r="L219" s="674" t="e">
        <f>IF('graph (2)'!$E$22=0,0,IF('graph (2)'!$E$2=0,20,IF(AND(B219&gt;'graph (2)'!$E$22-'graph (2)'!$E$32,B219&lt;'graph (2)'!$E$22+'graph (2)'!$E$32),0.25,0)))</f>
        <v>#REF!</v>
      </c>
    </row>
    <row r="220" spans="2:12">
      <c r="B220" s="620" t="e">
        <f>IF('graph (2)'!$E$2=0,"",B219+'graph (2)'!$E$32)</f>
        <v>#REF!</v>
      </c>
      <c r="C220" s="673" t="e">
        <f>IF('graph (2)'!$E$2=0,20,IF(SUM(K220+L220=0),NA(),0.25))</f>
        <v>#REF!</v>
      </c>
      <c r="D220" s="496" t="e">
        <f>IF('graph (2)'!$E$2=0,20,IF(AND(B220&lt;'graph (2)'!$E$10+'graph (2)'!$E$32,B220&gt;'graph (2)'!$E$10-'graph (2)'!$E$32),0.25,NA()))</f>
        <v>#REF!</v>
      </c>
      <c r="K220" s="674" t="e">
        <f>IF('graph (2)'!$E$20=0,0,IF('graph (2)'!$E$2=0,20,IF(AND(B220&lt;'graph (2)'!$E$20+'graph (2)'!$E$32,B220&gt;'graph (2)'!$E$20-'graph (2)'!$E$32),0.25,0)))</f>
        <v>#REF!</v>
      </c>
      <c r="L220" s="674" t="e">
        <f>IF('graph (2)'!$E$22=0,0,IF('graph (2)'!$E$2=0,20,IF(AND(B220&gt;'graph (2)'!$E$22-'graph (2)'!$E$32,B220&lt;'graph (2)'!$E$22+'graph (2)'!$E$32),0.25,0)))</f>
        <v>#REF!</v>
      </c>
    </row>
    <row r="221" spans="2:12">
      <c r="B221" s="620" t="e">
        <f>IF('graph (2)'!$E$2=0,"",B220+'graph (2)'!$E$32)</f>
        <v>#REF!</v>
      </c>
      <c r="C221" s="673" t="e">
        <f>IF('graph (2)'!$E$2=0,20,IF(SUM(K221+L221=0),NA(),0.25))</f>
        <v>#REF!</v>
      </c>
      <c r="D221" s="496" t="e">
        <f>IF('graph (2)'!$E$2=0,20,IF(AND(B221&lt;'graph (2)'!$E$10+'graph (2)'!$E$32,B221&gt;'graph (2)'!$E$10-'graph (2)'!$E$32),0.25,NA()))</f>
        <v>#REF!</v>
      </c>
      <c r="K221" s="674" t="e">
        <f>IF('graph (2)'!$E$20=0,0,IF('graph (2)'!$E$2=0,20,IF(AND(B221&lt;'graph (2)'!$E$20+'graph (2)'!$E$32,B221&gt;'graph (2)'!$E$20-'graph (2)'!$E$32),0.25,0)))</f>
        <v>#REF!</v>
      </c>
      <c r="L221" s="674" t="e">
        <f>IF('graph (2)'!$E$22=0,0,IF('graph (2)'!$E$2=0,20,IF(AND(B221&gt;'graph (2)'!$E$22-'graph (2)'!$E$32,B221&lt;'graph (2)'!$E$22+'graph (2)'!$E$32),0.25,0)))</f>
        <v>#REF!</v>
      </c>
    </row>
    <row r="222" spans="2:12">
      <c r="B222" s="620" t="e">
        <f>IF('graph (2)'!$E$2=0,"",B221+'graph (2)'!$E$32)</f>
        <v>#REF!</v>
      </c>
      <c r="C222" s="673" t="e">
        <f>IF('graph (2)'!$E$2=0,20,IF(SUM(K222+L222=0),NA(),0.25))</f>
        <v>#REF!</v>
      </c>
      <c r="D222" s="496" t="e">
        <f>IF('graph (2)'!$E$2=0,20,IF(AND(B222&lt;'graph (2)'!$E$10+'graph (2)'!$E$32,B222&gt;'graph (2)'!$E$10-'graph (2)'!$E$32),0.25,NA()))</f>
        <v>#REF!</v>
      </c>
      <c r="K222" s="674" t="e">
        <f>IF('graph (2)'!$E$20=0,0,IF('graph (2)'!$E$2=0,20,IF(AND(B222&lt;'graph (2)'!$E$20+'graph (2)'!$E$32,B222&gt;'graph (2)'!$E$20-'graph (2)'!$E$32),0.25,0)))</f>
        <v>#REF!</v>
      </c>
      <c r="L222" s="674" t="e">
        <f>IF('graph (2)'!$E$22=0,0,IF('graph (2)'!$E$2=0,20,IF(AND(B222&gt;'graph (2)'!$E$22-'graph (2)'!$E$32,B222&lt;'graph (2)'!$E$22+'graph (2)'!$E$32),0.25,0)))</f>
        <v>#REF!</v>
      </c>
    </row>
    <row r="223" spans="2:12">
      <c r="B223" s="620" t="e">
        <f>IF('graph (2)'!$E$2=0,"",B222+'graph (2)'!$E$32)</f>
        <v>#REF!</v>
      </c>
      <c r="C223" s="673" t="e">
        <f>IF('graph (2)'!$E$2=0,20,IF(SUM(K223+L223=0),NA(),0.25))</f>
        <v>#REF!</v>
      </c>
      <c r="D223" s="496" t="e">
        <f>IF('graph (2)'!$E$2=0,20,IF(AND(B223&lt;'graph (2)'!$E$10+'graph (2)'!$E$32,B223&gt;'graph (2)'!$E$10-'graph (2)'!$E$32),0.25,NA()))</f>
        <v>#REF!</v>
      </c>
      <c r="K223" s="674" t="e">
        <f>IF('graph (2)'!$E$20=0,0,IF('graph (2)'!$E$2=0,20,IF(AND(B223&lt;'graph (2)'!$E$20+'graph (2)'!$E$32,B223&gt;'graph (2)'!$E$20-'graph (2)'!$E$32),0.25,0)))</f>
        <v>#REF!</v>
      </c>
      <c r="L223" s="674" t="e">
        <f>IF('graph (2)'!$E$22=0,0,IF('graph (2)'!$E$2=0,20,IF(AND(B223&gt;'graph (2)'!$E$22-'graph (2)'!$E$32,B223&lt;'graph (2)'!$E$22+'graph (2)'!$E$32),0.25,0)))</f>
        <v>#REF!</v>
      </c>
    </row>
    <row r="224" spans="2:12">
      <c r="B224" s="620" t="e">
        <f>IF('graph (2)'!$E$2=0,"",B223+'graph (2)'!$E$32)</f>
        <v>#REF!</v>
      </c>
      <c r="C224" s="673" t="e">
        <f>IF('graph (2)'!$E$2=0,20,IF(SUM(K224+L224=0),NA(),0.25))</f>
        <v>#REF!</v>
      </c>
      <c r="D224" s="496" t="e">
        <f>IF('graph (2)'!$E$2=0,20,IF(AND(B224&lt;'graph (2)'!$E$10+'graph (2)'!$E$32,B224&gt;'graph (2)'!$E$10-'graph (2)'!$E$32),0.25,NA()))</f>
        <v>#REF!</v>
      </c>
      <c r="K224" s="674" t="e">
        <f>IF('graph (2)'!$E$20=0,0,IF('graph (2)'!$E$2=0,20,IF(AND(B224&lt;'graph (2)'!$E$20+'graph (2)'!$E$32,B224&gt;'graph (2)'!$E$20-'graph (2)'!$E$32),0.25,0)))</f>
        <v>#REF!</v>
      </c>
      <c r="L224" s="674" t="e">
        <f>IF('graph (2)'!$E$22=0,0,IF('graph (2)'!$E$2=0,20,IF(AND(B224&gt;'graph (2)'!$E$22-'graph (2)'!$E$32,B224&lt;'graph (2)'!$E$22+'graph (2)'!$E$32),0.25,0)))</f>
        <v>#REF!</v>
      </c>
    </row>
    <row r="225" spans="2:12">
      <c r="B225" s="620" t="e">
        <f>IF('graph (2)'!$E$2=0,"",B224+'graph (2)'!$E$32)</f>
        <v>#REF!</v>
      </c>
      <c r="C225" s="673" t="e">
        <f>IF('graph (2)'!$E$2=0,20,IF(SUM(K225+L225=0),NA(),0.25))</f>
        <v>#REF!</v>
      </c>
      <c r="D225" s="496" t="e">
        <f>IF('graph (2)'!$E$2=0,20,IF(AND(B225&lt;'graph (2)'!$E$10+'graph (2)'!$E$32,B225&gt;'graph (2)'!$E$10-'graph (2)'!$E$32),0.25,NA()))</f>
        <v>#REF!</v>
      </c>
      <c r="K225" s="674" t="e">
        <f>IF('graph (2)'!$E$20=0,0,IF('graph (2)'!$E$2=0,20,IF(AND(B225&lt;'graph (2)'!$E$20+'graph (2)'!$E$32,B225&gt;'graph (2)'!$E$20-'graph (2)'!$E$32),0.25,0)))</f>
        <v>#REF!</v>
      </c>
      <c r="L225" s="674" t="e">
        <f>IF('graph (2)'!$E$22=0,0,IF('graph (2)'!$E$2=0,20,IF(AND(B225&gt;'graph (2)'!$E$22-'graph (2)'!$E$32,B225&lt;'graph (2)'!$E$22+'graph (2)'!$E$32),0.25,0)))</f>
        <v>#REF!</v>
      </c>
    </row>
    <row r="226" spans="2:12">
      <c r="B226" s="620" t="e">
        <f>IF('graph (2)'!$E$2=0,"",B225+'graph (2)'!$E$32)</f>
        <v>#REF!</v>
      </c>
      <c r="C226" s="673" t="e">
        <f>IF('graph (2)'!$E$2=0,20,IF(SUM(K226+L226=0),NA(),0.25))</f>
        <v>#REF!</v>
      </c>
      <c r="D226" s="496" t="e">
        <f>IF('graph (2)'!$E$2=0,20,IF(AND(B226&lt;'graph (2)'!$E$10+'graph (2)'!$E$32,B226&gt;'graph (2)'!$E$10-'graph (2)'!$E$32),0.25,NA()))</f>
        <v>#REF!</v>
      </c>
      <c r="K226" s="674" t="e">
        <f>IF('graph (2)'!$E$20=0,0,IF('graph (2)'!$E$2=0,20,IF(AND(B226&lt;'graph (2)'!$E$20+'graph (2)'!$E$32,B226&gt;'graph (2)'!$E$20-'graph (2)'!$E$32),0.25,0)))</f>
        <v>#REF!</v>
      </c>
      <c r="L226" s="674" t="e">
        <f>IF('graph (2)'!$E$22=0,0,IF('graph (2)'!$E$2=0,20,IF(AND(B226&gt;'graph (2)'!$E$22-'graph (2)'!$E$32,B226&lt;'graph (2)'!$E$22+'graph (2)'!$E$32),0.25,0)))</f>
        <v>#REF!</v>
      </c>
    </row>
    <row r="227" spans="2:12">
      <c r="B227" s="620" t="e">
        <f>IF('graph (2)'!$E$2=0,"",B226+'graph (2)'!$E$32)</f>
        <v>#REF!</v>
      </c>
      <c r="C227" s="673" t="e">
        <f>IF('graph (2)'!$E$2=0,20,IF(SUM(K227+L227=0),NA(),0.25))</f>
        <v>#REF!</v>
      </c>
      <c r="D227" s="496" t="e">
        <f>IF('graph (2)'!$E$2=0,20,IF(AND(B227&lt;'graph (2)'!$E$10+'graph (2)'!$E$32,B227&gt;'graph (2)'!$E$10-'graph (2)'!$E$32),0.25,NA()))</f>
        <v>#REF!</v>
      </c>
      <c r="K227" s="674" t="e">
        <f>IF('graph (2)'!$E$20=0,0,IF('graph (2)'!$E$2=0,20,IF(AND(B227&lt;'graph (2)'!$E$20+'graph (2)'!$E$32,B227&gt;'graph (2)'!$E$20-'graph (2)'!$E$32),0.25,0)))</f>
        <v>#REF!</v>
      </c>
      <c r="L227" s="674" t="e">
        <f>IF('graph (2)'!$E$22=0,0,IF('graph (2)'!$E$2=0,20,IF(AND(B227&gt;'graph (2)'!$E$22-'graph (2)'!$E$32,B227&lt;'graph (2)'!$E$22+'graph (2)'!$E$32),0.25,0)))</f>
        <v>#REF!</v>
      </c>
    </row>
    <row r="228" spans="2:12">
      <c r="B228" s="620" t="e">
        <f>IF('graph (2)'!$E$2=0,"",B227+'graph (2)'!$E$32)</f>
        <v>#REF!</v>
      </c>
      <c r="C228" s="673" t="e">
        <f>IF('graph (2)'!$E$2=0,20,IF(SUM(K228+L228=0),NA(),0.25))</f>
        <v>#REF!</v>
      </c>
      <c r="D228" s="496" t="e">
        <f>IF('graph (2)'!$E$2=0,20,IF(AND(B228&lt;'graph (2)'!$E$10+'graph (2)'!$E$32,B228&gt;'graph (2)'!$E$10-'graph (2)'!$E$32),0.25,NA()))</f>
        <v>#REF!</v>
      </c>
      <c r="K228" s="674" t="e">
        <f>IF('graph (2)'!$E$20=0,0,IF('graph (2)'!$E$2=0,20,IF(AND(B228&lt;'graph (2)'!$E$20+'graph (2)'!$E$32,B228&gt;'graph (2)'!$E$20-'graph (2)'!$E$32),0.25,0)))</f>
        <v>#REF!</v>
      </c>
      <c r="L228" s="674" t="e">
        <f>IF('graph (2)'!$E$22=0,0,IF('graph (2)'!$E$2=0,20,IF(AND(B228&gt;'graph (2)'!$E$22-'graph (2)'!$E$32,B228&lt;'graph (2)'!$E$22+'graph (2)'!$E$32),0.25,0)))</f>
        <v>#REF!</v>
      </c>
    </row>
    <row r="229" spans="2:12">
      <c r="B229" s="620" t="e">
        <f>IF('graph (2)'!$E$2=0,"",B228+'graph (2)'!$E$32)</f>
        <v>#REF!</v>
      </c>
      <c r="C229" s="673" t="e">
        <f>IF('graph (2)'!$E$2=0,20,IF(SUM(K229+L229=0),NA(),0.25))</f>
        <v>#REF!</v>
      </c>
      <c r="D229" s="496" t="e">
        <f>IF('graph (2)'!$E$2=0,20,IF(AND(B229&lt;'graph (2)'!$E$10+'graph (2)'!$E$32,B229&gt;'graph (2)'!$E$10-'graph (2)'!$E$32),0.25,NA()))</f>
        <v>#REF!</v>
      </c>
      <c r="K229" s="674" t="e">
        <f>IF('graph (2)'!$E$20=0,0,IF('graph (2)'!$E$2=0,20,IF(AND(B229&lt;'graph (2)'!$E$20+'graph (2)'!$E$32,B229&gt;'graph (2)'!$E$20-'graph (2)'!$E$32),0.25,0)))</f>
        <v>#REF!</v>
      </c>
      <c r="L229" s="674" t="e">
        <f>IF('graph (2)'!$E$22=0,0,IF('graph (2)'!$E$2=0,20,IF(AND(B229&gt;'graph (2)'!$E$22-'graph (2)'!$E$32,B229&lt;'graph (2)'!$E$22+'graph (2)'!$E$32),0.25,0)))</f>
        <v>#REF!</v>
      </c>
    </row>
    <row r="230" spans="2:12">
      <c r="B230" s="620" t="e">
        <f>IF('graph (2)'!$E$2=0,"",B229+'graph (2)'!$E$32)</f>
        <v>#REF!</v>
      </c>
      <c r="C230" s="673" t="e">
        <f>IF('graph (2)'!$E$2=0,20,IF(SUM(K230+L230=0),NA(),0.25))</f>
        <v>#REF!</v>
      </c>
      <c r="D230" s="496" t="e">
        <f>IF('graph (2)'!$E$2=0,20,IF(AND(B230&lt;'graph (2)'!$E$10+'graph (2)'!$E$32,B230&gt;'graph (2)'!$E$10-'graph (2)'!$E$32),0.25,NA()))</f>
        <v>#REF!</v>
      </c>
      <c r="K230" s="674" t="e">
        <f>IF('graph (2)'!$E$20=0,0,IF('graph (2)'!$E$2=0,20,IF(AND(B230&lt;'graph (2)'!$E$20+'graph (2)'!$E$32,B230&gt;'graph (2)'!$E$20-'graph (2)'!$E$32),0.25,0)))</f>
        <v>#REF!</v>
      </c>
      <c r="L230" s="674" t="e">
        <f>IF('graph (2)'!$E$22=0,0,IF('graph (2)'!$E$2=0,20,IF(AND(B230&gt;'graph (2)'!$E$22-'graph (2)'!$E$32,B230&lt;'graph (2)'!$E$22+'graph (2)'!$E$32),0.25,0)))</f>
        <v>#REF!</v>
      </c>
    </row>
    <row r="231" spans="2:12">
      <c r="B231" s="620" t="e">
        <f>IF('graph (2)'!$E$2=0,"",B230+'graph (2)'!$E$32)</f>
        <v>#REF!</v>
      </c>
      <c r="C231" s="673" t="e">
        <f>IF('graph (2)'!$E$2=0,20,IF(SUM(K231+L231=0),NA(),0.25))</f>
        <v>#REF!</v>
      </c>
      <c r="D231" s="496" t="e">
        <f>IF('graph (2)'!$E$2=0,20,IF(AND(B231&lt;'graph (2)'!$E$10+'graph (2)'!$E$32,B231&gt;'graph (2)'!$E$10-'graph (2)'!$E$32),0.25,NA()))</f>
        <v>#REF!</v>
      </c>
      <c r="K231" s="674" t="e">
        <f>IF('graph (2)'!$E$20=0,0,IF('graph (2)'!$E$2=0,20,IF(AND(B231&lt;'graph (2)'!$E$20+'graph (2)'!$E$32,B231&gt;'graph (2)'!$E$20-'graph (2)'!$E$32),0.25,0)))</f>
        <v>#REF!</v>
      </c>
      <c r="L231" s="674" t="e">
        <f>IF('graph (2)'!$E$22=0,0,IF('graph (2)'!$E$2=0,20,IF(AND(B231&gt;'graph (2)'!$E$22-'graph (2)'!$E$32,B231&lt;'graph (2)'!$E$22+'graph (2)'!$E$32),0.25,0)))</f>
        <v>#REF!</v>
      </c>
    </row>
    <row r="232" spans="2:12">
      <c r="B232" s="620" t="e">
        <f>IF('graph (2)'!$E$2=0,"",B231+'graph (2)'!$E$32)</f>
        <v>#REF!</v>
      </c>
      <c r="C232" s="673" t="e">
        <f>IF('graph (2)'!$E$2=0,20,IF(SUM(K232+L232=0),NA(),0.25))</f>
        <v>#REF!</v>
      </c>
      <c r="D232" s="496" t="e">
        <f>IF('graph (2)'!$E$2=0,20,IF(AND(B232&lt;'graph (2)'!$E$10+'graph (2)'!$E$32,B232&gt;'graph (2)'!$E$10-'graph (2)'!$E$32),0.25,NA()))</f>
        <v>#REF!</v>
      </c>
      <c r="K232" s="674" t="e">
        <f>IF('graph (2)'!$E$20=0,0,IF('graph (2)'!$E$2=0,20,IF(AND(B232&lt;'graph (2)'!$E$20+'graph (2)'!$E$32,B232&gt;'graph (2)'!$E$20-'graph (2)'!$E$32),0.25,0)))</f>
        <v>#REF!</v>
      </c>
      <c r="L232" s="674" t="e">
        <f>IF('graph (2)'!$E$22=0,0,IF('graph (2)'!$E$2=0,20,IF(AND(B232&gt;'graph (2)'!$E$22-'graph (2)'!$E$32,B232&lt;'graph (2)'!$E$22+'graph (2)'!$E$32),0.25,0)))</f>
        <v>#REF!</v>
      </c>
    </row>
    <row r="233" spans="2:12">
      <c r="B233" s="620" t="e">
        <f>IF('graph (2)'!$E$2=0,"",B232+'graph (2)'!$E$32)</f>
        <v>#REF!</v>
      </c>
      <c r="C233" s="673" t="e">
        <f>IF('graph (2)'!$E$2=0,20,IF(SUM(K233+L233=0),NA(),0.25))</f>
        <v>#REF!</v>
      </c>
      <c r="D233" s="496" t="e">
        <f>IF('graph (2)'!$E$2=0,20,IF(AND(B233&lt;'graph (2)'!$E$10+'graph (2)'!$E$32,B233&gt;'graph (2)'!$E$10-'graph (2)'!$E$32),0.25,NA()))</f>
        <v>#REF!</v>
      </c>
      <c r="K233" s="674" t="e">
        <f>IF('graph (2)'!$E$20=0,0,IF('graph (2)'!$E$2=0,20,IF(AND(B233&lt;'graph (2)'!$E$20+'graph (2)'!$E$32,B233&gt;'graph (2)'!$E$20-'graph (2)'!$E$32),0.25,0)))</f>
        <v>#REF!</v>
      </c>
      <c r="L233" s="674" t="e">
        <f>IF('graph (2)'!$E$22=0,0,IF('graph (2)'!$E$2=0,20,IF(AND(B233&gt;'graph (2)'!$E$22-'graph (2)'!$E$32,B233&lt;'graph (2)'!$E$22+'graph (2)'!$E$32),0.25,0)))</f>
        <v>#REF!</v>
      </c>
    </row>
    <row r="234" spans="2:12">
      <c r="B234" s="620" t="e">
        <f>IF('graph (2)'!$E$2=0,"",B233+'graph (2)'!$E$32)</f>
        <v>#REF!</v>
      </c>
      <c r="C234" s="673" t="e">
        <f>IF('graph (2)'!$E$2=0,20,IF(SUM(K234+L234=0),NA(),0.25))</f>
        <v>#REF!</v>
      </c>
      <c r="D234" s="496" t="e">
        <f>IF('graph (2)'!$E$2=0,20,IF(AND(B234&lt;'graph (2)'!$E$10+'graph (2)'!$E$32,B234&gt;'graph (2)'!$E$10-'graph (2)'!$E$32),0.25,NA()))</f>
        <v>#REF!</v>
      </c>
      <c r="K234" s="674" t="e">
        <f>IF('graph (2)'!$E$20=0,0,IF('graph (2)'!$E$2=0,20,IF(AND(B234&lt;'graph (2)'!$E$20+'graph (2)'!$E$32,B234&gt;'graph (2)'!$E$20-'graph (2)'!$E$32),0.25,0)))</f>
        <v>#REF!</v>
      </c>
      <c r="L234" s="674" t="e">
        <f>IF('graph (2)'!$E$22=0,0,IF('graph (2)'!$E$2=0,20,IF(AND(B234&gt;'graph (2)'!$E$22-'graph (2)'!$E$32,B234&lt;'graph (2)'!$E$22+'graph (2)'!$E$32),0.25,0)))</f>
        <v>#REF!</v>
      </c>
    </row>
    <row r="235" spans="2:12">
      <c r="B235" s="620" t="e">
        <f>IF('graph (2)'!$E$2=0,"",B234+'graph (2)'!$E$32)</f>
        <v>#REF!</v>
      </c>
      <c r="C235" s="673" t="e">
        <f>IF('graph (2)'!$E$2=0,20,IF(SUM(K235+L235=0),NA(),0.25))</f>
        <v>#REF!</v>
      </c>
      <c r="D235" s="496" t="e">
        <f>IF('graph (2)'!$E$2=0,20,IF(AND(B235&lt;'graph (2)'!$E$10+'graph (2)'!$E$32,B235&gt;'graph (2)'!$E$10-'graph (2)'!$E$32),0.25,NA()))</f>
        <v>#REF!</v>
      </c>
      <c r="K235" s="674" t="e">
        <f>IF('graph (2)'!$E$20=0,0,IF('graph (2)'!$E$2=0,20,IF(AND(B235&lt;'graph (2)'!$E$20+'graph (2)'!$E$32,B235&gt;'graph (2)'!$E$20-'graph (2)'!$E$32),0.25,0)))</f>
        <v>#REF!</v>
      </c>
      <c r="L235" s="674" t="e">
        <f>IF('graph (2)'!$E$22=0,0,IF('graph (2)'!$E$2=0,20,IF(AND(B235&gt;'graph (2)'!$E$22-'graph (2)'!$E$32,B235&lt;'graph (2)'!$E$22+'graph (2)'!$E$32),0.25,0)))</f>
        <v>#REF!</v>
      </c>
    </row>
    <row r="236" spans="2:12">
      <c r="B236" s="620" t="e">
        <f>IF('graph (2)'!$E$2=0,"",B235+'graph (2)'!$E$32)</f>
        <v>#REF!</v>
      </c>
      <c r="C236" s="673" t="e">
        <f>IF('graph (2)'!$E$2=0,20,IF(SUM(K236+L236=0),NA(),0.25))</f>
        <v>#REF!</v>
      </c>
      <c r="D236" s="496" t="e">
        <f>IF('graph (2)'!$E$2=0,20,IF(AND(B236&lt;'graph (2)'!$E$10+'graph (2)'!$E$32,B236&gt;'graph (2)'!$E$10-'graph (2)'!$E$32),0.25,NA()))</f>
        <v>#REF!</v>
      </c>
      <c r="K236" s="674" t="e">
        <f>IF('graph (2)'!$E$20=0,0,IF('graph (2)'!$E$2=0,20,IF(AND(B236&lt;'graph (2)'!$E$20+'graph (2)'!$E$32,B236&gt;'graph (2)'!$E$20-'graph (2)'!$E$32),0.25,0)))</f>
        <v>#REF!</v>
      </c>
      <c r="L236" s="674" t="e">
        <f>IF('graph (2)'!$E$22=0,0,IF('graph (2)'!$E$2=0,20,IF(AND(B236&gt;'graph (2)'!$E$22-'graph (2)'!$E$32,B236&lt;'graph (2)'!$E$22+'graph (2)'!$E$32),0.25,0)))</f>
        <v>#REF!</v>
      </c>
    </row>
    <row r="237" spans="2:12">
      <c r="B237" s="620" t="e">
        <f>IF('graph (2)'!$E$2=0,"",B236+'graph (2)'!$E$32)</f>
        <v>#REF!</v>
      </c>
      <c r="C237" s="673" t="e">
        <f>IF('graph (2)'!$E$2=0,20,IF(SUM(K237+L237=0),NA(),0.25))</f>
        <v>#REF!</v>
      </c>
      <c r="D237" s="496" t="e">
        <f>IF('graph (2)'!$E$2=0,20,IF(AND(B237&lt;'graph (2)'!$E$10+'graph (2)'!$E$32,B237&gt;'graph (2)'!$E$10-'graph (2)'!$E$32),0.25,NA()))</f>
        <v>#REF!</v>
      </c>
      <c r="K237" s="674" t="e">
        <f>IF('graph (2)'!$E$20=0,0,IF('graph (2)'!$E$2=0,20,IF(AND(B237&lt;'graph (2)'!$E$20+'graph (2)'!$E$32,B237&gt;'graph (2)'!$E$20-'graph (2)'!$E$32),0.25,0)))</f>
        <v>#REF!</v>
      </c>
      <c r="L237" s="674" t="e">
        <f>IF('graph (2)'!$E$22=0,0,IF('graph (2)'!$E$2=0,20,IF(AND(B237&gt;'graph (2)'!$E$22-'graph (2)'!$E$32,B237&lt;'graph (2)'!$E$22+'graph (2)'!$E$32),0.25,0)))</f>
        <v>#REF!</v>
      </c>
    </row>
    <row r="238" spans="2:12">
      <c r="B238" s="620" t="e">
        <f>IF('graph (2)'!$E$2=0,"",B237+'graph (2)'!$E$32)</f>
        <v>#REF!</v>
      </c>
      <c r="C238" s="673" t="e">
        <f>IF('graph (2)'!$E$2=0,20,IF(SUM(K238+L238=0),NA(),0.25))</f>
        <v>#REF!</v>
      </c>
      <c r="D238" s="496" t="e">
        <f>IF('graph (2)'!$E$2=0,20,IF(AND(B238&lt;'graph (2)'!$E$10+'graph (2)'!$E$32,B238&gt;'graph (2)'!$E$10-'graph (2)'!$E$32),0.25,NA()))</f>
        <v>#REF!</v>
      </c>
      <c r="K238" s="674" t="e">
        <f>IF('graph (2)'!$E$20=0,0,IF('graph (2)'!$E$2=0,20,IF(AND(B238&lt;'graph (2)'!$E$20+'graph (2)'!$E$32,B238&gt;'graph (2)'!$E$20-'graph (2)'!$E$32),0.25,0)))</f>
        <v>#REF!</v>
      </c>
      <c r="L238" s="674" t="e">
        <f>IF('graph (2)'!$E$22=0,0,IF('graph (2)'!$E$2=0,20,IF(AND(B238&gt;'graph (2)'!$E$22-'graph (2)'!$E$32,B238&lt;'graph (2)'!$E$22+'graph (2)'!$E$32),0.25,0)))</f>
        <v>#REF!</v>
      </c>
    </row>
    <row r="239" spans="2:12">
      <c r="B239" s="620" t="e">
        <f>IF('graph (2)'!$E$2=0,"",B238+'graph (2)'!$E$32)</f>
        <v>#REF!</v>
      </c>
      <c r="C239" s="673" t="e">
        <f>IF('graph (2)'!$E$2=0,20,IF(SUM(K239+L239=0),NA(),0.25))</f>
        <v>#REF!</v>
      </c>
      <c r="D239" s="496" t="e">
        <f>IF('graph (2)'!$E$2=0,20,IF(AND(B239&lt;'graph (2)'!$E$10+'graph (2)'!$E$32,B239&gt;'graph (2)'!$E$10-'graph (2)'!$E$32),0.25,NA()))</f>
        <v>#REF!</v>
      </c>
      <c r="K239" s="674" t="e">
        <f>IF('graph (2)'!$E$20=0,0,IF('graph (2)'!$E$2=0,20,IF(AND(B239&lt;'graph (2)'!$E$20+'graph (2)'!$E$32,B239&gt;'graph (2)'!$E$20-'graph (2)'!$E$32),0.25,0)))</f>
        <v>#REF!</v>
      </c>
      <c r="L239" s="674" t="e">
        <f>IF('graph (2)'!$E$22=0,0,IF('graph (2)'!$E$2=0,20,IF(AND(B239&gt;'graph (2)'!$E$22-'graph (2)'!$E$32,B239&lt;'graph (2)'!$E$22+'graph (2)'!$E$32),0.25,0)))</f>
        <v>#REF!</v>
      </c>
    </row>
    <row r="240" spans="2:12">
      <c r="B240" s="620" t="e">
        <f>IF('graph (2)'!$E$2=0,"",B239+'graph (2)'!$E$32)</f>
        <v>#REF!</v>
      </c>
      <c r="C240" s="673" t="e">
        <f>IF('graph (2)'!$E$2=0,20,IF(SUM(K240+L240=0),NA(),0.25))</f>
        <v>#REF!</v>
      </c>
      <c r="D240" s="496" t="e">
        <f>IF('graph (2)'!$E$2=0,20,IF(AND(B240&lt;'graph (2)'!$E$10+'graph (2)'!$E$32,B240&gt;'graph (2)'!$E$10-'graph (2)'!$E$32),0.25,NA()))</f>
        <v>#REF!</v>
      </c>
      <c r="K240" s="674" t="e">
        <f>IF('graph (2)'!$E$20=0,0,IF('graph (2)'!$E$2=0,20,IF(AND(B240&lt;'graph (2)'!$E$20+'graph (2)'!$E$32,B240&gt;'graph (2)'!$E$20-'graph (2)'!$E$32),0.25,0)))</f>
        <v>#REF!</v>
      </c>
      <c r="L240" s="674" t="e">
        <f>IF('graph (2)'!$E$22=0,0,IF('graph (2)'!$E$2=0,20,IF(AND(B240&gt;'graph (2)'!$E$22-'graph (2)'!$E$32,B240&lt;'graph (2)'!$E$22+'graph (2)'!$E$32),0.25,0)))</f>
        <v>#REF!</v>
      </c>
    </row>
    <row r="241" spans="2:12">
      <c r="B241" s="620" t="e">
        <f>IF('graph (2)'!$E$2=0,"",B240+'graph (2)'!$E$32)</f>
        <v>#REF!</v>
      </c>
      <c r="C241" s="673" t="e">
        <f>IF('graph (2)'!$E$2=0,20,IF(SUM(K241+L241=0),NA(),0.25))</f>
        <v>#REF!</v>
      </c>
      <c r="D241" s="496" t="e">
        <f>IF('graph (2)'!$E$2=0,20,IF(AND(B241&lt;'graph (2)'!$E$10+'graph (2)'!$E$32,B241&gt;'graph (2)'!$E$10-'graph (2)'!$E$32),0.25,NA()))</f>
        <v>#REF!</v>
      </c>
      <c r="K241" s="674" t="e">
        <f>IF('graph (2)'!$E$20=0,0,IF('graph (2)'!$E$2=0,20,IF(AND(B241&lt;'graph (2)'!$E$20+'graph (2)'!$E$32,B241&gt;'graph (2)'!$E$20-'graph (2)'!$E$32),0.25,0)))</f>
        <v>#REF!</v>
      </c>
      <c r="L241" s="674" t="e">
        <f>IF('graph (2)'!$E$22=0,0,IF('graph (2)'!$E$2=0,20,IF(AND(B241&gt;'graph (2)'!$E$22-'graph (2)'!$E$32,B241&lt;'graph (2)'!$E$22+'graph (2)'!$E$32),0.25,0)))</f>
        <v>#REF!</v>
      </c>
    </row>
    <row r="242" spans="2:12">
      <c r="B242" s="620" t="e">
        <f>IF('graph (2)'!$E$2=0,"",B241+'graph (2)'!$E$32)</f>
        <v>#REF!</v>
      </c>
      <c r="C242" s="673" t="e">
        <f>IF('graph (2)'!$E$2=0,20,IF(SUM(K242+L242=0),NA(),0.25))</f>
        <v>#REF!</v>
      </c>
      <c r="D242" s="496" t="e">
        <f>IF('graph (2)'!$E$2=0,20,IF(AND(B242&lt;'graph (2)'!$E$10+'graph (2)'!$E$32,B242&gt;'graph (2)'!$E$10-'graph (2)'!$E$32),0.25,NA()))</f>
        <v>#REF!</v>
      </c>
      <c r="K242" s="674" t="e">
        <f>IF('graph (2)'!$E$20=0,0,IF('graph (2)'!$E$2=0,20,IF(AND(B242&lt;'graph (2)'!$E$20+'graph (2)'!$E$32,B242&gt;'graph (2)'!$E$20-'graph (2)'!$E$32),0.25,0)))</f>
        <v>#REF!</v>
      </c>
      <c r="L242" s="674" t="e">
        <f>IF('graph (2)'!$E$22=0,0,IF('graph (2)'!$E$2=0,20,IF(AND(B242&gt;'graph (2)'!$E$22-'graph (2)'!$E$32,B242&lt;'graph (2)'!$E$22+'graph (2)'!$E$32),0.25,0)))</f>
        <v>#REF!</v>
      </c>
    </row>
    <row r="243" spans="2:12">
      <c r="B243" s="620" t="e">
        <f>IF('graph (2)'!$E$2=0,"",B242+'graph (2)'!$E$32)</f>
        <v>#REF!</v>
      </c>
      <c r="C243" s="673" t="e">
        <f>IF('graph (2)'!$E$2=0,20,IF(SUM(K243+L243=0),NA(),0.25))</f>
        <v>#REF!</v>
      </c>
      <c r="D243" s="496" t="e">
        <f>IF('graph (2)'!$E$2=0,20,IF(AND(B243&lt;'graph (2)'!$E$10+'graph (2)'!$E$32,B243&gt;'graph (2)'!$E$10-'graph (2)'!$E$32),0.25,NA()))</f>
        <v>#REF!</v>
      </c>
      <c r="K243" s="674" t="e">
        <f>IF('graph (2)'!$E$20=0,0,IF('graph (2)'!$E$2=0,20,IF(AND(B243&lt;'graph (2)'!$E$20+'graph (2)'!$E$32,B243&gt;'graph (2)'!$E$20-'graph (2)'!$E$32),0.25,0)))</f>
        <v>#REF!</v>
      </c>
      <c r="L243" s="674" t="e">
        <f>IF('graph (2)'!$E$22=0,0,IF('graph (2)'!$E$2=0,20,IF(AND(B243&gt;'graph (2)'!$E$22-'graph (2)'!$E$32,B243&lt;'graph (2)'!$E$22+'graph (2)'!$E$32),0.25,0)))</f>
        <v>#REF!</v>
      </c>
    </row>
    <row r="244" spans="2:12">
      <c r="B244" s="620" t="e">
        <f>IF('graph (2)'!$E$2=0,"",B243+'graph (2)'!$E$32)</f>
        <v>#REF!</v>
      </c>
      <c r="C244" s="673" t="e">
        <f>IF('graph (2)'!$E$2=0,20,IF(SUM(K244+L244=0),NA(),0.25))</f>
        <v>#REF!</v>
      </c>
      <c r="D244" s="496" t="e">
        <f>IF('graph (2)'!$E$2=0,20,IF(AND(B244&lt;'graph (2)'!$E$10+'graph (2)'!$E$32,B244&gt;'graph (2)'!$E$10-'graph (2)'!$E$32),0.25,NA()))</f>
        <v>#REF!</v>
      </c>
      <c r="K244" s="674" t="e">
        <f>IF('graph (2)'!$E$20=0,0,IF('graph (2)'!$E$2=0,20,IF(AND(B244&lt;'graph (2)'!$E$20+'graph (2)'!$E$32,B244&gt;'graph (2)'!$E$20-'graph (2)'!$E$32),0.25,0)))</f>
        <v>#REF!</v>
      </c>
      <c r="L244" s="674" t="e">
        <f>IF('graph (2)'!$E$22=0,0,IF('graph (2)'!$E$2=0,20,IF(AND(B244&gt;'graph (2)'!$E$22-'graph (2)'!$E$32,B244&lt;'graph (2)'!$E$22+'graph (2)'!$E$32),0.25,0)))</f>
        <v>#REF!</v>
      </c>
    </row>
    <row r="245" spans="2:12">
      <c r="B245" s="620" t="e">
        <f>IF('graph (2)'!$E$2=0,"",B244+'graph (2)'!$E$32)</f>
        <v>#REF!</v>
      </c>
      <c r="C245" s="673" t="e">
        <f>IF('graph (2)'!$E$2=0,20,IF(SUM(K245+L245=0),NA(),0.25))</f>
        <v>#REF!</v>
      </c>
      <c r="D245" s="496" t="e">
        <f>IF('graph (2)'!$E$2=0,20,IF(AND(B245&lt;'graph (2)'!$E$10+'graph (2)'!$E$32,B245&gt;'graph (2)'!$E$10-'graph (2)'!$E$32),0.25,NA()))</f>
        <v>#REF!</v>
      </c>
      <c r="K245" s="674" t="e">
        <f>IF('graph (2)'!$E$20=0,0,IF('graph (2)'!$E$2=0,20,IF(AND(B245&lt;'graph (2)'!$E$20+'graph (2)'!$E$32,B245&gt;'graph (2)'!$E$20-'graph (2)'!$E$32),0.25,0)))</f>
        <v>#REF!</v>
      </c>
      <c r="L245" s="674" t="e">
        <f>IF('graph (2)'!$E$22=0,0,IF('graph (2)'!$E$2=0,20,IF(AND(B245&gt;'graph (2)'!$E$22-'graph (2)'!$E$32,B245&lt;'graph (2)'!$E$22+'graph (2)'!$E$32),0.25,0)))</f>
        <v>#REF!</v>
      </c>
    </row>
    <row r="246" spans="2:12">
      <c r="B246" s="620" t="e">
        <f>IF('graph (2)'!$E$2=0,"",B245+'graph (2)'!$E$32)</f>
        <v>#REF!</v>
      </c>
      <c r="C246" s="673" t="e">
        <f>IF('graph (2)'!$E$2=0,20,IF(SUM(K246+L246=0),NA(),0.25))</f>
        <v>#REF!</v>
      </c>
      <c r="D246" s="496" t="e">
        <f>IF('graph (2)'!$E$2=0,20,IF(AND(B246&lt;'graph (2)'!$E$10+'graph (2)'!$E$32,B246&gt;'graph (2)'!$E$10-'graph (2)'!$E$32),0.25,NA()))</f>
        <v>#REF!</v>
      </c>
      <c r="K246" s="674" t="e">
        <f>IF('graph (2)'!$E$20=0,0,IF('graph (2)'!$E$2=0,20,IF(AND(B246&lt;'graph (2)'!$E$20+'graph (2)'!$E$32,B246&gt;'graph (2)'!$E$20-'graph (2)'!$E$32),0.25,0)))</f>
        <v>#REF!</v>
      </c>
      <c r="L246" s="674" t="e">
        <f>IF('graph (2)'!$E$22=0,0,IF('graph (2)'!$E$2=0,20,IF(AND(B246&gt;'graph (2)'!$E$22-'graph (2)'!$E$32,B246&lt;'graph (2)'!$E$22+'graph (2)'!$E$32),0.25,0)))</f>
        <v>#REF!</v>
      </c>
    </row>
    <row r="247" spans="2:12">
      <c r="B247" s="620" t="e">
        <f>IF('graph (2)'!$E$2=0,"",B246+'graph (2)'!$E$32)</f>
        <v>#REF!</v>
      </c>
      <c r="C247" s="673" t="e">
        <f>IF('graph (2)'!$E$2=0,20,IF(SUM(K247+L247=0),NA(),0.25))</f>
        <v>#REF!</v>
      </c>
      <c r="D247" s="496" t="e">
        <f>IF('graph (2)'!$E$2=0,20,IF(AND(B247&lt;'graph (2)'!$E$10+'graph (2)'!$E$32,B247&gt;'graph (2)'!$E$10-'graph (2)'!$E$32),0.25,NA()))</f>
        <v>#REF!</v>
      </c>
      <c r="K247" s="674" t="e">
        <f>IF('graph (2)'!$E$20=0,0,IF('graph (2)'!$E$2=0,20,IF(AND(B247&lt;'graph (2)'!$E$20+'graph (2)'!$E$32,B247&gt;'graph (2)'!$E$20-'graph (2)'!$E$32),0.25,0)))</f>
        <v>#REF!</v>
      </c>
      <c r="L247" s="674" t="e">
        <f>IF('graph (2)'!$E$22=0,0,IF('graph (2)'!$E$2=0,20,IF(AND(B247&gt;'graph (2)'!$E$22-'graph (2)'!$E$32,B247&lt;'graph (2)'!$E$22+'graph (2)'!$E$32),0.25,0)))</f>
        <v>#REF!</v>
      </c>
    </row>
    <row r="248" spans="2:12">
      <c r="B248" s="620" t="e">
        <f>IF('graph (2)'!$E$2=0,"",B247+'graph (2)'!$E$32)</f>
        <v>#REF!</v>
      </c>
      <c r="C248" s="673" t="e">
        <f>IF('graph (2)'!$E$2=0,20,IF(SUM(K248+L248=0),NA(),0.25))</f>
        <v>#REF!</v>
      </c>
      <c r="D248" s="496" t="e">
        <f>IF('graph (2)'!$E$2=0,20,IF(AND(B248&lt;'graph (2)'!$E$10+'graph (2)'!$E$32,B248&gt;'graph (2)'!$E$10-'graph (2)'!$E$32),0.25,NA()))</f>
        <v>#REF!</v>
      </c>
      <c r="K248" s="674" t="e">
        <f>IF('graph (2)'!$E$20=0,0,IF('graph (2)'!$E$2=0,20,IF(AND(B248&lt;'graph (2)'!$E$20+'graph (2)'!$E$32,B248&gt;'graph (2)'!$E$20-'graph (2)'!$E$32),0.25,0)))</f>
        <v>#REF!</v>
      </c>
      <c r="L248" s="674" t="e">
        <f>IF('graph (2)'!$E$22=0,0,IF('graph (2)'!$E$2=0,20,IF(AND(B248&gt;'graph (2)'!$E$22-'graph (2)'!$E$32,B248&lt;'graph (2)'!$E$22+'graph (2)'!$E$32),0.25,0)))</f>
        <v>#REF!</v>
      </c>
    </row>
    <row r="249" spans="2:12">
      <c r="B249" s="620" t="e">
        <f>IF('graph (2)'!$E$2=0,"",B248+'graph (2)'!$E$32)</f>
        <v>#REF!</v>
      </c>
      <c r="C249" s="673" t="e">
        <f>IF('graph (2)'!$E$2=0,20,IF(SUM(K249+L249=0),NA(),0.25))</f>
        <v>#REF!</v>
      </c>
      <c r="D249" s="496" t="e">
        <f>IF('graph (2)'!$E$2=0,20,IF(AND(B249&lt;'graph (2)'!$E$10+'graph (2)'!$E$32,B249&gt;'graph (2)'!$E$10-'graph (2)'!$E$32),0.25,NA()))</f>
        <v>#REF!</v>
      </c>
      <c r="K249" s="674" t="e">
        <f>IF('graph (2)'!$E$20=0,0,IF('graph (2)'!$E$2=0,20,IF(AND(B249&lt;'graph (2)'!$E$20+'graph (2)'!$E$32,B249&gt;'graph (2)'!$E$20-'graph (2)'!$E$32),0.25,0)))</f>
        <v>#REF!</v>
      </c>
      <c r="L249" s="674" t="e">
        <f>IF('graph (2)'!$E$22=0,0,IF('graph (2)'!$E$2=0,20,IF(AND(B249&gt;'graph (2)'!$E$22-'graph (2)'!$E$32,B249&lt;'graph (2)'!$E$22+'graph (2)'!$E$32),0.25,0)))</f>
        <v>#REF!</v>
      </c>
    </row>
    <row r="250" spans="2:12">
      <c r="B250" s="620" t="e">
        <f>IF('graph (2)'!$E$2=0,"",B249+'graph (2)'!$E$32)</f>
        <v>#REF!</v>
      </c>
      <c r="C250" s="673" t="e">
        <f>IF('graph (2)'!$E$2=0,20,IF(SUM(K250+L250=0),NA(),0.25))</f>
        <v>#REF!</v>
      </c>
      <c r="D250" s="496" t="e">
        <f>IF('graph (2)'!$E$2=0,20,IF(AND(B250&lt;'graph (2)'!$E$10+'graph (2)'!$E$32,B250&gt;'graph (2)'!$E$10-'graph (2)'!$E$32),0.25,NA()))</f>
        <v>#REF!</v>
      </c>
      <c r="K250" s="674" t="e">
        <f>IF('graph (2)'!$E$20=0,0,IF('graph (2)'!$E$2=0,20,IF(AND(B250&lt;'graph (2)'!$E$20+'graph (2)'!$E$32,B250&gt;'graph (2)'!$E$20-'graph (2)'!$E$32),0.25,0)))</f>
        <v>#REF!</v>
      </c>
      <c r="L250" s="674" t="e">
        <f>IF('graph (2)'!$E$22=0,0,IF('graph (2)'!$E$2=0,20,IF(AND(B250&gt;'graph (2)'!$E$22-'graph (2)'!$E$32,B250&lt;'graph (2)'!$E$22+'graph (2)'!$E$32),0.25,0)))</f>
        <v>#REF!</v>
      </c>
    </row>
    <row r="251" spans="2:12">
      <c r="B251" s="620" t="e">
        <f>IF('graph (2)'!$E$2=0,"",B250+'graph (2)'!$E$32)</f>
        <v>#REF!</v>
      </c>
      <c r="C251" s="673" t="e">
        <f>IF('graph (2)'!$E$2=0,20,IF(SUM(K251+L251=0),NA(),0.25))</f>
        <v>#REF!</v>
      </c>
      <c r="D251" s="496" t="e">
        <f>IF('graph (2)'!$E$2=0,20,IF(AND(B251&lt;'graph (2)'!$E$10+'graph (2)'!$E$32,B251&gt;'graph (2)'!$E$10-'graph (2)'!$E$32),0.25,NA()))</f>
        <v>#REF!</v>
      </c>
      <c r="K251" s="674" t="e">
        <f>IF('graph (2)'!$E$20=0,0,IF('graph (2)'!$E$2=0,20,IF(AND(B251&lt;'graph (2)'!$E$20+'graph (2)'!$E$32,B251&gt;'graph (2)'!$E$20-'graph (2)'!$E$32),0.25,0)))</f>
        <v>#REF!</v>
      </c>
      <c r="L251" s="674" t="e">
        <f>IF('graph (2)'!$E$22=0,0,IF('graph (2)'!$E$2=0,20,IF(AND(B251&gt;'graph (2)'!$E$22-'graph (2)'!$E$32,B251&lt;'graph (2)'!$E$22+'graph (2)'!$E$32),0.25,0)))</f>
        <v>#REF!</v>
      </c>
    </row>
    <row r="252" spans="2:12">
      <c r="B252" s="620" t="e">
        <f>IF('graph (2)'!$E$2=0,"",B251+'graph (2)'!$E$32)</f>
        <v>#REF!</v>
      </c>
      <c r="C252" s="673" t="e">
        <f>IF('graph (2)'!$E$2=0,20,IF(SUM(K252+L252=0),NA(),0.25))</f>
        <v>#REF!</v>
      </c>
      <c r="D252" s="496" t="e">
        <f>IF('graph (2)'!$E$2=0,20,IF(AND(B252&lt;'graph (2)'!$E$10+'graph (2)'!$E$32,B252&gt;'graph (2)'!$E$10-'graph (2)'!$E$32),0.25,NA()))</f>
        <v>#REF!</v>
      </c>
      <c r="K252" s="674" t="e">
        <f>IF('graph (2)'!$E$20=0,0,IF('graph (2)'!$E$2=0,20,IF(AND(B252&lt;'graph (2)'!$E$20+'graph (2)'!$E$32,B252&gt;'graph (2)'!$E$20-'graph (2)'!$E$32),0.25,0)))</f>
        <v>#REF!</v>
      </c>
      <c r="L252" s="674" t="e">
        <f>IF('graph (2)'!$E$22=0,0,IF('graph (2)'!$E$2=0,20,IF(AND(B252&gt;'graph (2)'!$E$22-'graph (2)'!$E$32,B252&lt;'graph (2)'!$E$22+'graph (2)'!$E$32),0.25,0)))</f>
        <v>#REF!</v>
      </c>
    </row>
    <row r="253" spans="2:12">
      <c r="B253" s="620" t="e">
        <f>IF('graph (2)'!$E$2=0,"",B252+'graph (2)'!$E$32)</f>
        <v>#REF!</v>
      </c>
      <c r="C253" s="673" t="e">
        <f>IF('graph (2)'!$E$2=0,20,IF(SUM(K253+L253=0),NA(),0.25))</f>
        <v>#REF!</v>
      </c>
      <c r="D253" s="496" t="e">
        <f>IF('graph (2)'!$E$2=0,20,IF(AND(B253&lt;'graph (2)'!$E$10+'graph (2)'!$E$32,B253&gt;'graph (2)'!$E$10-'graph (2)'!$E$32),0.25,NA()))</f>
        <v>#REF!</v>
      </c>
      <c r="K253" s="674" t="e">
        <f>IF('graph (2)'!$E$20=0,0,IF('graph (2)'!$E$2=0,20,IF(AND(B253&lt;'graph (2)'!$E$20+'graph (2)'!$E$32,B253&gt;'graph (2)'!$E$20-'graph (2)'!$E$32),0.25,0)))</f>
        <v>#REF!</v>
      </c>
      <c r="L253" s="674" t="e">
        <f>IF('graph (2)'!$E$22=0,0,IF('graph (2)'!$E$2=0,20,IF(AND(B253&gt;'graph (2)'!$E$22-'graph (2)'!$E$32,B253&lt;'graph (2)'!$E$22+'graph (2)'!$E$32),0.25,0)))</f>
        <v>#REF!</v>
      </c>
    </row>
    <row r="254" spans="2:12">
      <c r="B254" s="620" t="e">
        <f>IF('graph (2)'!$E$2=0,"",B253+'graph (2)'!$E$32)</f>
        <v>#REF!</v>
      </c>
      <c r="C254" s="673" t="e">
        <f>IF('graph (2)'!$E$2=0,20,IF(SUM(K254+L254=0),NA(),0.25))</f>
        <v>#REF!</v>
      </c>
      <c r="D254" s="496" t="e">
        <f>IF('graph (2)'!$E$2=0,20,IF(AND(B254&lt;'graph (2)'!$E$10+'graph (2)'!$E$32,B254&gt;'graph (2)'!$E$10-'graph (2)'!$E$32),0.25,NA()))</f>
        <v>#REF!</v>
      </c>
      <c r="K254" s="674" t="e">
        <f>IF('graph (2)'!$E$20=0,0,IF('graph (2)'!$E$2=0,20,IF(AND(B254&lt;'graph (2)'!$E$20+'graph (2)'!$E$32,B254&gt;'graph (2)'!$E$20-'graph (2)'!$E$32),0.25,0)))</f>
        <v>#REF!</v>
      </c>
      <c r="L254" s="674" t="e">
        <f>IF('graph (2)'!$E$22=0,0,IF('graph (2)'!$E$2=0,20,IF(AND(B254&gt;'graph (2)'!$E$22-'graph (2)'!$E$32,B254&lt;'graph (2)'!$E$22+'graph (2)'!$E$32),0.25,0)))</f>
        <v>#REF!</v>
      </c>
    </row>
    <row r="255" spans="2:12">
      <c r="B255" s="620" t="e">
        <f>IF('graph (2)'!$E$2=0,"",B254+'graph (2)'!$E$32)</f>
        <v>#REF!</v>
      </c>
      <c r="C255" s="673" t="e">
        <f>IF('graph (2)'!$E$2=0,20,IF(SUM(K255+L255=0),NA(),0.25))</f>
        <v>#REF!</v>
      </c>
      <c r="D255" s="496" t="e">
        <f>IF('graph (2)'!$E$2=0,20,IF(AND(B255&lt;'graph (2)'!$E$10+'graph (2)'!$E$32,B255&gt;'graph (2)'!$E$10-'graph (2)'!$E$32),0.25,NA()))</f>
        <v>#REF!</v>
      </c>
      <c r="K255" s="674" t="e">
        <f>IF('graph (2)'!$E$20=0,0,IF('graph (2)'!$E$2=0,20,IF(AND(B255&lt;'graph (2)'!$E$20+'graph (2)'!$E$32,B255&gt;'graph (2)'!$E$20-'graph (2)'!$E$32),0.25,0)))</f>
        <v>#REF!</v>
      </c>
      <c r="L255" s="674" t="e">
        <f>IF('graph (2)'!$E$22=0,0,IF('graph (2)'!$E$2=0,20,IF(AND(B255&gt;'graph (2)'!$E$22-'graph (2)'!$E$32,B255&lt;'graph (2)'!$E$22+'graph (2)'!$E$32),0.25,0)))</f>
        <v>#REF!</v>
      </c>
    </row>
    <row r="256" spans="2:12">
      <c r="B256" s="620" t="e">
        <f>IF('graph (2)'!$E$2=0,"",B255+'graph (2)'!$E$32)</f>
        <v>#REF!</v>
      </c>
      <c r="C256" s="673" t="e">
        <f>IF('graph (2)'!$E$2=0,20,IF(SUM(K256+L256=0),NA(),0.25))</f>
        <v>#REF!</v>
      </c>
      <c r="D256" s="496" t="e">
        <f>IF('graph (2)'!$E$2=0,20,IF(AND(B256&lt;'graph (2)'!$E$10+'graph (2)'!$E$32,B256&gt;'graph (2)'!$E$10-'graph (2)'!$E$32),0.25,NA()))</f>
        <v>#REF!</v>
      </c>
      <c r="K256" s="674" t="e">
        <f>IF('graph (2)'!$E$20=0,0,IF('graph (2)'!$E$2=0,20,IF(AND(B256&lt;'graph (2)'!$E$20+'graph (2)'!$E$32,B256&gt;'graph (2)'!$E$20-'graph (2)'!$E$32),0.25,0)))</f>
        <v>#REF!</v>
      </c>
      <c r="L256" s="674" t="e">
        <f>IF('graph (2)'!$E$22=0,0,IF('graph (2)'!$E$2=0,20,IF(AND(B256&gt;'graph (2)'!$E$22-'graph (2)'!$E$32,B256&lt;'graph (2)'!$E$22+'graph (2)'!$E$32),0.25,0)))</f>
        <v>#REF!</v>
      </c>
    </row>
    <row r="257" spans="2:12">
      <c r="B257" s="620" t="e">
        <f>IF('graph (2)'!$E$2=0,"",B256+'graph (2)'!$E$32)</f>
        <v>#REF!</v>
      </c>
      <c r="C257" s="673" t="e">
        <f>IF('graph (2)'!$E$2=0,20,IF(SUM(K257+L257=0),NA(),0.25))</f>
        <v>#REF!</v>
      </c>
      <c r="D257" s="496" t="e">
        <f>IF('graph (2)'!$E$2=0,20,IF(AND(B257&lt;'graph (2)'!$E$10+'graph (2)'!$E$32,B257&gt;'graph (2)'!$E$10-'graph (2)'!$E$32),0.25,NA()))</f>
        <v>#REF!</v>
      </c>
      <c r="K257" s="674" t="e">
        <f>IF('graph (2)'!$E$20=0,0,IF('graph (2)'!$E$2=0,20,IF(AND(B257&lt;'graph (2)'!$E$20+'graph (2)'!$E$32,B257&gt;'graph (2)'!$E$20-'graph (2)'!$E$32),0.25,0)))</f>
        <v>#REF!</v>
      </c>
      <c r="L257" s="674" t="e">
        <f>IF('graph (2)'!$E$22=0,0,IF('graph (2)'!$E$2=0,20,IF(AND(B257&gt;'graph (2)'!$E$22-'graph (2)'!$E$32,B257&lt;'graph (2)'!$E$22+'graph (2)'!$E$32),0.25,0)))</f>
        <v>#REF!</v>
      </c>
    </row>
    <row r="258" spans="2:12">
      <c r="B258" s="620" t="e">
        <f>IF('graph (2)'!$E$2=0,"",B257+'graph (2)'!$E$32)</f>
        <v>#REF!</v>
      </c>
      <c r="C258" s="673" t="e">
        <f>IF('graph (2)'!$E$2=0,20,IF(SUM(K258+L258=0),NA(),0.25))</f>
        <v>#REF!</v>
      </c>
      <c r="D258" s="496" t="e">
        <f>IF('graph (2)'!$E$2=0,20,IF(AND(B258&lt;'graph (2)'!$E$10+'graph (2)'!$E$32,B258&gt;'graph (2)'!$E$10-'graph (2)'!$E$32),0.25,NA()))</f>
        <v>#REF!</v>
      </c>
      <c r="K258" s="674" t="e">
        <f>IF('graph (2)'!$E$20=0,0,IF('graph (2)'!$E$2=0,20,IF(AND(B258&lt;'graph (2)'!$E$20+'graph (2)'!$E$32,B258&gt;'graph (2)'!$E$20-'graph (2)'!$E$32),0.25,0)))</f>
        <v>#REF!</v>
      </c>
      <c r="L258" s="674" t="e">
        <f>IF('graph (2)'!$E$22=0,0,IF('graph (2)'!$E$2=0,20,IF(AND(B258&gt;'graph (2)'!$E$22-'graph (2)'!$E$32,B258&lt;'graph (2)'!$E$22+'graph (2)'!$E$32),0.25,0)))</f>
        <v>#REF!</v>
      </c>
    </row>
    <row r="259" spans="2:12">
      <c r="B259" s="620" t="e">
        <f>IF('graph (2)'!$E$2=0,"",B258+'graph (2)'!$E$32)</f>
        <v>#REF!</v>
      </c>
      <c r="C259" s="673" t="e">
        <f>IF('graph (2)'!$E$2=0,20,IF(SUM(K259+L259=0),NA(),0.25))</f>
        <v>#REF!</v>
      </c>
      <c r="D259" s="496" t="e">
        <f>IF('graph (2)'!$E$2=0,20,IF(AND(B259&lt;'graph (2)'!$E$10+'graph (2)'!$E$32,B259&gt;'graph (2)'!$E$10-'graph (2)'!$E$32),0.25,NA()))</f>
        <v>#REF!</v>
      </c>
      <c r="K259" s="674" t="e">
        <f>IF('graph (2)'!$E$20=0,0,IF('graph (2)'!$E$2=0,20,IF(AND(B259&lt;'graph (2)'!$E$20+'graph (2)'!$E$32,B259&gt;'graph (2)'!$E$20-'graph (2)'!$E$32),0.25,0)))</f>
        <v>#REF!</v>
      </c>
      <c r="L259" s="674" t="e">
        <f>IF('graph (2)'!$E$22=0,0,IF('graph (2)'!$E$2=0,20,IF(AND(B259&gt;'graph (2)'!$E$22-'graph (2)'!$E$32,B259&lt;'graph (2)'!$E$22+'graph (2)'!$E$32),0.25,0)))</f>
        <v>#REF!</v>
      </c>
    </row>
    <row r="260" spans="2:12">
      <c r="B260" s="620" t="e">
        <f>IF('graph (2)'!$E$2=0,"",B259+'graph (2)'!$E$32)</f>
        <v>#REF!</v>
      </c>
      <c r="C260" s="673" t="e">
        <f>IF('graph (2)'!$E$2=0,20,IF(SUM(K260+L260=0),NA(),0.25))</f>
        <v>#REF!</v>
      </c>
      <c r="D260" s="496" t="e">
        <f>IF('graph (2)'!$E$2=0,20,IF(AND(B260&lt;'graph (2)'!$E$10+'graph (2)'!$E$32,B260&gt;'graph (2)'!$E$10-'graph (2)'!$E$32),0.25,NA()))</f>
        <v>#REF!</v>
      </c>
      <c r="K260" s="674" t="e">
        <f>IF('graph (2)'!$E$20=0,0,IF('graph (2)'!$E$2=0,20,IF(AND(B260&lt;'graph (2)'!$E$20+'graph (2)'!$E$32,B260&gt;'graph (2)'!$E$20-'graph (2)'!$E$32),0.25,0)))</f>
        <v>#REF!</v>
      </c>
      <c r="L260" s="674" t="e">
        <f>IF('graph (2)'!$E$22=0,0,IF('graph (2)'!$E$2=0,20,IF(AND(B260&gt;'graph (2)'!$E$22-'graph (2)'!$E$32,B260&lt;'graph (2)'!$E$22+'graph (2)'!$E$32),0.25,0)))</f>
        <v>#REF!</v>
      </c>
    </row>
    <row r="261" spans="2:12">
      <c r="B261" s="620" t="e">
        <f>IF('graph (2)'!$E$2=0,"",B260+'graph (2)'!$E$32)</f>
        <v>#REF!</v>
      </c>
      <c r="C261" s="673" t="e">
        <f>IF('graph (2)'!$E$2=0,20,IF(SUM(K261+L261=0),NA(),0.25))</f>
        <v>#REF!</v>
      </c>
      <c r="D261" s="496" t="e">
        <f>IF('graph (2)'!$E$2=0,20,IF(AND(B261&lt;'graph (2)'!$E$10+'graph (2)'!$E$32,B261&gt;'graph (2)'!$E$10-'graph (2)'!$E$32),0.25,NA()))</f>
        <v>#REF!</v>
      </c>
      <c r="K261" s="674" t="e">
        <f>IF('graph (2)'!$E$20=0,0,IF('graph (2)'!$E$2=0,20,IF(AND(B261&lt;'graph (2)'!$E$20+'graph (2)'!$E$32,B261&gt;'graph (2)'!$E$20-'graph (2)'!$E$32),0.25,0)))</f>
        <v>#REF!</v>
      </c>
      <c r="L261" s="674" t="e">
        <f>IF('graph (2)'!$E$22=0,0,IF('graph (2)'!$E$2=0,20,IF(AND(B261&gt;'graph (2)'!$E$22-'graph (2)'!$E$32,B261&lt;'graph (2)'!$E$22+'graph (2)'!$E$32),0.25,0)))</f>
        <v>#REF!</v>
      </c>
    </row>
    <row r="262" spans="2:12">
      <c r="B262" s="620" t="e">
        <f>IF('graph (2)'!$E$2=0,"",B261+'graph (2)'!$E$32)</f>
        <v>#REF!</v>
      </c>
      <c r="C262" s="673" t="e">
        <f>IF('graph (2)'!$E$2=0,20,IF(SUM(K262+L262=0),NA(),0.25))</f>
        <v>#REF!</v>
      </c>
      <c r="D262" s="496" t="e">
        <f>IF('graph (2)'!$E$2=0,20,IF(AND(B262&lt;'graph (2)'!$E$10+'graph (2)'!$E$32,B262&gt;'graph (2)'!$E$10-'graph (2)'!$E$32),0.25,NA()))</f>
        <v>#REF!</v>
      </c>
      <c r="K262" s="674" t="e">
        <f>IF('graph (2)'!$E$20=0,0,IF('graph (2)'!$E$2=0,20,IF(AND(B262&lt;'graph (2)'!$E$20+'graph (2)'!$E$32,B262&gt;'graph (2)'!$E$20-'graph (2)'!$E$32),0.25,0)))</f>
        <v>#REF!</v>
      </c>
      <c r="L262" s="674" t="e">
        <f>IF('graph (2)'!$E$22=0,0,IF('graph (2)'!$E$2=0,20,IF(AND(B262&gt;'graph (2)'!$E$22-'graph (2)'!$E$32,B262&lt;'graph (2)'!$E$22+'graph (2)'!$E$32),0.25,0)))</f>
        <v>#REF!</v>
      </c>
    </row>
    <row r="263" spans="2:12">
      <c r="B263" s="620" t="e">
        <f>IF('graph (2)'!$E$2=0,"",B262+'graph (2)'!$E$32)</f>
        <v>#REF!</v>
      </c>
      <c r="C263" s="673" t="e">
        <f>IF('graph (2)'!$E$2=0,20,IF(SUM(K263+L263=0),NA(),0.25))</f>
        <v>#REF!</v>
      </c>
      <c r="D263" s="496" t="e">
        <f>IF('graph (2)'!$E$2=0,20,IF(AND(B263&lt;'graph (2)'!$E$10+'graph (2)'!$E$32,B263&gt;'graph (2)'!$E$10-'graph (2)'!$E$32),0.25,NA()))</f>
        <v>#REF!</v>
      </c>
      <c r="K263" s="674" t="e">
        <f>IF('graph (2)'!$E$20=0,0,IF('graph (2)'!$E$2=0,20,IF(AND(B263&lt;'graph (2)'!$E$20+'graph (2)'!$E$32,B263&gt;'graph (2)'!$E$20-'graph (2)'!$E$32),0.25,0)))</f>
        <v>#REF!</v>
      </c>
      <c r="L263" s="674" t="e">
        <f>IF('graph (2)'!$E$22=0,0,IF('graph (2)'!$E$2=0,20,IF(AND(B263&gt;'graph (2)'!$E$22-'graph (2)'!$E$32,B263&lt;'graph (2)'!$E$22+'graph (2)'!$E$32),0.25,0)))</f>
        <v>#REF!</v>
      </c>
    </row>
    <row r="264" spans="2:12">
      <c r="B264" s="620" t="e">
        <f>IF('graph (2)'!$E$2=0,"",B263+'graph (2)'!$E$32)</f>
        <v>#REF!</v>
      </c>
      <c r="C264" s="673" t="e">
        <f>IF('graph (2)'!$E$2=0,20,IF(SUM(K264+L264=0),NA(),0.25))</f>
        <v>#REF!</v>
      </c>
      <c r="D264" s="496" t="e">
        <f>IF('graph (2)'!$E$2=0,20,IF(AND(B264&lt;'graph (2)'!$E$10+'graph (2)'!$E$32,B264&gt;'graph (2)'!$E$10-'graph (2)'!$E$32),0.25,NA()))</f>
        <v>#REF!</v>
      </c>
      <c r="K264" s="674" t="e">
        <f>IF('graph (2)'!$E$20=0,0,IF('graph (2)'!$E$2=0,20,IF(AND(B264&lt;'graph (2)'!$E$20+'graph (2)'!$E$32,B264&gt;'graph (2)'!$E$20-'graph (2)'!$E$32),0.25,0)))</f>
        <v>#REF!</v>
      </c>
      <c r="L264" s="674" t="e">
        <f>IF('graph (2)'!$E$22=0,0,IF('graph (2)'!$E$2=0,20,IF(AND(B264&gt;'graph (2)'!$E$22-'graph (2)'!$E$32,B264&lt;'graph (2)'!$E$22+'graph (2)'!$E$32),0.25,0)))</f>
        <v>#REF!</v>
      </c>
    </row>
    <row r="265" spans="2:12">
      <c r="B265" s="620" t="e">
        <f>IF('graph (2)'!$E$2=0,"",B264+'graph (2)'!$E$32)</f>
        <v>#REF!</v>
      </c>
      <c r="C265" s="673" t="e">
        <f>IF('graph (2)'!$E$2=0,20,IF(SUM(K265+L265=0),NA(),0.25))</f>
        <v>#REF!</v>
      </c>
      <c r="D265" s="496" t="e">
        <f>IF('graph (2)'!$E$2=0,20,IF(AND(B265&lt;'graph (2)'!$E$10+'graph (2)'!$E$32,B265&gt;'graph (2)'!$E$10-'graph (2)'!$E$32),0.25,NA()))</f>
        <v>#REF!</v>
      </c>
      <c r="K265" s="674" t="e">
        <f>IF('graph (2)'!$E$20=0,0,IF('graph (2)'!$E$2=0,20,IF(AND(B265&lt;'graph (2)'!$E$20+'graph (2)'!$E$32,B265&gt;'graph (2)'!$E$20-'graph (2)'!$E$32),0.25,0)))</f>
        <v>#REF!</v>
      </c>
      <c r="L265" s="674" t="e">
        <f>IF('graph (2)'!$E$22=0,0,IF('graph (2)'!$E$2=0,20,IF(AND(B265&gt;'graph (2)'!$E$22-'graph (2)'!$E$32,B265&lt;'graph (2)'!$E$22+'graph (2)'!$E$32),0.25,0)))</f>
        <v>#REF!</v>
      </c>
    </row>
    <row r="266" spans="2:12">
      <c r="B266" s="620" t="e">
        <f>IF('graph (2)'!$E$2=0,"",B265+'graph (2)'!$E$32)</f>
        <v>#REF!</v>
      </c>
      <c r="C266" s="673" t="e">
        <f>IF('graph (2)'!$E$2=0,20,IF(SUM(K266+L266=0),NA(),0.25))</f>
        <v>#REF!</v>
      </c>
      <c r="D266" s="496" t="e">
        <f>IF('graph (2)'!$E$2=0,20,IF(AND(B266&lt;'graph (2)'!$E$10+'graph (2)'!$E$32,B266&gt;'graph (2)'!$E$10-'graph (2)'!$E$32),0.25,NA()))</f>
        <v>#REF!</v>
      </c>
      <c r="K266" s="674" t="e">
        <f>IF('graph (2)'!$E$20=0,0,IF('graph (2)'!$E$2=0,20,IF(AND(B266&lt;'graph (2)'!$E$20+'graph (2)'!$E$32,B266&gt;'graph (2)'!$E$20-'graph (2)'!$E$32),0.25,0)))</f>
        <v>#REF!</v>
      </c>
      <c r="L266" s="674" t="e">
        <f>IF('graph (2)'!$E$22=0,0,IF('graph (2)'!$E$2=0,20,IF(AND(B266&gt;'graph (2)'!$E$22-'graph (2)'!$E$32,B266&lt;'graph (2)'!$E$22+'graph (2)'!$E$32),0.25,0)))</f>
        <v>#REF!</v>
      </c>
    </row>
    <row r="267" spans="2:12">
      <c r="B267" s="620" t="e">
        <f>IF('graph (2)'!$E$2=0,"",B266+'graph (2)'!$E$32)</f>
        <v>#REF!</v>
      </c>
      <c r="C267" s="673" t="e">
        <f>IF('graph (2)'!$E$2=0,20,IF(SUM(K267+L267=0),NA(),0.25))</f>
        <v>#REF!</v>
      </c>
      <c r="D267" s="496" t="e">
        <f>IF('graph (2)'!$E$2=0,20,IF(AND(B267&lt;'graph (2)'!$E$10+'graph (2)'!$E$32,B267&gt;'graph (2)'!$E$10-'graph (2)'!$E$32),0.25,NA()))</f>
        <v>#REF!</v>
      </c>
      <c r="K267" s="674" t="e">
        <f>IF('graph (2)'!$E$20=0,0,IF('graph (2)'!$E$2=0,20,IF(AND(B267&lt;'graph (2)'!$E$20+'graph (2)'!$E$32,B267&gt;'graph (2)'!$E$20-'graph (2)'!$E$32),0.25,0)))</f>
        <v>#REF!</v>
      </c>
      <c r="L267" s="674" t="e">
        <f>IF('graph (2)'!$E$22=0,0,IF('graph (2)'!$E$2=0,20,IF(AND(B267&gt;'graph (2)'!$E$22-'graph (2)'!$E$32,B267&lt;'graph (2)'!$E$22+'graph (2)'!$E$32),0.25,0)))</f>
        <v>#REF!</v>
      </c>
    </row>
    <row r="268" spans="2:12">
      <c r="B268" s="620" t="e">
        <f>IF('graph (2)'!$E$2=0,"",B267+'graph (2)'!$E$32)</f>
        <v>#REF!</v>
      </c>
      <c r="C268" s="673" t="e">
        <f>IF('graph (2)'!$E$2=0,20,IF(SUM(K268+L268=0),NA(),0.25))</f>
        <v>#REF!</v>
      </c>
      <c r="D268" s="496" t="e">
        <f>IF('graph (2)'!$E$2=0,20,IF(AND(B268&lt;'graph (2)'!$E$10+'graph (2)'!$E$32,B268&gt;'graph (2)'!$E$10-'graph (2)'!$E$32),0.25,NA()))</f>
        <v>#REF!</v>
      </c>
      <c r="K268" s="674" t="e">
        <f>IF('graph (2)'!$E$20=0,0,IF('graph (2)'!$E$2=0,20,IF(AND(B268&lt;'graph (2)'!$E$20+'graph (2)'!$E$32,B268&gt;'graph (2)'!$E$20-'graph (2)'!$E$32),0.25,0)))</f>
        <v>#REF!</v>
      </c>
      <c r="L268" s="674" t="e">
        <f>IF('graph (2)'!$E$22=0,0,IF('graph (2)'!$E$2=0,20,IF(AND(B268&gt;'graph (2)'!$E$22-'graph (2)'!$E$32,B268&lt;'graph (2)'!$E$22+'graph (2)'!$E$32),0.25,0)))</f>
        <v>#REF!</v>
      </c>
    </row>
    <row r="269" spans="2:12">
      <c r="B269" s="620" t="e">
        <f>IF('graph (2)'!$E$2=0,"",B268+'graph (2)'!$E$32)</f>
        <v>#REF!</v>
      </c>
      <c r="C269" s="673" t="e">
        <f>IF('graph (2)'!$E$2=0,20,IF(SUM(K269+L269=0),NA(),0.25))</f>
        <v>#REF!</v>
      </c>
      <c r="D269" s="496" t="e">
        <f>IF('graph (2)'!$E$2=0,20,IF(AND(B269&lt;'graph (2)'!$E$10+'graph (2)'!$E$32,B269&gt;'graph (2)'!$E$10-'graph (2)'!$E$32),0.25,NA()))</f>
        <v>#REF!</v>
      </c>
      <c r="K269" s="674" t="e">
        <f>IF('graph (2)'!$E$20=0,0,IF('graph (2)'!$E$2=0,20,IF(AND(B269&lt;'graph (2)'!$E$20+'graph (2)'!$E$32,B269&gt;'graph (2)'!$E$20-'graph (2)'!$E$32),0.25,0)))</f>
        <v>#REF!</v>
      </c>
      <c r="L269" s="674" t="e">
        <f>IF('graph (2)'!$E$22=0,0,IF('graph (2)'!$E$2=0,20,IF(AND(B269&gt;'graph (2)'!$E$22-'graph (2)'!$E$32,B269&lt;'graph (2)'!$E$22+'graph (2)'!$E$32),0.25,0)))</f>
        <v>#REF!</v>
      </c>
    </row>
    <row r="270" spans="2:12">
      <c r="B270" s="620" t="e">
        <f>IF('graph (2)'!$E$2=0,"",B269+'graph (2)'!$E$32)</f>
        <v>#REF!</v>
      </c>
      <c r="C270" s="673" t="e">
        <f>IF('graph (2)'!$E$2=0,20,IF(SUM(K270+L270=0),NA(),0.25))</f>
        <v>#REF!</v>
      </c>
      <c r="D270" s="496" t="e">
        <f>IF('graph (2)'!$E$2=0,20,IF(AND(B270&lt;'graph (2)'!$E$10+'graph (2)'!$E$32,B270&gt;'graph (2)'!$E$10-'graph (2)'!$E$32),0.25,NA()))</f>
        <v>#REF!</v>
      </c>
      <c r="K270" s="674" t="e">
        <f>IF('graph (2)'!$E$20=0,0,IF('graph (2)'!$E$2=0,20,IF(AND(B270&lt;'graph (2)'!$E$20+'graph (2)'!$E$32,B270&gt;'graph (2)'!$E$20-'graph (2)'!$E$32),0.25,0)))</f>
        <v>#REF!</v>
      </c>
      <c r="L270" s="674" t="e">
        <f>IF('graph (2)'!$E$22=0,0,IF('graph (2)'!$E$2=0,20,IF(AND(B270&gt;'graph (2)'!$E$22-'graph (2)'!$E$32,B270&lt;'graph (2)'!$E$22+'graph (2)'!$E$32),0.25,0)))</f>
        <v>#REF!</v>
      </c>
    </row>
    <row r="271" spans="2:12">
      <c r="B271" s="620" t="e">
        <f>IF('graph (2)'!$E$2=0,"",B270+'graph (2)'!$E$32)</f>
        <v>#REF!</v>
      </c>
      <c r="C271" s="673" t="e">
        <f>IF('graph (2)'!$E$2=0,20,IF(SUM(K271+L271=0),NA(),0.25))</f>
        <v>#REF!</v>
      </c>
      <c r="D271" s="496" t="e">
        <f>IF('graph (2)'!$E$2=0,20,IF(AND(B271&lt;'graph (2)'!$E$10+'graph (2)'!$E$32,B271&gt;'graph (2)'!$E$10-'graph (2)'!$E$32),0.25,NA()))</f>
        <v>#REF!</v>
      </c>
      <c r="K271" s="674" t="e">
        <f>IF('graph (2)'!$E$20=0,0,IF('graph (2)'!$E$2=0,20,IF(AND(B271&lt;'graph (2)'!$E$20+'graph (2)'!$E$32,B271&gt;'graph (2)'!$E$20-'graph (2)'!$E$32),0.25,0)))</f>
        <v>#REF!</v>
      </c>
      <c r="L271" s="674" t="e">
        <f>IF('graph (2)'!$E$22=0,0,IF('graph (2)'!$E$2=0,20,IF(AND(B271&gt;'graph (2)'!$E$22-'graph (2)'!$E$32,B271&lt;'graph (2)'!$E$22+'graph (2)'!$E$32),0.25,0)))</f>
        <v>#REF!</v>
      </c>
    </row>
    <row r="272" spans="2:12">
      <c r="B272" s="620" t="e">
        <f>IF('graph (2)'!$E$2=0,"",B271+'graph (2)'!$E$32)</f>
        <v>#REF!</v>
      </c>
      <c r="C272" s="673" t="e">
        <f>IF('graph (2)'!$E$2=0,20,IF(SUM(K272+L272=0),NA(),0.25))</f>
        <v>#REF!</v>
      </c>
      <c r="D272" s="496" t="e">
        <f>IF('graph (2)'!$E$2=0,20,IF(AND(B272&lt;'graph (2)'!$E$10+'graph (2)'!$E$32,B272&gt;'graph (2)'!$E$10-'graph (2)'!$E$32),0.25,NA()))</f>
        <v>#REF!</v>
      </c>
      <c r="K272" s="674" t="e">
        <f>IF('graph (2)'!$E$20=0,0,IF('graph (2)'!$E$2=0,20,IF(AND(B272&lt;'graph (2)'!$E$20+'graph (2)'!$E$32,B272&gt;'graph (2)'!$E$20-'graph (2)'!$E$32),0.25,0)))</f>
        <v>#REF!</v>
      </c>
      <c r="L272" s="674" t="e">
        <f>IF('graph (2)'!$E$22=0,0,IF('graph (2)'!$E$2=0,20,IF(AND(B272&gt;'graph (2)'!$E$22-'graph (2)'!$E$32,B272&lt;'graph (2)'!$E$22+'graph (2)'!$E$32),0.25,0)))</f>
        <v>#REF!</v>
      </c>
    </row>
    <row r="273" spans="2:12">
      <c r="B273" s="620" t="e">
        <f>IF('graph (2)'!$E$2=0,"",B272+'graph (2)'!$E$32)</f>
        <v>#REF!</v>
      </c>
      <c r="C273" s="673" t="e">
        <f>IF('graph (2)'!$E$2=0,20,IF(SUM(K273+L273=0),NA(),0.25))</f>
        <v>#REF!</v>
      </c>
      <c r="D273" s="496" t="e">
        <f>IF('graph (2)'!$E$2=0,20,IF(AND(B273&lt;'graph (2)'!$E$10+'graph (2)'!$E$32,B273&gt;'graph (2)'!$E$10-'graph (2)'!$E$32),0.25,NA()))</f>
        <v>#REF!</v>
      </c>
      <c r="K273" s="674" t="e">
        <f>IF('graph (2)'!$E$20=0,0,IF('graph (2)'!$E$2=0,20,IF(AND(B273&lt;'graph (2)'!$E$20+'graph (2)'!$E$32,B273&gt;'graph (2)'!$E$20-'graph (2)'!$E$32),0.25,0)))</f>
        <v>#REF!</v>
      </c>
      <c r="L273" s="674" t="e">
        <f>IF('graph (2)'!$E$22=0,0,IF('graph (2)'!$E$2=0,20,IF(AND(B273&gt;'graph (2)'!$E$22-'graph (2)'!$E$32,B273&lt;'graph (2)'!$E$22+'graph (2)'!$E$32),0.25,0)))</f>
        <v>#REF!</v>
      </c>
    </row>
    <row r="274" spans="2:12">
      <c r="B274" s="620" t="e">
        <f>IF('graph (2)'!$E$2=0,"",B273+'graph (2)'!$E$32)</f>
        <v>#REF!</v>
      </c>
      <c r="C274" s="673" t="e">
        <f>IF('graph (2)'!$E$2=0,20,IF(SUM(K274+L274=0),NA(),0.25))</f>
        <v>#REF!</v>
      </c>
      <c r="D274" s="496" t="e">
        <f>IF('graph (2)'!$E$2=0,20,IF(AND(B274&lt;'graph (2)'!$E$10+'graph (2)'!$E$32,B274&gt;'graph (2)'!$E$10-'graph (2)'!$E$32),0.25,NA()))</f>
        <v>#REF!</v>
      </c>
      <c r="K274" s="674" t="e">
        <f>IF('graph (2)'!$E$20=0,0,IF('graph (2)'!$E$2=0,20,IF(AND(B274&lt;'graph (2)'!$E$20+'graph (2)'!$E$32,B274&gt;'graph (2)'!$E$20-'graph (2)'!$E$32),0.25,0)))</f>
        <v>#REF!</v>
      </c>
      <c r="L274" s="674" t="e">
        <f>IF('graph (2)'!$E$22=0,0,IF('graph (2)'!$E$2=0,20,IF(AND(B274&gt;'graph (2)'!$E$22-'graph (2)'!$E$32,B274&lt;'graph (2)'!$E$22+'graph (2)'!$E$32),0.25,0)))</f>
        <v>#REF!</v>
      </c>
    </row>
    <row r="275" spans="2:12">
      <c r="B275" s="620" t="e">
        <f>IF('graph (2)'!$E$2=0,"",B274+'graph (2)'!$E$32)</f>
        <v>#REF!</v>
      </c>
      <c r="C275" s="673" t="e">
        <f>IF('graph (2)'!$E$2=0,20,IF(SUM(K275+L275=0),NA(),0.25))</f>
        <v>#REF!</v>
      </c>
      <c r="D275" s="496" t="e">
        <f>IF('graph (2)'!$E$2=0,20,IF(AND(B275&lt;'graph (2)'!$E$10+'graph (2)'!$E$32,B275&gt;'graph (2)'!$E$10-'graph (2)'!$E$32),0.25,NA()))</f>
        <v>#REF!</v>
      </c>
      <c r="K275" s="674" t="e">
        <f>IF('graph (2)'!$E$20=0,0,IF('graph (2)'!$E$2=0,20,IF(AND(B275&lt;'graph (2)'!$E$20+'graph (2)'!$E$32,B275&gt;'graph (2)'!$E$20-'graph (2)'!$E$32),0.25,0)))</f>
        <v>#REF!</v>
      </c>
      <c r="L275" s="674" t="e">
        <f>IF('graph (2)'!$E$22=0,0,IF('graph (2)'!$E$2=0,20,IF(AND(B275&gt;'graph (2)'!$E$22-'graph (2)'!$E$32,B275&lt;'graph (2)'!$E$22+'graph (2)'!$E$32),0.25,0)))</f>
        <v>#REF!</v>
      </c>
    </row>
    <row r="276" spans="2:12">
      <c r="B276" s="620" t="e">
        <f>IF('graph (2)'!$E$2=0,"",B275+'graph (2)'!$E$32)</f>
        <v>#REF!</v>
      </c>
      <c r="C276" s="673" t="e">
        <f>IF('graph (2)'!$E$2=0,20,IF(SUM(K276+L276=0),NA(),0.25))</f>
        <v>#REF!</v>
      </c>
      <c r="D276" s="496" t="e">
        <f>IF('graph (2)'!$E$2=0,20,IF(AND(B276&lt;'graph (2)'!$E$10+'graph (2)'!$E$32,B276&gt;'graph (2)'!$E$10-'graph (2)'!$E$32),0.25,NA()))</f>
        <v>#REF!</v>
      </c>
      <c r="K276" s="674" t="e">
        <f>IF('graph (2)'!$E$20=0,0,IF('graph (2)'!$E$2=0,20,IF(AND(B276&lt;'graph (2)'!$E$20+'graph (2)'!$E$32,B276&gt;'graph (2)'!$E$20-'graph (2)'!$E$32),0.25,0)))</f>
        <v>#REF!</v>
      </c>
      <c r="L276" s="674" t="e">
        <f>IF('graph (2)'!$E$22=0,0,IF('graph (2)'!$E$2=0,20,IF(AND(B276&gt;'graph (2)'!$E$22-'graph (2)'!$E$32,B276&lt;'graph (2)'!$E$22+'graph (2)'!$E$32),0.25,0)))</f>
        <v>#REF!</v>
      </c>
    </row>
    <row r="277" spans="2:12">
      <c r="B277" s="620" t="e">
        <f>IF('graph (2)'!$E$2=0,"",B276+'graph (2)'!$E$32)</f>
        <v>#REF!</v>
      </c>
      <c r="C277" s="673" t="e">
        <f>IF('graph (2)'!$E$2=0,20,IF(SUM(K277+L277=0),NA(),0.25))</f>
        <v>#REF!</v>
      </c>
      <c r="D277" s="496" t="e">
        <f>IF('graph (2)'!$E$2=0,20,IF(AND(B277&lt;'graph (2)'!$E$10+'graph (2)'!$E$32,B277&gt;'graph (2)'!$E$10-'graph (2)'!$E$32),0.25,NA()))</f>
        <v>#REF!</v>
      </c>
      <c r="K277" s="674" t="e">
        <f>IF('graph (2)'!$E$20=0,0,IF('graph (2)'!$E$2=0,20,IF(AND(B277&lt;'graph (2)'!$E$20+'graph (2)'!$E$32,B277&gt;'graph (2)'!$E$20-'graph (2)'!$E$32),0.25,0)))</f>
        <v>#REF!</v>
      </c>
      <c r="L277" s="674" t="e">
        <f>IF('graph (2)'!$E$22=0,0,IF('graph (2)'!$E$2=0,20,IF(AND(B277&gt;'graph (2)'!$E$22-'graph (2)'!$E$32,B277&lt;'graph (2)'!$E$22+'graph (2)'!$E$32),0.25,0)))</f>
        <v>#REF!</v>
      </c>
    </row>
    <row r="278" spans="2:12">
      <c r="B278" s="620" t="e">
        <f>IF('graph (2)'!$E$2=0,"",B277+'graph (2)'!$E$32)</f>
        <v>#REF!</v>
      </c>
      <c r="C278" s="673" t="e">
        <f>IF('graph (2)'!$E$2=0,20,IF(SUM(K278+L278=0),NA(),0.25))</f>
        <v>#REF!</v>
      </c>
      <c r="D278" s="496" t="e">
        <f>IF('graph (2)'!$E$2=0,20,IF(AND(B278&lt;'graph (2)'!$E$10+'graph (2)'!$E$32,B278&gt;'graph (2)'!$E$10-'graph (2)'!$E$32),0.25,NA()))</f>
        <v>#REF!</v>
      </c>
      <c r="K278" s="674" t="e">
        <f>IF('graph (2)'!$E$20=0,0,IF('graph (2)'!$E$2=0,20,IF(AND(B278&lt;'graph (2)'!$E$20+'graph (2)'!$E$32,B278&gt;'graph (2)'!$E$20-'graph (2)'!$E$32),0.25,0)))</f>
        <v>#REF!</v>
      </c>
      <c r="L278" s="674" t="e">
        <f>IF('graph (2)'!$E$22=0,0,IF('graph (2)'!$E$2=0,20,IF(AND(B278&gt;'graph (2)'!$E$22-'graph (2)'!$E$32,B278&lt;'graph (2)'!$E$22+'graph (2)'!$E$32),0.25,0)))</f>
        <v>#REF!</v>
      </c>
    </row>
    <row r="279" spans="2:12">
      <c r="B279" s="620" t="e">
        <f>IF('graph (2)'!$E$2=0,"",B278+'graph (2)'!$E$32)</f>
        <v>#REF!</v>
      </c>
      <c r="C279" s="673" t="e">
        <f>IF('graph (2)'!$E$2=0,20,IF(SUM(K279+L279=0),NA(),0.25))</f>
        <v>#REF!</v>
      </c>
      <c r="D279" s="496" t="e">
        <f>IF('graph (2)'!$E$2=0,20,IF(AND(B279&lt;'graph (2)'!$E$10+'graph (2)'!$E$32,B279&gt;'graph (2)'!$E$10-'graph (2)'!$E$32),0.25,NA()))</f>
        <v>#REF!</v>
      </c>
      <c r="K279" s="674" t="e">
        <f>IF('graph (2)'!$E$20=0,0,IF('graph (2)'!$E$2=0,20,IF(AND(B279&lt;'graph (2)'!$E$20+'graph (2)'!$E$32,B279&gt;'graph (2)'!$E$20-'graph (2)'!$E$32),0.25,0)))</f>
        <v>#REF!</v>
      </c>
      <c r="L279" s="674" t="e">
        <f>IF('graph (2)'!$E$22=0,0,IF('graph (2)'!$E$2=0,20,IF(AND(B279&gt;'graph (2)'!$E$22-'graph (2)'!$E$32,B279&lt;'graph (2)'!$E$22+'graph (2)'!$E$32),0.25,0)))</f>
        <v>#REF!</v>
      </c>
    </row>
    <row r="280" spans="2:12">
      <c r="B280" s="620" t="e">
        <f>IF('graph (2)'!$E$2=0,"",B279+'graph (2)'!$E$32)</f>
        <v>#REF!</v>
      </c>
      <c r="C280" s="673" t="e">
        <f>IF('graph (2)'!$E$2=0,20,IF(SUM(K280+L280=0),NA(),0.25))</f>
        <v>#REF!</v>
      </c>
      <c r="D280" s="496" t="e">
        <f>IF('graph (2)'!$E$2=0,20,IF(AND(B280&lt;'graph (2)'!$E$10+'graph (2)'!$E$32,B280&gt;'graph (2)'!$E$10-'graph (2)'!$E$32),0.25,NA()))</f>
        <v>#REF!</v>
      </c>
      <c r="K280" s="674" t="e">
        <f>IF('graph (2)'!$E$20=0,0,IF('graph (2)'!$E$2=0,20,IF(AND(B280&lt;'graph (2)'!$E$20+'graph (2)'!$E$32,B280&gt;'graph (2)'!$E$20-'graph (2)'!$E$32),0.25,0)))</f>
        <v>#REF!</v>
      </c>
      <c r="L280" s="674" t="e">
        <f>IF('graph (2)'!$E$22=0,0,IF('graph (2)'!$E$2=0,20,IF(AND(B280&gt;'graph (2)'!$E$22-'graph (2)'!$E$32,B280&lt;'graph (2)'!$E$22+'graph (2)'!$E$32),0.25,0)))</f>
        <v>#REF!</v>
      </c>
    </row>
    <row r="281" spans="2:12">
      <c r="B281" s="620" t="e">
        <f>IF('graph (2)'!$E$2=0,"",B280+'graph (2)'!$E$32)</f>
        <v>#REF!</v>
      </c>
      <c r="C281" s="673" t="e">
        <f>IF('graph (2)'!$E$2=0,20,IF(SUM(K281+L281=0),NA(),0.25))</f>
        <v>#REF!</v>
      </c>
      <c r="D281" s="496" t="e">
        <f>IF('graph (2)'!$E$2=0,20,IF(AND(B281&lt;'graph (2)'!$E$10+'graph (2)'!$E$32,B281&gt;'graph (2)'!$E$10-'graph (2)'!$E$32),0.25,NA()))</f>
        <v>#REF!</v>
      </c>
      <c r="K281" s="674" t="e">
        <f>IF('graph (2)'!$E$20=0,0,IF('graph (2)'!$E$2=0,20,IF(AND(B281&lt;'graph (2)'!$E$20+'graph (2)'!$E$32,B281&gt;'graph (2)'!$E$20-'graph (2)'!$E$32),0.25,0)))</f>
        <v>#REF!</v>
      </c>
      <c r="L281" s="674" t="e">
        <f>IF('graph (2)'!$E$22=0,0,IF('graph (2)'!$E$2=0,20,IF(AND(B281&gt;'graph (2)'!$E$22-'graph (2)'!$E$32,B281&lt;'graph (2)'!$E$22+'graph (2)'!$E$32),0.25,0)))</f>
        <v>#REF!</v>
      </c>
    </row>
    <row r="282" spans="2:12">
      <c r="B282" s="620" t="e">
        <f>IF('graph (2)'!$E$2=0,"",B281+'graph (2)'!$E$32)</f>
        <v>#REF!</v>
      </c>
      <c r="C282" s="673" t="e">
        <f>IF('graph (2)'!$E$2=0,20,IF(SUM(K282+L282=0),NA(),0.25))</f>
        <v>#REF!</v>
      </c>
      <c r="D282" s="496" t="e">
        <f>IF('graph (2)'!$E$2=0,20,IF(AND(B282&lt;'graph (2)'!$E$10+'graph (2)'!$E$32,B282&gt;'graph (2)'!$E$10-'graph (2)'!$E$32),0.25,NA()))</f>
        <v>#REF!</v>
      </c>
      <c r="K282" s="674" t="e">
        <f>IF('graph (2)'!$E$20=0,0,IF('graph (2)'!$E$2=0,20,IF(AND(B282&lt;'graph (2)'!$E$20+'graph (2)'!$E$32,B282&gt;'graph (2)'!$E$20-'graph (2)'!$E$32),0.25,0)))</f>
        <v>#REF!</v>
      </c>
      <c r="L282" s="674" t="e">
        <f>IF('graph (2)'!$E$22=0,0,IF('graph (2)'!$E$2=0,20,IF(AND(B282&gt;'graph (2)'!$E$22-'graph (2)'!$E$32,B282&lt;'graph (2)'!$E$22+'graph (2)'!$E$32),0.25,0)))</f>
        <v>#REF!</v>
      </c>
    </row>
    <row r="283" spans="2:12">
      <c r="B283" s="620" t="e">
        <f>IF('graph (2)'!$E$2=0,"",B282+'graph (2)'!$E$32)</f>
        <v>#REF!</v>
      </c>
      <c r="C283" s="673" t="e">
        <f>IF('graph (2)'!$E$2=0,20,IF(SUM(K283+L283=0),NA(),0.25))</f>
        <v>#REF!</v>
      </c>
      <c r="D283" s="496" t="e">
        <f>IF('graph (2)'!$E$2=0,20,IF(AND(B283&lt;'graph (2)'!$E$10+'graph (2)'!$E$32,B283&gt;'graph (2)'!$E$10-'graph (2)'!$E$32),0.25,NA()))</f>
        <v>#REF!</v>
      </c>
      <c r="K283" s="674" t="e">
        <f>IF('graph (2)'!$E$20=0,0,IF('graph (2)'!$E$2=0,20,IF(AND(B283&lt;'graph (2)'!$E$20+'graph (2)'!$E$32,B283&gt;'graph (2)'!$E$20-'graph (2)'!$E$32),0.25,0)))</f>
        <v>#REF!</v>
      </c>
      <c r="L283" s="674" t="e">
        <f>IF('graph (2)'!$E$22=0,0,IF('graph (2)'!$E$2=0,20,IF(AND(B283&gt;'graph (2)'!$E$22-'graph (2)'!$E$32,B283&lt;'graph (2)'!$E$22+'graph (2)'!$E$32),0.25,0)))</f>
        <v>#REF!</v>
      </c>
    </row>
    <row r="284" spans="2:12">
      <c r="B284" s="620" t="e">
        <f>IF('graph (2)'!$E$2=0,"",B283+'graph (2)'!$E$32)</f>
        <v>#REF!</v>
      </c>
      <c r="C284" s="673" t="e">
        <f>IF('graph (2)'!$E$2=0,20,IF(SUM(K284+L284=0),NA(),0.25))</f>
        <v>#REF!</v>
      </c>
      <c r="D284" s="496" t="e">
        <f>IF('graph (2)'!$E$2=0,20,IF(AND(B284&lt;'graph (2)'!$E$10+'graph (2)'!$E$32,B284&gt;'graph (2)'!$E$10-'graph (2)'!$E$32),0.25,NA()))</f>
        <v>#REF!</v>
      </c>
      <c r="K284" s="674" t="e">
        <f>IF('graph (2)'!$E$20=0,0,IF('graph (2)'!$E$2=0,20,IF(AND(B284&lt;'graph (2)'!$E$20+'graph (2)'!$E$32,B284&gt;'graph (2)'!$E$20-'graph (2)'!$E$32),0.25,0)))</f>
        <v>#REF!</v>
      </c>
      <c r="L284" s="674" t="e">
        <f>IF('graph (2)'!$E$22=0,0,IF('graph (2)'!$E$2=0,20,IF(AND(B284&gt;'graph (2)'!$E$22-'graph (2)'!$E$32,B284&lt;'graph (2)'!$E$22+'graph (2)'!$E$32),0.25,0)))</f>
        <v>#REF!</v>
      </c>
    </row>
    <row r="285" spans="2:12">
      <c r="B285" s="620" t="e">
        <f>IF('graph (2)'!$E$2=0,"",B284+'graph (2)'!$E$32)</f>
        <v>#REF!</v>
      </c>
      <c r="C285" s="673" t="e">
        <f>IF('graph (2)'!$E$2=0,20,IF(SUM(K285+L285=0),NA(),0.25))</f>
        <v>#REF!</v>
      </c>
      <c r="D285" s="496" t="e">
        <f>IF('graph (2)'!$E$2=0,20,IF(AND(B285&lt;'graph (2)'!$E$10+'graph (2)'!$E$32,B285&gt;'graph (2)'!$E$10-'graph (2)'!$E$32),0.25,NA()))</f>
        <v>#REF!</v>
      </c>
      <c r="K285" s="674" t="e">
        <f>IF('graph (2)'!$E$20=0,0,IF('graph (2)'!$E$2=0,20,IF(AND(B285&lt;'graph (2)'!$E$20+'graph (2)'!$E$32,B285&gt;'graph (2)'!$E$20-'graph (2)'!$E$32),0.25,0)))</f>
        <v>#REF!</v>
      </c>
      <c r="L285" s="674" t="e">
        <f>IF('graph (2)'!$E$22=0,0,IF('graph (2)'!$E$2=0,20,IF(AND(B285&gt;'graph (2)'!$E$22-'graph (2)'!$E$32,B285&lt;'graph (2)'!$E$22+'graph (2)'!$E$32),0.25,0)))</f>
        <v>#REF!</v>
      </c>
    </row>
    <row r="286" spans="2:12">
      <c r="B286" s="620" t="e">
        <f>IF('graph (2)'!$E$2=0,"",B285+'graph (2)'!$E$32)</f>
        <v>#REF!</v>
      </c>
      <c r="C286" s="673" t="e">
        <f>IF('graph (2)'!$E$2=0,20,IF(SUM(K286+L286=0),NA(),0.25))</f>
        <v>#REF!</v>
      </c>
      <c r="D286" s="496" t="e">
        <f>IF('graph (2)'!$E$2=0,20,IF(AND(B286&lt;'graph (2)'!$E$10+'graph (2)'!$E$32,B286&gt;'graph (2)'!$E$10-'graph (2)'!$E$32),0.25,NA()))</f>
        <v>#REF!</v>
      </c>
      <c r="K286" s="674" t="e">
        <f>IF('graph (2)'!$E$20=0,0,IF('graph (2)'!$E$2=0,20,IF(AND(B286&lt;'graph (2)'!$E$20+'graph (2)'!$E$32,B286&gt;'graph (2)'!$E$20-'graph (2)'!$E$32),0.25,0)))</f>
        <v>#REF!</v>
      </c>
      <c r="L286" s="674" t="e">
        <f>IF('graph (2)'!$E$22=0,0,IF('graph (2)'!$E$2=0,20,IF(AND(B286&gt;'graph (2)'!$E$22-'graph (2)'!$E$32,B286&lt;'graph (2)'!$E$22+'graph (2)'!$E$32),0.25,0)))</f>
        <v>#REF!</v>
      </c>
    </row>
    <row r="287" spans="2:12">
      <c r="B287" s="620" t="e">
        <f>IF('graph (2)'!$E$2=0,"",B286+'graph (2)'!$E$32)</f>
        <v>#REF!</v>
      </c>
      <c r="C287" s="673" t="e">
        <f>IF('graph (2)'!$E$2=0,20,IF(SUM(K287+L287=0),NA(),0.25))</f>
        <v>#REF!</v>
      </c>
      <c r="D287" s="496" t="e">
        <f>IF('graph (2)'!$E$2=0,20,IF(AND(B287&lt;'graph (2)'!$E$10+'graph (2)'!$E$32,B287&gt;'graph (2)'!$E$10-'graph (2)'!$E$32),0.25,NA()))</f>
        <v>#REF!</v>
      </c>
      <c r="K287" s="674" t="e">
        <f>IF('graph (2)'!$E$20=0,0,IF('graph (2)'!$E$2=0,20,IF(AND(B287&lt;'graph (2)'!$E$20+'graph (2)'!$E$32,B287&gt;'graph (2)'!$E$20-'graph (2)'!$E$32),0.25,0)))</f>
        <v>#REF!</v>
      </c>
      <c r="L287" s="674" t="e">
        <f>IF('graph (2)'!$E$22=0,0,IF('graph (2)'!$E$2=0,20,IF(AND(B287&gt;'graph (2)'!$E$22-'graph (2)'!$E$32,B287&lt;'graph (2)'!$E$22+'graph (2)'!$E$32),0.25,0)))</f>
        <v>#REF!</v>
      </c>
    </row>
    <row r="288" spans="2:12">
      <c r="B288" s="620" t="e">
        <f>IF('graph (2)'!$E$2=0,"",B287+'graph (2)'!$E$32)</f>
        <v>#REF!</v>
      </c>
      <c r="C288" s="673" t="e">
        <f>IF('graph (2)'!$E$2=0,20,IF(SUM(K288+L288=0),NA(),0.25))</f>
        <v>#REF!</v>
      </c>
      <c r="D288" s="496" t="e">
        <f>IF('graph (2)'!$E$2=0,20,IF(AND(B288&lt;'graph (2)'!$E$10+'graph (2)'!$E$32,B288&gt;'graph (2)'!$E$10-'graph (2)'!$E$32),0.25,NA()))</f>
        <v>#REF!</v>
      </c>
      <c r="K288" s="674" t="e">
        <f>IF('graph (2)'!$E$20=0,0,IF('graph (2)'!$E$2=0,20,IF(AND(B288&lt;'graph (2)'!$E$20+'graph (2)'!$E$32,B288&gt;'graph (2)'!$E$20-'graph (2)'!$E$32),0.25,0)))</f>
        <v>#REF!</v>
      </c>
      <c r="L288" s="674" t="e">
        <f>IF('graph (2)'!$E$22=0,0,IF('graph (2)'!$E$2=0,20,IF(AND(B288&gt;'graph (2)'!$E$22-'graph (2)'!$E$32,B288&lt;'graph (2)'!$E$22+'graph (2)'!$E$32),0.25,0)))</f>
        <v>#REF!</v>
      </c>
    </row>
    <row r="289" spans="2:12">
      <c r="B289" s="620" t="e">
        <f>IF('graph (2)'!$E$2=0,"",B288+'graph (2)'!$E$32)</f>
        <v>#REF!</v>
      </c>
      <c r="C289" s="673" t="e">
        <f>IF('graph (2)'!$E$2=0,20,IF(SUM(K289+L289=0),NA(),0.25))</f>
        <v>#REF!</v>
      </c>
      <c r="D289" s="496" t="e">
        <f>IF('graph (2)'!$E$2=0,20,IF(AND(B289&lt;'graph (2)'!$E$10+'graph (2)'!$E$32,B289&gt;'graph (2)'!$E$10-'graph (2)'!$E$32),0.25,NA()))</f>
        <v>#REF!</v>
      </c>
      <c r="K289" s="674" t="e">
        <f>IF('graph (2)'!$E$20=0,0,IF('graph (2)'!$E$2=0,20,IF(AND(B289&lt;'graph (2)'!$E$20+'graph (2)'!$E$32,B289&gt;'graph (2)'!$E$20-'graph (2)'!$E$32),0.25,0)))</f>
        <v>#REF!</v>
      </c>
      <c r="L289" s="674" t="e">
        <f>IF('graph (2)'!$E$22=0,0,IF('graph (2)'!$E$2=0,20,IF(AND(B289&gt;'graph (2)'!$E$22-'graph (2)'!$E$32,B289&lt;'graph (2)'!$E$22+'graph (2)'!$E$32),0.25,0)))</f>
        <v>#REF!</v>
      </c>
    </row>
    <row r="290" spans="2:12">
      <c r="B290" s="620" t="e">
        <f>IF('graph (2)'!$E$2=0,"",B289+'graph (2)'!$E$32)</f>
        <v>#REF!</v>
      </c>
      <c r="C290" s="673" t="e">
        <f>IF('graph (2)'!$E$2=0,20,IF(SUM(K290+L290=0),NA(),0.25))</f>
        <v>#REF!</v>
      </c>
      <c r="D290" s="496" t="e">
        <f>IF('graph (2)'!$E$2=0,20,IF(AND(B290&lt;'graph (2)'!$E$10+'graph (2)'!$E$32,B290&gt;'graph (2)'!$E$10-'graph (2)'!$E$32),0.25,NA()))</f>
        <v>#REF!</v>
      </c>
      <c r="K290" s="674" t="e">
        <f>IF('graph (2)'!$E$20=0,0,IF('graph (2)'!$E$2=0,20,IF(AND(B290&lt;'graph (2)'!$E$20+'graph (2)'!$E$32,B290&gt;'graph (2)'!$E$20-'graph (2)'!$E$32),0.25,0)))</f>
        <v>#REF!</v>
      </c>
      <c r="L290" s="674" t="e">
        <f>IF('graph (2)'!$E$22=0,0,IF('graph (2)'!$E$2=0,20,IF(AND(B290&gt;'graph (2)'!$E$22-'graph (2)'!$E$32,B290&lt;'graph (2)'!$E$22+'graph (2)'!$E$32),0.25,0)))</f>
        <v>#REF!</v>
      </c>
    </row>
    <row r="291" spans="2:12">
      <c r="B291" s="620" t="e">
        <f>IF('graph (2)'!$E$2=0,"",B290+'graph (2)'!$E$32)</f>
        <v>#REF!</v>
      </c>
      <c r="C291" s="673" t="e">
        <f>IF('graph (2)'!$E$2=0,20,IF(SUM(K291+L291=0),NA(),0.25))</f>
        <v>#REF!</v>
      </c>
      <c r="D291" s="496" t="e">
        <f>IF('graph (2)'!$E$2=0,20,IF(AND(B291&lt;'graph (2)'!$E$10+'graph (2)'!$E$32,B291&gt;'graph (2)'!$E$10-'graph (2)'!$E$32),0.25,NA()))</f>
        <v>#REF!</v>
      </c>
      <c r="K291" s="674" t="e">
        <f>IF('graph (2)'!$E$20=0,0,IF('graph (2)'!$E$2=0,20,IF(AND(B291&lt;'graph (2)'!$E$20+'graph (2)'!$E$32,B291&gt;'graph (2)'!$E$20-'graph (2)'!$E$32),0.25,0)))</f>
        <v>#REF!</v>
      </c>
      <c r="L291" s="674" t="e">
        <f>IF('graph (2)'!$E$22=0,0,IF('graph (2)'!$E$2=0,20,IF(AND(B291&gt;'graph (2)'!$E$22-'graph (2)'!$E$32,B291&lt;'graph (2)'!$E$22+'graph (2)'!$E$32),0.25,0)))</f>
        <v>#REF!</v>
      </c>
    </row>
    <row r="292" spans="2:12">
      <c r="B292" s="620" t="e">
        <f>IF('graph (2)'!$E$2=0,"",B291+'graph (2)'!$E$32)</f>
        <v>#REF!</v>
      </c>
      <c r="C292" s="673" t="e">
        <f>IF('graph (2)'!$E$2=0,20,IF(SUM(K292+L292=0),NA(),0.25))</f>
        <v>#REF!</v>
      </c>
      <c r="D292" s="496" t="e">
        <f>IF('graph (2)'!$E$2=0,20,IF(AND(B292&lt;'graph (2)'!$E$10+'graph (2)'!$E$32,B292&gt;'graph (2)'!$E$10-'graph (2)'!$E$32),0.25,NA()))</f>
        <v>#REF!</v>
      </c>
      <c r="K292" s="674" t="e">
        <f>IF('graph (2)'!$E$20=0,0,IF('graph (2)'!$E$2=0,20,IF(AND(B292&lt;'graph (2)'!$E$20+'graph (2)'!$E$32,B292&gt;'graph (2)'!$E$20-'graph (2)'!$E$32),0.25,0)))</f>
        <v>#REF!</v>
      </c>
      <c r="L292" s="674" t="e">
        <f>IF('graph (2)'!$E$22=0,0,IF('graph (2)'!$E$2=0,20,IF(AND(B292&gt;'graph (2)'!$E$22-'graph (2)'!$E$32,B292&lt;'graph (2)'!$E$22+'graph (2)'!$E$32),0.25,0)))</f>
        <v>#REF!</v>
      </c>
    </row>
    <row r="293" spans="2:12">
      <c r="B293" s="620" t="e">
        <f>IF('graph (2)'!$E$2=0,"",B292+'graph (2)'!$E$32)</f>
        <v>#REF!</v>
      </c>
      <c r="C293" s="673" t="e">
        <f>IF('graph (2)'!$E$2=0,20,IF(SUM(K293+L293=0),NA(),0.25))</f>
        <v>#REF!</v>
      </c>
      <c r="D293" s="496" t="e">
        <f>IF('graph (2)'!$E$2=0,20,IF(AND(B293&lt;'graph (2)'!$E$10+'graph (2)'!$E$32,B293&gt;'graph (2)'!$E$10-'graph (2)'!$E$32),0.25,NA()))</f>
        <v>#REF!</v>
      </c>
      <c r="K293" s="674" t="e">
        <f>IF('graph (2)'!$E$20=0,0,IF('graph (2)'!$E$2=0,20,IF(AND(B293&lt;'graph (2)'!$E$20+'graph (2)'!$E$32,B293&gt;'graph (2)'!$E$20-'graph (2)'!$E$32),0.25,0)))</f>
        <v>#REF!</v>
      </c>
      <c r="L293" s="674" t="e">
        <f>IF('graph (2)'!$E$22=0,0,IF('graph (2)'!$E$2=0,20,IF(AND(B293&gt;'graph (2)'!$E$22-'graph (2)'!$E$32,B293&lt;'graph (2)'!$E$22+'graph (2)'!$E$32),0.25,0)))</f>
        <v>#REF!</v>
      </c>
    </row>
    <row r="294" spans="2:12">
      <c r="B294" s="620" t="e">
        <f>IF('graph (2)'!$E$2=0,"",B293+'graph (2)'!$E$32)</f>
        <v>#REF!</v>
      </c>
      <c r="C294" s="673" t="e">
        <f>IF('graph (2)'!$E$2=0,20,IF(SUM(K294+L294=0),NA(),0.25))</f>
        <v>#REF!</v>
      </c>
      <c r="D294" s="496" t="e">
        <f>IF('graph (2)'!$E$2=0,20,IF(AND(B294&lt;'graph (2)'!$E$10+'graph (2)'!$E$32,B294&gt;'graph (2)'!$E$10-'graph (2)'!$E$32),0.25,NA()))</f>
        <v>#REF!</v>
      </c>
      <c r="K294" s="674" t="e">
        <f>IF('graph (2)'!$E$20=0,0,IF('graph (2)'!$E$2=0,20,IF(AND(B294&lt;'graph (2)'!$E$20+'graph (2)'!$E$32,B294&gt;'graph (2)'!$E$20-'graph (2)'!$E$32),0.25,0)))</f>
        <v>#REF!</v>
      </c>
      <c r="L294" s="674" t="e">
        <f>IF('graph (2)'!$E$22=0,0,IF('graph (2)'!$E$2=0,20,IF(AND(B294&gt;'graph (2)'!$E$22-'graph (2)'!$E$32,B294&lt;'graph (2)'!$E$22+'graph (2)'!$E$32),0.25,0)))</f>
        <v>#REF!</v>
      </c>
    </row>
    <row r="295" spans="2:12">
      <c r="B295" s="620" t="e">
        <f>IF('graph (2)'!$E$2=0,"",B294+'graph (2)'!$E$32)</f>
        <v>#REF!</v>
      </c>
      <c r="C295" s="673" t="e">
        <f>IF('graph (2)'!$E$2=0,20,IF(SUM(K295+L295=0),NA(),0.25))</f>
        <v>#REF!</v>
      </c>
      <c r="D295" s="496" t="e">
        <f>IF('graph (2)'!$E$2=0,20,IF(AND(B295&lt;'graph (2)'!$E$10+'graph (2)'!$E$32,B295&gt;'graph (2)'!$E$10-'graph (2)'!$E$32),0.25,NA()))</f>
        <v>#REF!</v>
      </c>
      <c r="K295" s="674" t="e">
        <f>IF('graph (2)'!$E$20=0,0,IF('graph (2)'!$E$2=0,20,IF(AND(B295&lt;'graph (2)'!$E$20+'graph (2)'!$E$32,B295&gt;'graph (2)'!$E$20-'graph (2)'!$E$32),0.25,0)))</f>
        <v>#REF!</v>
      </c>
      <c r="L295" s="674" t="e">
        <f>IF('graph (2)'!$E$22=0,0,IF('graph (2)'!$E$2=0,20,IF(AND(B295&gt;'graph (2)'!$E$22-'graph (2)'!$E$32,B295&lt;'graph (2)'!$E$22+'graph (2)'!$E$32),0.25,0)))</f>
        <v>#REF!</v>
      </c>
    </row>
    <row r="296" spans="2:12">
      <c r="B296" s="620" t="e">
        <f>IF('graph (2)'!$E$2=0,"",B295+'graph (2)'!$E$32)</f>
        <v>#REF!</v>
      </c>
      <c r="C296" s="673" t="e">
        <f>IF('graph (2)'!$E$2=0,20,IF(SUM(K296+L296=0),NA(),0.25))</f>
        <v>#REF!</v>
      </c>
      <c r="D296" s="496" t="e">
        <f>IF('graph (2)'!$E$2=0,20,IF(AND(B296&lt;'graph (2)'!$E$10+'graph (2)'!$E$32,B296&gt;'graph (2)'!$E$10-'graph (2)'!$E$32),0.25,NA()))</f>
        <v>#REF!</v>
      </c>
      <c r="K296" s="674" t="e">
        <f>IF('graph (2)'!$E$20=0,0,IF('graph (2)'!$E$2=0,20,IF(AND(B296&lt;'graph (2)'!$E$20+'graph (2)'!$E$32,B296&gt;'graph (2)'!$E$20-'graph (2)'!$E$32),0.25,0)))</f>
        <v>#REF!</v>
      </c>
      <c r="L296" s="674" t="e">
        <f>IF('graph (2)'!$E$22=0,0,IF('graph (2)'!$E$2=0,20,IF(AND(B296&gt;'graph (2)'!$E$22-'graph (2)'!$E$32,B296&lt;'graph (2)'!$E$22+'graph (2)'!$E$32),0.25,0)))</f>
        <v>#REF!</v>
      </c>
    </row>
    <row r="297" spans="2:12">
      <c r="B297" s="620" t="e">
        <f>IF('graph (2)'!$E$2=0,"",B296+'graph (2)'!$E$32)</f>
        <v>#REF!</v>
      </c>
      <c r="C297" s="673" t="e">
        <f>IF('graph (2)'!$E$2=0,20,IF(SUM(K297+L297=0),NA(),0.25))</f>
        <v>#REF!</v>
      </c>
      <c r="D297" s="496" t="e">
        <f>IF('graph (2)'!$E$2=0,20,IF(AND(B297&lt;'graph (2)'!$E$10+'graph (2)'!$E$32,B297&gt;'graph (2)'!$E$10-'graph (2)'!$E$32),0.25,NA()))</f>
        <v>#REF!</v>
      </c>
      <c r="K297" s="674" t="e">
        <f>IF('graph (2)'!$E$20=0,0,IF('graph (2)'!$E$2=0,20,IF(AND(B297&lt;'graph (2)'!$E$20+'graph (2)'!$E$32,B297&gt;'graph (2)'!$E$20-'graph (2)'!$E$32),0.25,0)))</f>
        <v>#REF!</v>
      </c>
      <c r="L297" s="674" t="e">
        <f>IF('graph (2)'!$E$22=0,0,IF('graph (2)'!$E$2=0,20,IF(AND(B297&gt;'graph (2)'!$E$22-'graph (2)'!$E$32,B297&lt;'graph (2)'!$E$22+'graph (2)'!$E$32),0.25,0)))</f>
        <v>#REF!</v>
      </c>
    </row>
    <row r="298" spans="2:12">
      <c r="B298" s="620" t="e">
        <f>IF('graph (2)'!$E$2=0,"",B297+'graph (2)'!$E$32)</f>
        <v>#REF!</v>
      </c>
      <c r="C298" s="673" t="e">
        <f>IF('graph (2)'!$E$2=0,20,IF(SUM(K298+L298=0),NA(),0.25))</f>
        <v>#REF!</v>
      </c>
      <c r="D298" s="496" t="e">
        <f>IF('graph (2)'!$E$2=0,20,IF(AND(B298&lt;'graph (2)'!$E$10+'graph (2)'!$E$32,B298&gt;'graph (2)'!$E$10-'graph (2)'!$E$32),0.25,NA()))</f>
        <v>#REF!</v>
      </c>
      <c r="K298" s="674" t="e">
        <f>IF('graph (2)'!$E$20=0,0,IF('graph (2)'!$E$2=0,20,IF(AND(B298&lt;'graph (2)'!$E$20+'graph (2)'!$E$32,B298&gt;'graph (2)'!$E$20-'graph (2)'!$E$32),0.25,0)))</f>
        <v>#REF!</v>
      </c>
      <c r="L298" s="674" t="e">
        <f>IF('graph (2)'!$E$22=0,0,IF('graph (2)'!$E$2=0,20,IF(AND(B298&gt;'graph (2)'!$E$22-'graph (2)'!$E$32,B298&lt;'graph (2)'!$E$22+'graph (2)'!$E$32),0.25,0)))</f>
        <v>#REF!</v>
      </c>
    </row>
    <row r="299" spans="2:12">
      <c r="B299" s="620" t="e">
        <f>IF('graph (2)'!$E$2=0,"",B298+'graph (2)'!$E$32)</f>
        <v>#REF!</v>
      </c>
      <c r="C299" s="673" t="e">
        <f>IF('graph (2)'!$E$2=0,20,IF(SUM(K299+L299=0),NA(),0.25))</f>
        <v>#REF!</v>
      </c>
      <c r="D299" s="496" t="e">
        <f>IF('graph (2)'!$E$2=0,20,IF(AND(B299&lt;'graph (2)'!$E$10+'graph (2)'!$E$32,B299&gt;'graph (2)'!$E$10-'graph (2)'!$E$32),0.25,NA()))</f>
        <v>#REF!</v>
      </c>
      <c r="K299" s="674" t="e">
        <f>IF('graph (2)'!$E$20=0,0,IF('graph (2)'!$E$2=0,20,IF(AND(B299&lt;'graph (2)'!$E$20+'graph (2)'!$E$32,B299&gt;'graph (2)'!$E$20-'graph (2)'!$E$32),0.25,0)))</f>
        <v>#REF!</v>
      </c>
      <c r="L299" s="674" t="e">
        <f>IF('graph (2)'!$E$22=0,0,IF('graph (2)'!$E$2=0,20,IF(AND(B299&gt;'graph (2)'!$E$22-'graph (2)'!$E$32,B299&lt;'graph (2)'!$E$22+'graph (2)'!$E$32),0.25,0)))</f>
        <v>#REF!</v>
      </c>
    </row>
    <row r="300" spans="2:12">
      <c r="B300" s="620" t="e">
        <f>IF('graph (2)'!$E$2=0,"",B299+'graph (2)'!$E$32)</f>
        <v>#REF!</v>
      </c>
      <c r="C300" s="673" t="e">
        <f>IF('graph (2)'!$E$2=0,20,IF(SUM(K300+L300=0),NA(),0.25))</f>
        <v>#REF!</v>
      </c>
      <c r="D300" s="496" t="e">
        <f>IF('graph (2)'!$E$2=0,20,IF(AND(B300&lt;'graph (2)'!$E$10+'graph (2)'!$E$32,B300&gt;'graph (2)'!$E$10-'graph (2)'!$E$32),0.25,NA()))</f>
        <v>#REF!</v>
      </c>
      <c r="K300" s="674" t="e">
        <f>IF('graph (2)'!$E$20=0,0,IF('graph (2)'!$E$2=0,20,IF(AND(B300&lt;'graph (2)'!$E$20+'graph (2)'!$E$32,B300&gt;'graph (2)'!$E$20-'graph (2)'!$E$32),0.25,0)))</f>
        <v>#REF!</v>
      </c>
      <c r="L300" s="674" t="e">
        <f>IF('graph (2)'!$E$22=0,0,IF('graph (2)'!$E$2=0,20,IF(AND(B300&gt;'graph (2)'!$E$22-'graph (2)'!$E$32,B300&lt;'graph (2)'!$E$22+'graph (2)'!$E$32),0.25,0)))</f>
        <v>#REF!</v>
      </c>
    </row>
    <row r="301" spans="2:12">
      <c r="B301" s="620" t="e">
        <f>IF('graph (2)'!$E$2=0,"",B300+'graph (2)'!$E$32)</f>
        <v>#REF!</v>
      </c>
      <c r="C301" s="673" t="e">
        <f>IF('graph (2)'!$E$2=0,20,IF(SUM(K301+L301=0),NA(),0.25))</f>
        <v>#REF!</v>
      </c>
      <c r="D301" s="496" t="e">
        <f>IF('graph (2)'!$E$2=0,20,IF(AND(B301&lt;'graph (2)'!$E$10+'graph (2)'!$E$32,B301&gt;'graph (2)'!$E$10-'graph (2)'!$E$32),0.25,NA()))</f>
        <v>#REF!</v>
      </c>
      <c r="K301" s="674" t="e">
        <f>IF('graph (2)'!$E$20=0,0,IF('graph (2)'!$E$2=0,20,IF(AND(B301&lt;'graph (2)'!$E$20+'graph (2)'!$E$32,B301&gt;'graph (2)'!$E$20-'graph (2)'!$E$32),0.25,0)))</f>
        <v>#REF!</v>
      </c>
      <c r="L301" s="674" t="e">
        <f>IF('graph (2)'!$E$22=0,0,IF('graph (2)'!$E$2=0,20,IF(AND(B301&gt;'graph (2)'!$E$22-'graph (2)'!$E$32,B301&lt;'graph (2)'!$E$22+'graph (2)'!$E$32),0.25,0)))</f>
        <v>#REF!</v>
      </c>
    </row>
    <row r="302" spans="2:12">
      <c r="B302" s="620" t="e">
        <f>IF('graph (2)'!$E$2=0,"",B301+'graph (2)'!$E$32)</f>
        <v>#REF!</v>
      </c>
      <c r="C302" s="673" t="e">
        <f>IF('graph (2)'!$E$2=0,20,IF(SUM(K302+L302=0),NA(),0.25))</f>
        <v>#REF!</v>
      </c>
      <c r="D302" s="496" t="e">
        <f>IF('graph (2)'!$E$2=0,20,IF(AND(B302&lt;'graph (2)'!$E$10+'graph (2)'!$E$32,B302&gt;'graph (2)'!$E$10-'graph (2)'!$E$32),0.25,NA()))</f>
        <v>#REF!</v>
      </c>
      <c r="K302" s="674" t="e">
        <f>IF('graph (2)'!$E$20=0,0,IF('graph (2)'!$E$2=0,20,IF(AND(B302&lt;'graph (2)'!$E$20+'graph (2)'!$E$32,B302&gt;'graph (2)'!$E$20-'graph (2)'!$E$32),0.25,0)))</f>
        <v>#REF!</v>
      </c>
      <c r="L302" s="674" t="e">
        <f>IF('graph (2)'!$E$22=0,0,IF('graph (2)'!$E$2=0,20,IF(AND(B302&gt;'graph (2)'!$E$22-'graph (2)'!$E$32,B302&lt;'graph (2)'!$E$22+'graph (2)'!$E$32),0.25,0)))</f>
        <v>#REF!</v>
      </c>
    </row>
    <row r="303" spans="2:12">
      <c r="B303" s="620" t="e">
        <f>IF('graph (2)'!$E$2=0,"",B302+'graph (2)'!$E$32)</f>
        <v>#REF!</v>
      </c>
      <c r="C303" s="673" t="e">
        <f>IF('graph (2)'!$E$2=0,20,IF(SUM(K303+L303=0),NA(),0.25))</f>
        <v>#REF!</v>
      </c>
      <c r="D303" s="496" t="e">
        <f>IF('graph (2)'!$E$2=0,20,IF(AND(B303&lt;'graph (2)'!$E$10+'graph (2)'!$E$32,B303&gt;'graph (2)'!$E$10-'graph (2)'!$E$32),0.25,NA()))</f>
        <v>#REF!</v>
      </c>
      <c r="K303" s="674" t="e">
        <f>IF('graph (2)'!$E$20=0,0,IF('graph (2)'!$E$2=0,20,IF(AND(B303&lt;'graph (2)'!$E$20+'graph (2)'!$E$32,B303&gt;'graph (2)'!$E$20-'graph (2)'!$E$32),0.25,0)))</f>
        <v>#REF!</v>
      </c>
      <c r="L303" s="674" t="e">
        <f>IF('graph (2)'!$E$22=0,0,IF('graph (2)'!$E$2=0,20,IF(AND(B303&gt;'graph (2)'!$E$22-'graph (2)'!$E$32,B303&lt;'graph (2)'!$E$22+'graph (2)'!$E$32),0.25,0)))</f>
        <v>#REF!</v>
      </c>
    </row>
    <row r="304" spans="2:12">
      <c r="B304" s="620" t="e">
        <f>IF('graph (2)'!$E$2=0,"",B303+'graph (2)'!$E$32)</f>
        <v>#REF!</v>
      </c>
      <c r="C304" s="673" t="e">
        <f>IF('graph (2)'!$E$2=0,20,IF(SUM(K304+L304=0),NA(),0.25))</f>
        <v>#REF!</v>
      </c>
      <c r="D304" s="496" t="e">
        <f>IF('graph (2)'!$E$2=0,20,IF(AND(B304&lt;'graph (2)'!$E$10+'graph (2)'!$E$32,B304&gt;'graph (2)'!$E$10-'graph (2)'!$E$32),0.25,NA()))</f>
        <v>#REF!</v>
      </c>
      <c r="K304" s="674" t="e">
        <f>IF('graph (2)'!$E$20=0,0,IF('graph (2)'!$E$2=0,20,IF(AND(B304&lt;'graph (2)'!$E$20+'graph (2)'!$E$32,B304&gt;'graph (2)'!$E$20-'graph (2)'!$E$32),0.25,0)))</f>
        <v>#REF!</v>
      </c>
      <c r="L304" s="674" t="e">
        <f>IF('graph (2)'!$E$22=0,0,IF('graph (2)'!$E$2=0,20,IF(AND(B304&gt;'graph (2)'!$E$22-'graph (2)'!$E$32,B304&lt;'graph (2)'!$E$22+'graph (2)'!$E$32),0.25,0)))</f>
        <v>#REF!</v>
      </c>
    </row>
    <row r="305" spans="2:12">
      <c r="B305" s="620" t="e">
        <f>IF('graph (2)'!$E$2=0,"",B304+'graph (2)'!$E$32)</f>
        <v>#REF!</v>
      </c>
      <c r="C305" s="673" t="e">
        <f>IF('graph (2)'!$E$2=0,20,IF(SUM(K305+L305=0),NA(),0.25))</f>
        <v>#REF!</v>
      </c>
      <c r="D305" s="496" t="e">
        <f>IF('graph (2)'!$E$2=0,20,IF(AND(B305&lt;'graph (2)'!$E$10+'graph (2)'!$E$32,B305&gt;'graph (2)'!$E$10-'graph (2)'!$E$32),0.25,NA()))</f>
        <v>#REF!</v>
      </c>
      <c r="K305" s="674" t="e">
        <f>IF('graph (2)'!$E$20=0,0,IF('graph (2)'!$E$2=0,20,IF(AND(B305&lt;'graph (2)'!$E$20+'graph (2)'!$E$32,B305&gt;'graph (2)'!$E$20-'graph (2)'!$E$32),0.25,0)))</f>
        <v>#REF!</v>
      </c>
      <c r="L305" s="674" t="e">
        <f>IF('graph (2)'!$E$22=0,0,IF('graph (2)'!$E$2=0,20,IF(AND(B305&gt;'graph (2)'!$E$22-'graph (2)'!$E$32,B305&lt;'graph (2)'!$E$22+'graph (2)'!$E$32),0.25,0)))</f>
        <v>#REF!</v>
      </c>
    </row>
    <row r="306" spans="2:12">
      <c r="B306" s="620" t="e">
        <f>IF('graph (2)'!$E$2=0,"",B305+'graph (2)'!$E$32)</f>
        <v>#REF!</v>
      </c>
      <c r="C306" s="673" t="e">
        <f>IF('graph (2)'!$E$2=0,20,IF(SUM(K306+L306=0),NA(),0.25))</f>
        <v>#REF!</v>
      </c>
      <c r="D306" s="496" t="e">
        <f>IF('graph (2)'!$E$2=0,20,IF(AND(B306&lt;'graph (2)'!$E$10+'graph (2)'!$E$32,B306&gt;'graph (2)'!$E$10-'graph (2)'!$E$32),0.25,NA()))</f>
        <v>#REF!</v>
      </c>
      <c r="K306" s="674" t="e">
        <f>IF('graph (2)'!$E$20=0,0,IF('graph (2)'!$E$2=0,20,IF(AND(B306&lt;'graph (2)'!$E$20+'graph (2)'!$E$32,B306&gt;'graph (2)'!$E$20-'graph (2)'!$E$32),0.25,0)))</f>
        <v>#REF!</v>
      </c>
      <c r="L306" s="674" t="e">
        <f>IF('graph (2)'!$E$22=0,0,IF('graph (2)'!$E$2=0,20,IF(AND(B306&gt;'graph (2)'!$E$22-'graph (2)'!$E$32,B306&lt;'graph (2)'!$E$22+'graph (2)'!$E$32),0.25,0)))</f>
        <v>#REF!</v>
      </c>
    </row>
    <row r="307" spans="2:12">
      <c r="B307" s="620" t="e">
        <f>IF('graph (2)'!$E$2=0,"",B306+'graph (2)'!$E$32)</f>
        <v>#REF!</v>
      </c>
      <c r="C307" s="673" t="e">
        <f>IF('graph (2)'!$E$2=0,20,IF(SUM(K307+L307=0),NA(),0.25))</f>
        <v>#REF!</v>
      </c>
      <c r="D307" s="496" t="e">
        <f>IF('graph (2)'!$E$2=0,20,IF(AND(B307&lt;'graph (2)'!$E$10+'graph (2)'!$E$32,B307&gt;'graph (2)'!$E$10-'graph (2)'!$E$32),0.25,NA()))</f>
        <v>#REF!</v>
      </c>
      <c r="K307" s="674" t="e">
        <f>IF('graph (2)'!$E$20=0,0,IF('graph (2)'!$E$2=0,20,IF(AND(B307&lt;'graph (2)'!$E$20+'graph (2)'!$E$32,B307&gt;'graph (2)'!$E$20-'graph (2)'!$E$32),0.25,0)))</f>
        <v>#REF!</v>
      </c>
      <c r="L307" s="674" t="e">
        <f>IF('graph (2)'!$E$22=0,0,IF('graph (2)'!$E$2=0,20,IF(AND(B307&gt;'graph (2)'!$E$22-'graph (2)'!$E$32,B307&lt;'graph (2)'!$E$22+'graph (2)'!$E$32),0.25,0)))</f>
        <v>#REF!</v>
      </c>
    </row>
    <row r="308" spans="2:12">
      <c r="B308" s="620" t="e">
        <f>IF('graph (2)'!$E$2=0,"",B307+'graph (2)'!$E$32)</f>
        <v>#REF!</v>
      </c>
      <c r="C308" s="673" t="e">
        <f>IF('graph (2)'!$E$2=0,20,IF(SUM(K308+L308=0),NA(),0.25))</f>
        <v>#REF!</v>
      </c>
      <c r="D308" s="496" t="e">
        <f>IF('graph (2)'!$E$2=0,20,IF(AND(B308&lt;'graph (2)'!$E$10+'graph (2)'!$E$32,B308&gt;'graph (2)'!$E$10-'graph (2)'!$E$32),0.25,NA()))</f>
        <v>#REF!</v>
      </c>
      <c r="K308" s="674" t="e">
        <f>IF('graph (2)'!$E$20=0,0,IF('graph (2)'!$E$2=0,20,IF(AND(B308&lt;'graph (2)'!$E$20+'graph (2)'!$E$32,B308&gt;'graph (2)'!$E$20-'graph (2)'!$E$32),0.25,0)))</f>
        <v>#REF!</v>
      </c>
      <c r="L308" s="674" t="e">
        <f>IF('graph (2)'!$E$22=0,0,IF('graph (2)'!$E$2=0,20,IF(AND(B308&gt;'graph (2)'!$E$22-'graph (2)'!$E$32,B308&lt;'graph (2)'!$E$22+'graph (2)'!$E$32),0.25,0)))</f>
        <v>#REF!</v>
      </c>
    </row>
    <row r="309" spans="2:12">
      <c r="B309" s="620" t="e">
        <f>IF('graph (2)'!$E$2=0,"",B308+'graph (2)'!$E$32)</f>
        <v>#REF!</v>
      </c>
      <c r="C309" s="673" t="e">
        <f>IF('graph (2)'!$E$2=0,20,IF(SUM(K309+L309=0),NA(),0.25))</f>
        <v>#REF!</v>
      </c>
      <c r="D309" s="496" t="e">
        <f>IF('graph (2)'!$E$2=0,20,IF(AND(B309&lt;'graph (2)'!$E$10+'graph (2)'!$E$32,B309&gt;'graph (2)'!$E$10-'graph (2)'!$E$32),0.25,NA()))</f>
        <v>#REF!</v>
      </c>
      <c r="K309" s="674" t="e">
        <f>IF('graph (2)'!$E$20=0,0,IF('graph (2)'!$E$2=0,20,IF(AND(B309&lt;'graph (2)'!$E$20+'graph (2)'!$E$32,B309&gt;'graph (2)'!$E$20-'graph (2)'!$E$32),0.25,0)))</f>
        <v>#REF!</v>
      </c>
      <c r="L309" s="674" t="e">
        <f>IF('graph (2)'!$E$22=0,0,IF('graph (2)'!$E$2=0,20,IF(AND(B309&gt;'graph (2)'!$E$22-'graph (2)'!$E$32,B309&lt;'graph (2)'!$E$22+'graph (2)'!$E$32),0.25,0)))</f>
        <v>#REF!</v>
      </c>
    </row>
    <row r="310" spans="2:12">
      <c r="B310" s="620" t="e">
        <f>IF('graph (2)'!$E$2=0,"",B309+'graph (2)'!$E$32)</f>
        <v>#REF!</v>
      </c>
      <c r="C310" s="673" t="e">
        <f>IF('graph (2)'!$E$2=0,20,IF(SUM(K310+L310=0),NA(),0.25))</f>
        <v>#REF!</v>
      </c>
      <c r="D310" s="496" t="e">
        <f>IF('graph (2)'!$E$2=0,20,IF(AND(B310&lt;'graph (2)'!$E$10+'graph (2)'!$E$32,B310&gt;'graph (2)'!$E$10-'graph (2)'!$E$32),0.25,NA()))</f>
        <v>#REF!</v>
      </c>
      <c r="K310" s="674" t="e">
        <f>IF('graph (2)'!$E$20=0,0,IF('graph (2)'!$E$2=0,20,IF(AND(B310&lt;'graph (2)'!$E$20+'graph (2)'!$E$32,B310&gt;'graph (2)'!$E$20-'graph (2)'!$E$32),0.25,0)))</f>
        <v>#REF!</v>
      </c>
      <c r="L310" s="674" t="e">
        <f>IF('graph (2)'!$E$22=0,0,IF('graph (2)'!$E$2=0,20,IF(AND(B310&gt;'graph (2)'!$E$22-'graph (2)'!$E$32,B310&lt;'graph (2)'!$E$22+'graph (2)'!$E$32),0.25,0)))</f>
        <v>#REF!</v>
      </c>
    </row>
    <row r="311" spans="2:12">
      <c r="B311" s="620" t="e">
        <f>IF('graph (2)'!$E$2=0,"",B310+'graph (2)'!$E$32)</f>
        <v>#REF!</v>
      </c>
      <c r="C311" s="673" t="e">
        <f>IF('graph (2)'!$E$2=0,20,IF(SUM(K311+L311=0),NA(),0.25))</f>
        <v>#REF!</v>
      </c>
      <c r="D311" s="496" t="e">
        <f>IF('graph (2)'!$E$2=0,20,IF(AND(B311&lt;'graph (2)'!$E$10+'graph (2)'!$E$32,B311&gt;'graph (2)'!$E$10-'graph (2)'!$E$32),0.25,NA()))</f>
        <v>#REF!</v>
      </c>
      <c r="K311" s="674" t="e">
        <f>IF('graph (2)'!$E$20=0,0,IF('graph (2)'!$E$2=0,20,IF(AND(B311&lt;'graph (2)'!$E$20+'graph (2)'!$E$32,B311&gt;'graph (2)'!$E$20-'graph (2)'!$E$32),0.25,0)))</f>
        <v>#REF!</v>
      </c>
      <c r="L311" s="674" t="e">
        <f>IF('graph (2)'!$E$22=0,0,IF('graph (2)'!$E$2=0,20,IF(AND(B311&gt;'graph (2)'!$E$22-'graph (2)'!$E$32,B311&lt;'graph (2)'!$E$22+'graph (2)'!$E$32),0.25,0)))</f>
        <v>#REF!</v>
      </c>
    </row>
    <row r="312" spans="2:12">
      <c r="B312" s="620" t="e">
        <f>IF('graph (2)'!$E$2=0,"",B311+'graph (2)'!$E$32)</f>
        <v>#REF!</v>
      </c>
      <c r="C312" s="673" t="e">
        <f>IF('graph (2)'!$E$2=0,20,IF(SUM(K312+L312=0),NA(),0.25))</f>
        <v>#REF!</v>
      </c>
      <c r="D312" s="496" t="e">
        <f>IF('graph (2)'!$E$2=0,20,IF(AND(B312&lt;'graph (2)'!$E$10+'graph (2)'!$E$32,B312&gt;'graph (2)'!$E$10-'graph (2)'!$E$32),0.25,NA()))</f>
        <v>#REF!</v>
      </c>
      <c r="K312" s="674" t="e">
        <f>IF('graph (2)'!$E$20=0,0,IF('graph (2)'!$E$2=0,20,IF(AND(B312&lt;'graph (2)'!$E$20+'graph (2)'!$E$32,B312&gt;'graph (2)'!$E$20-'graph (2)'!$E$32),0.25,0)))</f>
        <v>#REF!</v>
      </c>
      <c r="L312" s="674" t="e">
        <f>IF('graph (2)'!$E$22=0,0,IF('graph (2)'!$E$2=0,20,IF(AND(B312&gt;'graph (2)'!$E$22-'graph (2)'!$E$32,B312&lt;'graph (2)'!$E$22+'graph (2)'!$E$32),0.25,0)))</f>
        <v>#REF!</v>
      </c>
    </row>
    <row r="313" spans="2:12">
      <c r="B313" s="620" t="e">
        <f>IF('graph (2)'!$E$2=0,"",B312+'graph (2)'!$E$32)</f>
        <v>#REF!</v>
      </c>
      <c r="C313" s="673" t="e">
        <f>IF('graph (2)'!$E$2=0,20,IF(SUM(K313+L313=0),NA(),0.25))</f>
        <v>#REF!</v>
      </c>
      <c r="D313" s="496" t="e">
        <f>IF('graph (2)'!$E$2=0,20,IF(AND(B313&lt;'graph (2)'!$E$10+'graph (2)'!$E$32,B313&gt;'graph (2)'!$E$10-'graph (2)'!$E$32),0.25,NA()))</f>
        <v>#REF!</v>
      </c>
      <c r="K313" s="674" t="e">
        <f>IF('graph (2)'!$E$20=0,0,IF('graph (2)'!$E$2=0,20,IF(AND(B313&lt;'graph (2)'!$E$20+'graph (2)'!$E$32,B313&gt;'graph (2)'!$E$20-'graph (2)'!$E$32),0.25,0)))</f>
        <v>#REF!</v>
      </c>
      <c r="L313" s="674" t="e">
        <f>IF('graph (2)'!$E$22=0,0,IF('graph (2)'!$E$2=0,20,IF(AND(B313&gt;'graph (2)'!$E$22-'graph (2)'!$E$32,B313&lt;'graph (2)'!$E$22+'graph (2)'!$E$32),0.25,0)))</f>
        <v>#REF!</v>
      </c>
    </row>
    <row r="314" spans="2:12">
      <c r="B314" s="620" t="e">
        <f>IF('graph (2)'!$E$2=0,"",B313+'graph (2)'!$E$32)</f>
        <v>#REF!</v>
      </c>
      <c r="C314" s="673" t="e">
        <f>IF('graph (2)'!$E$2=0,20,IF(SUM(K314+L314=0),NA(),0.25))</f>
        <v>#REF!</v>
      </c>
      <c r="D314" s="496" t="e">
        <f>IF('graph (2)'!$E$2=0,20,IF(AND(B314&lt;'graph (2)'!$E$10+'graph (2)'!$E$32,B314&gt;'graph (2)'!$E$10-'graph (2)'!$E$32),0.25,NA()))</f>
        <v>#REF!</v>
      </c>
      <c r="K314" s="674" t="e">
        <f>IF('graph (2)'!$E$20=0,0,IF('graph (2)'!$E$2=0,20,IF(AND(B314&lt;'graph (2)'!$E$20+'graph (2)'!$E$32,B314&gt;'graph (2)'!$E$20-'graph (2)'!$E$32),0.25,0)))</f>
        <v>#REF!</v>
      </c>
      <c r="L314" s="674" t="e">
        <f>IF('graph (2)'!$E$22=0,0,IF('graph (2)'!$E$2=0,20,IF(AND(B314&gt;'graph (2)'!$E$22-'graph (2)'!$E$32,B314&lt;'graph (2)'!$E$22+'graph (2)'!$E$32),0.25,0)))</f>
        <v>#REF!</v>
      </c>
    </row>
    <row r="315" spans="2:12">
      <c r="B315" s="620" t="e">
        <f>IF('graph (2)'!$E$2=0,"",B314+'graph (2)'!$E$32)</f>
        <v>#REF!</v>
      </c>
      <c r="C315" s="673" t="e">
        <f>IF('graph (2)'!$E$2=0,20,IF(SUM(K315+L315=0),NA(),0.25))</f>
        <v>#REF!</v>
      </c>
      <c r="D315" s="496" t="e">
        <f>IF('graph (2)'!$E$2=0,20,IF(AND(B315&lt;'graph (2)'!$E$10+'graph (2)'!$E$32,B315&gt;'graph (2)'!$E$10-'graph (2)'!$E$32),0.25,NA()))</f>
        <v>#REF!</v>
      </c>
      <c r="K315" s="674" t="e">
        <f>IF('graph (2)'!$E$20=0,0,IF('graph (2)'!$E$2=0,20,IF(AND(B315&lt;'graph (2)'!$E$20+'graph (2)'!$E$32,B315&gt;'graph (2)'!$E$20-'graph (2)'!$E$32),0.25,0)))</f>
        <v>#REF!</v>
      </c>
      <c r="L315" s="674" t="e">
        <f>IF('graph (2)'!$E$22=0,0,IF('graph (2)'!$E$2=0,20,IF(AND(B315&gt;'graph (2)'!$E$22-'graph (2)'!$E$32,B315&lt;'graph (2)'!$E$22+'graph (2)'!$E$32),0.25,0)))</f>
        <v>#REF!</v>
      </c>
    </row>
    <row r="316" spans="2:12">
      <c r="B316" s="620" t="e">
        <f>IF('graph (2)'!$E$2=0,"",B315+'graph (2)'!$E$32)</f>
        <v>#REF!</v>
      </c>
      <c r="C316" s="673" t="e">
        <f>IF('graph (2)'!$E$2=0,20,IF(SUM(K316+L316=0),NA(),0.25))</f>
        <v>#REF!</v>
      </c>
      <c r="D316" s="496" t="e">
        <f>IF('graph (2)'!$E$2=0,20,IF(AND(B316&lt;'graph (2)'!$E$10+'graph (2)'!$E$32,B316&gt;'graph (2)'!$E$10-'graph (2)'!$E$32),0.25,NA()))</f>
        <v>#REF!</v>
      </c>
      <c r="K316" s="674" t="e">
        <f>IF('graph (2)'!$E$20=0,0,IF('graph (2)'!$E$2=0,20,IF(AND(B316&lt;'graph (2)'!$E$20+'graph (2)'!$E$32,B316&gt;'graph (2)'!$E$20-'graph (2)'!$E$32),0.25,0)))</f>
        <v>#REF!</v>
      </c>
      <c r="L316" s="674" t="e">
        <f>IF('graph (2)'!$E$22=0,0,IF('graph (2)'!$E$2=0,20,IF(AND(B316&gt;'graph (2)'!$E$22-'graph (2)'!$E$32,B316&lt;'graph (2)'!$E$22+'graph (2)'!$E$32),0.25,0)))</f>
        <v>#REF!</v>
      </c>
    </row>
    <row r="317" spans="2:12">
      <c r="B317" s="620" t="e">
        <f>IF('graph (2)'!$E$2=0,"",B316+'graph (2)'!$E$32)</f>
        <v>#REF!</v>
      </c>
      <c r="C317" s="673" t="e">
        <f>IF('graph (2)'!$E$2=0,20,IF(SUM(K317+L317=0),NA(),0.25))</f>
        <v>#REF!</v>
      </c>
      <c r="D317" s="496" t="e">
        <f>IF('graph (2)'!$E$2=0,20,IF(AND(B317&lt;'graph (2)'!$E$10+'graph (2)'!$E$32,B317&gt;'graph (2)'!$E$10-'graph (2)'!$E$32),0.25,NA()))</f>
        <v>#REF!</v>
      </c>
      <c r="K317" s="674" t="e">
        <f>IF('graph (2)'!$E$20=0,0,IF('graph (2)'!$E$2=0,20,IF(AND(B317&lt;'graph (2)'!$E$20+'graph (2)'!$E$32,B317&gt;'graph (2)'!$E$20-'graph (2)'!$E$32),0.25,0)))</f>
        <v>#REF!</v>
      </c>
      <c r="L317" s="674" t="e">
        <f>IF('graph (2)'!$E$22=0,0,IF('graph (2)'!$E$2=0,20,IF(AND(B317&gt;'graph (2)'!$E$22-'graph (2)'!$E$32,B317&lt;'graph (2)'!$E$22+'graph (2)'!$E$32),0.25,0)))</f>
        <v>#REF!</v>
      </c>
    </row>
    <row r="318" spans="2:12">
      <c r="B318" s="620" t="e">
        <f>IF('graph (2)'!$E$2=0,"",B317+'graph (2)'!$E$32)</f>
        <v>#REF!</v>
      </c>
      <c r="C318" s="673" t="e">
        <f>IF('graph (2)'!$E$2=0,20,IF(SUM(K318+L318=0),NA(),0.25))</f>
        <v>#REF!</v>
      </c>
      <c r="D318" s="496" t="e">
        <f>IF('graph (2)'!$E$2=0,20,IF(AND(B318&lt;'graph (2)'!$E$10+'graph (2)'!$E$32,B318&gt;'graph (2)'!$E$10-'graph (2)'!$E$32),0.25,NA()))</f>
        <v>#REF!</v>
      </c>
      <c r="K318" s="674" t="e">
        <f>IF('graph (2)'!$E$20=0,0,IF('graph (2)'!$E$2=0,20,IF(AND(B318&lt;'graph (2)'!$E$20+'graph (2)'!$E$32,B318&gt;'graph (2)'!$E$20-'graph (2)'!$E$32),0.25,0)))</f>
        <v>#REF!</v>
      </c>
      <c r="L318" s="674" t="e">
        <f>IF('graph (2)'!$E$22=0,0,IF('graph (2)'!$E$2=0,20,IF(AND(B318&gt;'graph (2)'!$E$22-'graph (2)'!$E$32,B318&lt;'graph (2)'!$E$22+'graph (2)'!$E$32),0.25,0)))</f>
        <v>#REF!</v>
      </c>
    </row>
    <row r="319" spans="2:12">
      <c r="B319" s="620" t="e">
        <f>IF('graph (2)'!$E$2=0,"",B318+'graph (2)'!$E$32)</f>
        <v>#REF!</v>
      </c>
      <c r="C319" s="673" t="e">
        <f>IF('graph (2)'!$E$2=0,20,IF(SUM(K319+L319=0),NA(),0.25))</f>
        <v>#REF!</v>
      </c>
      <c r="D319" s="496" t="e">
        <f>IF('graph (2)'!$E$2=0,20,IF(AND(B319&lt;'graph (2)'!$E$10+'graph (2)'!$E$32,B319&gt;'graph (2)'!$E$10-'graph (2)'!$E$32),0.25,NA()))</f>
        <v>#REF!</v>
      </c>
      <c r="K319" s="674" t="e">
        <f>IF('graph (2)'!$E$20=0,0,IF('graph (2)'!$E$2=0,20,IF(AND(B319&lt;'graph (2)'!$E$20+'graph (2)'!$E$32,B319&gt;'graph (2)'!$E$20-'graph (2)'!$E$32),0.25,0)))</f>
        <v>#REF!</v>
      </c>
      <c r="L319" s="674" t="e">
        <f>IF('graph (2)'!$E$22=0,0,IF('graph (2)'!$E$2=0,20,IF(AND(B319&gt;'graph (2)'!$E$22-'graph (2)'!$E$32,B319&lt;'graph (2)'!$E$22+'graph (2)'!$E$32),0.25,0)))</f>
        <v>#REF!</v>
      </c>
    </row>
    <row r="320" spans="2:12">
      <c r="B320" s="620" t="e">
        <f>IF('graph (2)'!$E$2=0,"",B319+'graph (2)'!$E$32)</f>
        <v>#REF!</v>
      </c>
      <c r="C320" s="673" t="e">
        <f>IF('graph (2)'!$E$2=0,20,IF(SUM(K320+L320=0),NA(),0.25))</f>
        <v>#REF!</v>
      </c>
      <c r="D320" s="496" t="e">
        <f>IF('graph (2)'!$E$2=0,20,IF(AND(B320&lt;'graph (2)'!$E$10+'graph (2)'!$E$32,B320&gt;'graph (2)'!$E$10-'graph (2)'!$E$32),0.25,NA()))</f>
        <v>#REF!</v>
      </c>
      <c r="K320" s="674" t="e">
        <f>IF('graph (2)'!$E$20=0,0,IF('graph (2)'!$E$2=0,20,IF(AND(B320&lt;'graph (2)'!$E$20+'graph (2)'!$E$32,B320&gt;'graph (2)'!$E$20-'graph (2)'!$E$32),0.25,0)))</f>
        <v>#REF!</v>
      </c>
      <c r="L320" s="674" t="e">
        <f>IF('graph (2)'!$E$22=0,0,IF('graph (2)'!$E$2=0,20,IF(AND(B320&gt;'graph (2)'!$E$22-'graph (2)'!$E$32,B320&lt;'graph (2)'!$E$22+'graph (2)'!$E$32),0.25,0)))</f>
        <v>#REF!</v>
      </c>
    </row>
    <row r="321" spans="2:12">
      <c r="B321" s="620" t="e">
        <f>IF('graph (2)'!$E$2=0,"",B320+'graph (2)'!$E$32)</f>
        <v>#REF!</v>
      </c>
      <c r="C321" s="673" t="e">
        <f>IF('graph (2)'!$E$2=0,20,IF(SUM(K321+L321=0),NA(),0.25))</f>
        <v>#REF!</v>
      </c>
      <c r="D321" s="496" t="e">
        <f>IF('graph (2)'!$E$2=0,20,IF(AND(B321&lt;'graph (2)'!$E$10+'graph (2)'!$E$32,B321&gt;'graph (2)'!$E$10-'graph (2)'!$E$32),0.25,NA()))</f>
        <v>#REF!</v>
      </c>
      <c r="K321" s="674" t="e">
        <f>IF('graph (2)'!$E$20=0,0,IF('graph (2)'!$E$2=0,20,IF(AND(B321&lt;'graph (2)'!$E$20+'graph (2)'!$E$32,B321&gt;'graph (2)'!$E$20-'graph (2)'!$E$32),0.25,0)))</f>
        <v>#REF!</v>
      </c>
      <c r="L321" s="674" t="e">
        <f>IF('graph (2)'!$E$22=0,0,IF('graph (2)'!$E$2=0,20,IF(AND(B321&gt;'graph (2)'!$E$22-'graph (2)'!$E$32,B321&lt;'graph (2)'!$E$22+'graph (2)'!$E$32),0.25,0)))</f>
        <v>#REF!</v>
      </c>
    </row>
    <row r="322" spans="2:12">
      <c r="B322" s="620" t="e">
        <f>IF('graph (2)'!$E$2=0,"",B321+'graph (2)'!$E$32)</f>
        <v>#REF!</v>
      </c>
      <c r="C322" s="673" t="e">
        <f>IF('graph (2)'!$E$2=0,20,IF(SUM(K322+L322=0),NA(),0.25))</f>
        <v>#REF!</v>
      </c>
      <c r="D322" s="496" t="e">
        <f>IF('graph (2)'!$E$2=0,20,IF(AND(B322&lt;'graph (2)'!$E$10+'graph (2)'!$E$32,B322&gt;'graph (2)'!$E$10-'graph (2)'!$E$32),0.25,NA()))</f>
        <v>#REF!</v>
      </c>
      <c r="K322" s="674" t="e">
        <f>IF('graph (2)'!$E$20=0,0,IF('graph (2)'!$E$2=0,20,IF(AND(B322&lt;'graph (2)'!$E$20+'graph (2)'!$E$32,B322&gt;'graph (2)'!$E$20-'graph (2)'!$E$32),0.25,0)))</f>
        <v>#REF!</v>
      </c>
      <c r="L322" s="674" t="e">
        <f>IF('graph (2)'!$E$22=0,0,IF('graph (2)'!$E$2=0,20,IF(AND(B322&gt;'graph (2)'!$E$22-'graph (2)'!$E$32,B322&lt;'graph (2)'!$E$22+'graph (2)'!$E$32),0.25,0)))</f>
        <v>#REF!</v>
      </c>
    </row>
    <row r="323" spans="2:12">
      <c r="B323" s="620" t="e">
        <f>IF('graph (2)'!$E$2=0,"",B322+'graph (2)'!$E$32)</f>
        <v>#REF!</v>
      </c>
      <c r="C323" s="673" t="e">
        <f>IF('graph (2)'!$E$2=0,20,IF(SUM(K323+L323=0),NA(),0.25))</f>
        <v>#REF!</v>
      </c>
      <c r="D323" s="496" t="e">
        <f>IF('graph (2)'!$E$2=0,20,IF(AND(B323&lt;'graph (2)'!$E$10+'graph (2)'!$E$32,B323&gt;'graph (2)'!$E$10-'graph (2)'!$E$32),0.25,NA()))</f>
        <v>#REF!</v>
      </c>
      <c r="K323" s="674" t="e">
        <f>IF('graph (2)'!$E$20=0,0,IF('graph (2)'!$E$2=0,20,IF(AND(B323&lt;'graph (2)'!$E$20+'graph (2)'!$E$32,B323&gt;'graph (2)'!$E$20-'graph (2)'!$E$32),0.25,0)))</f>
        <v>#REF!</v>
      </c>
      <c r="L323" s="674" t="e">
        <f>IF('graph (2)'!$E$22=0,0,IF('graph (2)'!$E$2=0,20,IF(AND(B323&gt;'graph (2)'!$E$22-'graph (2)'!$E$32,B323&lt;'graph (2)'!$E$22+'graph (2)'!$E$32),0.25,0)))</f>
        <v>#REF!</v>
      </c>
    </row>
    <row r="324" spans="2:12">
      <c r="B324" s="620" t="e">
        <f>IF('graph (2)'!$E$2=0,"",B323+'graph (2)'!$E$32)</f>
        <v>#REF!</v>
      </c>
      <c r="C324" s="673" t="e">
        <f>IF('graph (2)'!$E$2=0,20,IF(SUM(K324+L324=0),NA(),0.25))</f>
        <v>#REF!</v>
      </c>
      <c r="D324" s="496" t="e">
        <f>IF('graph (2)'!$E$2=0,20,IF(AND(B324&lt;'graph (2)'!$E$10+'graph (2)'!$E$32,B324&gt;'graph (2)'!$E$10-'graph (2)'!$E$32),0.25,NA()))</f>
        <v>#REF!</v>
      </c>
      <c r="K324" s="674" t="e">
        <f>IF('graph (2)'!$E$20=0,0,IF('graph (2)'!$E$2=0,20,IF(AND(B324&lt;'graph (2)'!$E$20+'graph (2)'!$E$32,B324&gt;'graph (2)'!$E$20-'graph (2)'!$E$32),0.25,0)))</f>
        <v>#REF!</v>
      </c>
      <c r="L324" s="674" t="e">
        <f>IF('graph (2)'!$E$22=0,0,IF('graph (2)'!$E$2=0,20,IF(AND(B324&gt;'graph (2)'!$E$22-'graph (2)'!$E$32,B324&lt;'graph (2)'!$E$22+'graph (2)'!$E$32),0.25,0)))</f>
        <v>#REF!</v>
      </c>
    </row>
    <row r="325" spans="2:12">
      <c r="B325" s="620" t="e">
        <f>IF('graph (2)'!$E$2=0,"",B324+'graph (2)'!$E$32)</f>
        <v>#REF!</v>
      </c>
      <c r="C325" s="673" t="e">
        <f>IF('graph (2)'!$E$2=0,20,IF(SUM(K325+L325=0),NA(),0.25))</f>
        <v>#REF!</v>
      </c>
      <c r="D325" s="496" t="e">
        <f>IF('graph (2)'!$E$2=0,20,IF(AND(B325&lt;'graph (2)'!$E$10+'graph (2)'!$E$32,B325&gt;'graph (2)'!$E$10-'graph (2)'!$E$32),0.25,NA()))</f>
        <v>#REF!</v>
      </c>
      <c r="K325" s="674" t="e">
        <f>IF('graph (2)'!$E$20=0,0,IF('graph (2)'!$E$2=0,20,IF(AND(B325&lt;'graph (2)'!$E$20+'graph (2)'!$E$32,B325&gt;'graph (2)'!$E$20-'graph (2)'!$E$32),0.25,0)))</f>
        <v>#REF!</v>
      </c>
      <c r="L325" s="674" t="e">
        <f>IF('graph (2)'!$E$22=0,0,IF('graph (2)'!$E$2=0,20,IF(AND(B325&gt;'graph (2)'!$E$22-'graph (2)'!$E$32,B325&lt;'graph (2)'!$E$22+'graph (2)'!$E$32),0.25,0)))</f>
        <v>#REF!</v>
      </c>
    </row>
    <row r="326" spans="2:12">
      <c r="B326" s="620" t="e">
        <f>IF('graph (2)'!$E$2=0,"",B325+'graph (2)'!$E$32)</f>
        <v>#REF!</v>
      </c>
      <c r="C326" s="673" t="e">
        <f>IF('graph (2)'!$E$2=0,20,IF(SUM(K326+L326=0),NA(),0.25))</f>
        <v>#REF!</v>
      </c>
      <c r="D326" s="496" t="e">
        <f>IF('graph (2)'!$E$2=0,20,IF(AND(B326&lt;'graph (2)'!$E$10+'graph (2)'!$E$32,B326&gt;'graph (2)'!$E$10-'graph (2)'!$E$32),0.25,NA()))</f>
        <v>#REF!</v>
      </c>
      <c r="K326" s="674" t="e">
        <f>IF('graph (2)'!$E$20=0,0,IF('graph (2)'!$E$2=0,20,IF(AND(B326&lt;'graph (2)'!$E$20+'graph (2)'!$E$32,B326&gt;'graph (2)'!$E$20-'graph (2)'!$E$32),0.25,0)))</f>
        <v>#REF!</v>
      </c>
      <c r="L326" s="674" t="e">
        <f>IF('graph (2)'!$E$22=0,0,IF('graph (2)'!$E$2=0,20,IF(AND(B326&gt;'graph (2)'!$E$22-'graph (2)'!$E$32,B326&lt;'graph (2)'!$E$22+'graph (2)'!$E$32),0.25,0)))</f>
        <v>#REF!</v>
      </c>
    </row>
    <row r="327" spans="2:12">
      <c r="B327" s="620" t="e">
        <f>IF('graph (2)'!$E$2=0,"",B326+'graph (2)'!$E$32)</f>
        <v>#REF!</v>
      </c>
      <c r="C327" s="673" t="e">
        <f>IF('graph (2)'!$E$2=0,20,IF(SUM(K327+L327=0),NA(),0.25))</f>
        <v>#REF!</v>
      </c>
      <c r="D327" s="496" t="e">
        <f>IF('graph (2)'!$E$2=0,20,IF(AND(B327&lt;'graph (2)'!$E$10+'graph (2)'!$E$32,B327&gt;'graph (2)'!$E$10-'graph (2)'!$E$32),0.25,NA()))</f>
        <v>#REF!</v>
      </c>
      <c r="K327" s="674" t="e">
        <f>IF('graph (2)'!$E$20=0,0,IF('graph (2)'!$E$2=0,20,IF(AND(B327&lt;'graph (2)'!$E$20+'graph (2)'!$E$32,B327&gt;'graph (2)'!$E$20-'graph (2)'!$E$32),0.25,0)))</f>
        <v>#REF!</v>
      </c>
      <c r="L327" s="674" t="e">
        <f>IF('graph (2)'!$E$22=0,0,IF('graph (2)'!$E$2=0,20,IF(AND(B327&gt;'graph (2)'!$E$22-'graph (2)'!$E$32,B327&lt;'graph (2)'!$E$22+'graph (2)'!$E$32),0.25,0)))</f>
        <v>#REF!</v>
      </c>
    </row>
    <row r="328" spans="2:12">
      <c r="B328" s="620" t="e">
        <f>IF('graph (2)'!$E$2=0,"",B327+'graph (2)'!$E$32)</f>
        <v>#REF!</v>
      </c>
      <c r="C328" s="673" t="e">
        <f>IF('graph (2)'!$E$2=0,20,IF(SUM(K328+L328=0),NA(),0.25))</f>
        <v>#REF!</v>
      </c>
      <c r="D328" s="496" t="e">
        <f>IF('graph (2)'!$E$2=0,20,IF(AND(B328&lt;'graph (2)'!$E$10+'graph (2)'!$E$32,B328&gt;'graph (2)'!$E$10-'graph (2)'!$E$32),0.25,NA()))</f>
        <v>#REF!</v>
      </c>
      <c r="K328" s="674" t="e">
        <f>IF('graph (2)'!$E$20=0,0,IF('graph (2)'!$E$2=0,20,IF(AND(B328&lt;'graph (2)'!$E$20+'graph (2)'!$E$32,B328&gt;'graph (2)'!$E$20-'graph (2)'!$E$32),0.25,0)))</f>
        <v>#REF!</v>
      </c>
      <c r="L328" s="674" t="e">
        <f>IF('graph (2)'!$E$22=0,0,IF('graph (2)'!$E$2=0,20,IF(AND(B328&gt;'graph (2)'!$E$22-'graph (2)'!$E$32,B328&lt;'graph (2)'!$E$22+'graph (2)'!$E$32),0.25,0)))</f>
        <v>#REF!</v>
      </c>
    </row>
    <row r="329" spans="2:12">
      <c r="B329" s="620" t="e">
        <f>IF('graph (2)'!$E$2=0,"",B328+'graph (2)'!$E$32)</f>
        <v>#REF!</v>
      </c>
      <c r="C329" s="673" t="e">
        <f>IF('graph (2)'!$E$2=0,20,IF(SUM(K329+L329=0),NA(),0.25))</f>
        <v>#REF!</v>
      </c>
      <c r="D329" s="496" t="e">
        <f>IF('graph (2)'!$E$2=0,20,IF(AND(B329&lt;'graph (2)'!$E$10+'graph (2)'!$E$32,B329&gt;'graph (2)'!$E$10-'graph (2)'!$E$32),0.25,NA()))</f>
        <v>#REF!</v>
      </c>
      <c r="K329" s="674" t="e">
        <f>IF('graph (2)'!$E$20=0,0,IF('graph (2)'!$E$2=0,20,IF(AND(B329&lt;'graph (2)'!$E$20+'graph (2)'!$E$32,B329&gt;'graph (2)'!$E$20-'graph (2)'!$E$32),0.25,0)))</f>
        <v>#REF!</v>
      </c>
      <c r="L329" s="674" t="e">
        <f>IF('graph (2)'!$E$22=0,0,IF('graph (2)'!$E$2=0,20,IF(AND(B329&gt;'graph (2)'!$E$22-'graph (2)'!$E$32,B329&lt;'graph (2)'!$E$22+'graph (2)'!$E$32),0.25,0)))</f>
        <v>#REF!</v>
      </c>
    </row>
    <row r="330" spans="2:12">
      <c r="B330" s="620" t="e">
        <f>IF('graph (2)'!$E$2=0,"",B329+'graph (2)'!$E$32)</f>
        <v>#REF!</v>
      </c>
      <c r="C330" s="673" t="e">
        <f>IF('graph (2)'!$E$2=0,20,IF(SUM(K330+L330=0),NA(),0.25))</f>
        <v>#REF!</v>
      </c>
      <c r="D330" s="496" t="e">
        <f>IF('graph (2)'!$E$2=0,20,IF(AND(B330&lt;'graph (2)'!$E$10+'graph (2)'!$E$32,B330&gt;'graph (2)'!$E$10-'graph (2)'!$E$32),0.25,NA()))</f>
        <v>#REF!</v>
      </c>
      <c r="K330" s="674" t="e">
        <f>IF('graph (2)'!$E$20=0,0,IF('graph (2)'!$E$2=0,20,IF(AND(B330&lt;'graph (2)'!$E$20+'graph (2)'!$E$32,B330&gt;'graph (2)'!$E$20-'graph (2)'!$E$32),0.25,0)))</f>
        <v>#REF!</v>
      </c>
      <c r="L330" s="674" t="e">
        <f>IF('graph (2)'!$E$22=0,0,IF('graph (2)'!$E$2=0,20,IF(AND(B330&gt;'graph (2)'!$E$22-'graph (2)'!$E$32,B330&lt;'graph (2)'!$E$22+'graph (2)'!$E$32),0.25,0)))</f>
        <v>#REF!</v>
      </c>
    </row>
    <row r="331" spans="2:12">
      <c r="B331" s="620" t="e">
        <f>IF('graph (2)'!$E$2=0,"",B330+'graph (2)'!$E$32)</f>
        <v>#REF!</v>
      </c>
      <c r="C331" s="673" t="e">
        <f>IF('graph (2)'!$E$2=0,20,IF(SUM(K331+L331=0),NA(),0.25))</f>
        <v>#REF!</v>
      </c>
      <c r="D331" s="496" t="e">
        <f>IF('graph (2)'!$E$2=0,20,IF(AND(B331&lt;'graph (2)'!$E$10+'graph (2)'!$E$32,B331&gt;'graph (2)'!$E$10-'graph (2)'!$E$32),0.25,NA()))</f>
        <v>#REF!</v>
      </c>
      <c r="K331" s="674" t="e">
        <f>IF('graph (2)'!$E$20=0,0,IF('graph (2)'!$E$2=0,20,IF(AND(B331&lt;'graph (2)'!$E$20+'graph (2)'!$E$32,B331&gt;'graph (2)'!$E$20-'graph (2)'!$E$32),0.25,0)))</f>
        <v>#REF!</v>
      </c>
      <c r="L331" s="674" t="e">
        <f>IF('graph (2)'!$E$22=0,0,IF('graph (2)'!$E$2=0,20,IF(AND(B331&gt;'graph (2)'!$E$22-'graph (2)'!$E$32,B331&lt;'graph (2)'!$E$22+'graph (2)'!$E$32),0.25,0)))</f>
        <v>#REF!</v>
      </c>
    </row>
    <row r="332" spans="2:12">
      <c r="B332" s="620" t="e">
        <f>IF('graph (2)'!$E$2=0,"",B331+'graph (2)'!$E$32)</f>
        <v>#REF!</v>
      </c>
      <c r="C332" s="673" t="e">
        <f>IF('graph (2)'!$E$2=0,20,IF(SUM(K332+L332=0),NA(),0.25))</f>
        <v>#REF!</v>
      </c>
      <c r="D332" s="496" t="e">
        <f>IF('graph (2)'!$E$2=0,20,IF(AND(B332&lt;'graph (2)'!$E$10+'graph (2)'!$E$32,B332&gt;'graph (2)'!$E$10-'graph (2)'!$E$32),0.25,NA()))</f>
        <v>#REF!</v>
      </c>
      <c r="K332" s="674" t="e">
        <f>IF('graph (2)'!$E$20=0,0,IF('graph (2)'!$E$2=0,20,IF(AND(B332&lt;'graph (2)'!$E$20+'graph (2)'!$E$32,B332&gt;'graph (2)'!$E$20-'graph (2)'!$E$32),0.25,0)))</f>
        <v>#REF!</v>
      </c>
      <c r="L332" s="674" t="e">
        <f>IF('graph (2)'!$E$22=0,0,IF('graph (2)'!$E$2=0,20,IF(AND(B332&gt;'graph (2)'!$E$22-'graph (2)'!$E$32,B332&lt;'graph (2)'!$E$22+'graph (2)'!$E$32),0.25,0)))</f>
        <v>#REF!</v>
      </c>
    </row>
    <row r="333" spans="2:12">
      <c r="B333" s="620" t="e">
        <f>IF('graph (2)'!$E$2=0,"",B332+'graph (2)'!$E$32)</f>
        <v>#REF!</v>
      </c>
      <c r="C333" s="673" t="e">
        <f>IF('graph (2)'!$E$2=0,20,IF(SUM(K333+L333=0),NA(),0.25))</f>
        <v>#REF!</v>
      </c>
      <c r="D333" s="496" t="e">
        <f>IF('graph (2)'!$E$2=0,20,IF(AND(B333&lt;'graph (2)'!$E$10+'graph (2)'!$E$32,B333&gt;'graph (2)'!$E$10-'graph (2)'!$E$32),0.25,NA()))</f>
        <v>#REF!</v>
      </c>
      <c r="K333" s="674" t="e">
        <f>IF('graph (2)'!$E$20=0,0,IF('graph (2)'!$E$2=0,20,IF(AND(B333&lt;'graph (2)'!$E$20+'graph (2)'!$E$32,B333&gt;'graph (2)'!$E$20-'graph (2)'!$E$32),0.25,0)))</f>
        <v>#REF!</v>
      </c>
      <c r="L333" s="674" t="e">
        <f>IF('graph (2)'!$E$22=0,0,IF('graph (2)'!$E$2=0,20,IF(AND(B333&gt;'graph (2)'!$E$22-'graph (2)'!$E$32,B333&lt;'graph (2)'!$E$22+'graph (2)'!$E$32),0.25,0)))</f>
        <v>#REF!</v>
      </c>
    </row>
    <row r="334" spans="2:12">
      <c r="B334" s="620" t="e">
        <f>IF('graph (2)'!$E$2=0,"",B333+'graph (2)'!$E$32)</f>
        <v>#REF!</v>
      </c>
      <c r="C334" s="673" t="e">
        <f>IF('graph (2)'!$E$2=0,20,IF(SUM(K334+L334=0),NA(),0.25))</f>
        <v>#REF!</v>
      </c>
      <c r="D334" s="496" t="e">
        <f>IF('graph (2)'!$E$2=0,20,IF(AND(B334&lt;'graph (2)'!$E$10+'graph (2)'!$E$32,B334&gt;'graph (2)'!$E$10-'graph (2)'!$E$32),0.25,NA()))</f>
        <v>#REF!</v>
      </c>
      <c r="K334" s="674" t="e">
        <f>IF('graph (2)'!$E$20=0,0,IF('graph (2)'!$E$2=0,20,IF(AND(B334&lt;'graph (2)'!$E$20+'graph (2)'!$E$32,B334&gt;'graph (2)'!$E$20-'graph (2)'!$E$32),0.25,0)))</f>
        <v>#REF!</v>
      </c>
      <c r="L334" s="674" t="e">
        <f>IF('graph (2)'!$E$22=0,0,IF('graph (2)'!$E$2=0,20,IF(AND(B334&gt;'graph (2)'!$E$22-'graph (2)'!$E$32,B334&lt;'graph (2)'!$E$22+'graph (2)'!$E$32),0.25,0)))</f>
        <v>#REF!</v>
      </c>
    </row>
    <row r="335" spans="2:12">
      <c r="B335" s="620" t="e">
        <f>IF('graph (2)'!$E$2=0,"",B334+'graph (2)'!$E$32)</f>
        <v>#REF!</v>
      </c>
      <c r="C335" s="673" t="e">
        <f>IF('graph (2)'!$E$2=0,20,IF(SUM(K335+L335=0),NA(),0.25))</f>
        <v>#REF!</v>
      </c>
      <c r="D335" s="496" t="e">
        <f>IF('graph (2)'!$E$2=0,20,IF(AND(B335&lt;'graph (2)'!$E$10+'graph (2)'!$E$32,B335&gt;'graph (2)'!$E$10-'graph (2)'!$E$32),0.25,NA()))</f>
        <v>#REF!</v>
      </c>
      <c r="K335" s="674" t="e">
        <f>IF('graph (2)'!$E$20=0,0,IF('graph (2)'!$E$2=0,20,IF(AND(B335&lt;'graph (2)'!$E$20+'graph (2)'!$E$32,B335&gt;'graph (2)'!$E$20-'graph (2)'!$E$32),0.25,0)))</f>
        <v>#REF!</v>
      </c>
      <c r="L335" s="674" t="e">
        <f>IF('graph (2)'!$E$22=0,0,IF('graph (2)'!$E$2=0,20,IF(AND(B335&gt;'graph (2)'!$E$22-'graph (2)'!$E$32,B335&lt;'graph (2)'!$E$22+'graph (2)'!$E$32),0.25,0)))</f>
        <v>#REF!</v>
      </c>
    </row>
    <row r="336" spans="2:12">
      <c r="B336" s="620" t="e">
        <f>IF('graph (2)'!$E$2=0,"",B335+'graph (2)'!$E$32)</f>
        <v>#REF!</v>
      </c>
      <c r="C336" s="673" t="e">
        <f>IF('graph (2)'!$E$2=0,20,IF(SUM(K336+L336=0),NA(),0.25))</f>
        <v>#REF!</v>
      </c>
      <c r="D336" s="496" t="e">
        <f>IF('graph (2)'!$E$2=0,20,IF(AND(B336&lt;'graph (2)'!$E$10+'graph (2)'!$E$32,B336&gt;'graph (2)'!$E$10-'graph (2)'!$E$32),0.25,NA()))</f>
        <v>#REF!</v>
      </c>
      <c r="K336" s="674" t="e">
        <f>IF('graph (2)'!$E$20=0,0,IF('graph (2)'!$E$2=0,20,IF(AND(B336&lt;'graph (2)'!$E$20+'graph (2)'!$E$32,B336&gt;'graph (2)'!$E$20-'graph (2)'!$E$32),0.25,0)))</f>
        <v>#REF!</v>
      </c>
      <c r="L336" s="674" t="e">
        <f>IF('graph (2)'!$E$22=0,0,IF('graph (2)'!$E$2=0,20,IF(AND(B336&gt;'graph (2)'!$E$22-'graph (2)'!$E$32,B336&lt;'graph (2)'!$E$22+'graph (2)'!$E$32),0.25,0)))</f>
        <v>#REF!</v>
      </c>
    </row>
    <row r="337" spans="2:12">
      <c r="B337" s="620" t="e">
        <f>IF('graph (2)'!$E$2=0,"",B336+'graph (2)'!$E$32)</f>
        <v>#REF!</v>
      </c>
      <c r="C337" s="673" t="e">
        <f>IF('graph (2)'!$E$2=0,20,IF(SUM(K337+L337=0),NA(),0.25))</f>
        <v>#REF!</v>
      </c>
      <c r="D337" s="496" t="e">
        <f>IF('graph (2)'!$E$2=0,20,IF(AND(B337&lt;'graph (2)'!$E$10+'graph (2)'!$E$32,B337&gt;'graph (2)'!$E$10-'graph (2)'!$E$32),0.25,NA()))</f>
        <v>#REF!</v>
      </c>
      <c r="K337" s="674" t="e">
        <f>IF('graph (2)'!$E$20=0,0,IF('graph (2)'!$E$2=0,20,IF(AND(B337&lt;'graph (2)'!$E$20+'graph (2)'!$E$32,B337&gt;'graph (2)'!$E$20-'graph (2)'!$E$32),0.25,0)))</f>
        <v>#REF!</v>
      </c>
      <c r="L337" s="674" t="e">
        <f>IF('graph (2)'!$E$22=0,0,IF('graph (2)'!$E$2=0,20,IF(AND(B337&gt;'graph (2)'!$E$22-'graph (2)'!$E$32,B337&lt;'graph (2)'!$E$22+'graph (2)'!$E$32),0.25,0)))</f>
        <v>#REF!</v>
      </c>
    </row>
    <row r="338" spans="2:12">
      <c r="B338" s="620" t="e">
        <f>IF('graph (2)'!$E$2=0,"",B337+'graph (2)'!$E$32)</f>
        <v>#REF!</v>
      </c>
      <c r="C338" s="673" t="e">
        <f>IF('graph (2)'!$E$2=0,20,IF(SUM(K338+L338=0),NA(),0.25))</f>
        <v>#REF!</v>
      </c>
      <c r="D338" s="496" t="e">
        <f>IF('graph (2)'!$E$2=0,20,IF(AND(B338&lt;'graph (2)'!$E$10+'graph (2)'!$E$32,B338&gt;'graph (2)'!$E$10-'graph (2)'!$E$32),0.25,NA()))</f>
        <v>#REF!</v>
      </c>
      <c r="K338" s="674" t="e">
        <f>IF('graph (2)'!$E$20=0,0,IF('graph (2)'!$E$2=0,20,IF(AND(B338&lt;'graph (2)'!$E$20+'graph (2)'!$E$32,B338&gt;'graph (2)'!$E$20-'graph (2)'!$E$32),0.25,0)))</f>
        <v>#REF!</v>
      </c>
      <c r="L338" s="674" t="e">
        <f>IF('graph (2)'!$E$22=0,0,IF('graph (2)'!$E$2=0,20,IF(AND(B338&gt;'graph (2)'!$E$22-'graph (2)'!$E$32,B338&lt;'graph (2)'!$E$22+'graph (2)'!$E$32),0.25,0)))</f>
        <v>#REF!</v>
      </c>
    </row>
    <row r="339" spans="2:12">
      <c r="B339" s="620" t="e">
        <f>IF('graph (2)'!$E$2=0,"",B338+'graph (2)'!$E$32)</f>
        <v>#REF!</v>
      </c>
      <c r="C339" s="673" t="e">
        <f>IF('graph (2)'!$E$2=0,20,IF(SUM(K339+L339=0),NA(),0.25))</f>
        <v>#REF!</v>
      </c>
      <c r="D339" s="496" t="e">
        <f>IF('graph (2)'!$E$2=0,20,IF(AND(B339&lt;'graph (2)'!$E$10+'graph (2)'!$E$32,B339&gt;'graph (2)'!$E$10-'graph (2)'!$E$32),0.25,NA()))</f>
        <v>#REF!</v>
      </c>
      <c r="K339" s="674" t="e">
        <f>IF('graph (2)'!$E$20=0,0,IF('graph (2)'!$E$2=0,20,IF(AND(B339&lt;'graph (2)'!$E$20+'graph (2)'!$E$32,B339&gt;'graph (2)'!$E$20-'graph (2)'!$E$32),0.25,0)))</f>
        <v>#REF!</v>
      </c>
      <c r="L339" s="674" t="e">
        <f>IF('graph (2)'!$E$22=0,0,IF('graph (2)'!$E$2=0,20,IF(AND(B339&gt;'graph (2)'!$E$22-'graph (2)'!$E$32,B339&lt;'graph (2)'!$E$22+'graph (2)'!$E$32),0.25,0)))</f>
        <v>#REF!</v>
      </c>
    </row>
    <row r="340" spans="2:12">
      <c r="B340" s="620" t="e">
        <f>IF('graph (2)'!$E$2=0,"",B339+'graph (2)'!$E$32)</f>
        <v>#REF!</v>
      </c>
      <c r="C340" s="673" t="e">
        <f>IF('graph (2)'!$E$2=0,20,IF(SUM(K340+L340=0),NA(),0.25))</f>
        <v>#REF!</v>
      </c>
      <c r="D340" s="496" t="e">
        <f>IF('graph (2)'!$E$2=0,20,IF(AND(B340&lt;'graph (2)'!$E$10+'graph (2)'!$E$32,B340&gt;'graph (2)'!$E$10-'graph (2)'!$E$32),0.25,NA()))</f>
        <v>#REF!</v>
      </c>
      <c r="K340" s="674" t="e">
        <f>IF('graph (2)'!$E$20=0,0,IF('graph (2)'!$E$2=0,20,IF(AND(B340&lt;'graph (2)'!$E$20+'graph (2)'!$E$32,B340&gt;'graph (2)'!$E$20-'graph (2)'!$E$32),0.25,0)))</f>
        <v>#REF!</v>
      </c>
      <c r="L340" s="674" t="e">
        <f>IF('graph (2)'!$E$22=0,0,IF('graph (2)'!$E$2=0,20,IF(AND(B340&gt;'graph (2)'!$E$22-'graph (2)'!$E$32,B340&lt;'graph (2)'!$E$22+'graph (2)'!$E$32),0.25,0)))</f>
        <v>#REF!</v>
      </c>
    </row>
    <row r="341" spans="2:12">
      <c r="B341" s="620" t="e">
        <f>IF('graph (2)'!$E$2=0,"",B340+'graph (2)'!$E$32)</f>
        <v>#REF!</v>
      </c>
      <c r="C341" s="673" t="e">
        <f>IF('graph (2)'!$E$2=0,20,IF(SUM(K341+L341=0),NA(),0.25))</f>
        <v>#REF!</v>
      </c>
      <c r="D341" s="496" t="e">
        <f>IF('graph (2)'!$E$2=0,20,IF(AND(B341&lt;'graph (2)'!$E$10+'graph (2)'!$E$32,B341&gt;'graph (2)'!$E$10-'graph (2)'!$E$32),0.25,NA()))</f>
        <v>#REF!</v>
      </c>
      <c r="K341" s="674" t="e">
        <f>IF('graph (2)'!$E$20=0,0,IF('graph (2)'!$E$2=0,20,IF(AND(B341&lt;'graph (2)'!$E$20+'graph (2)'!$E$32,B341&gt;'graph (2)'!$E$20-'graph (2)'!$E$32),0.25,0)))</f>
        <v>#REF!</v>
      </c>
      <c r="L341" s="674" t="e">
        <f>IF('graph (2)'!$E$22=0,0,IF('graph (2)'!$E$2=0,20,IF(AND(B341&gt;'graph (2)'!$E$22-'graph (2)'!$E$32,B341&lt;'graph (2)'!$E$22+'graph (2)'!$E$32),0.25,0)))</f>
        <v>#REF!</v>
      </c>
    </row>
    <row r="342" spans="2:12">
      <c r="B342" s="620" t="e">
        <f>IF('graph (2)'!$E$2=0,"",B341+'graph (2)'!$E$32)</f>
        <v>#REF!</v>
      </c>
      <c r="C342" s="673" t="e">
        <f>IF('graph (2)'!$E$2=0,20,IF(SUM(K342+L342=0),NA(),0.25))</f>
        <v>#REF!</v>
      </c>
      <c r="D342" s="496" t="e">
        <f>IF('graph (2)'!$E$2=0,20,IF(AND(B342&lt;'graph (2)'!$E$10+'graph (2)'!$E$32,B342&gt;'graph (2)'!$E$10-'graph (2)'!$E$32),0.25,NA()))</f>
        <v>#REF!</v>
      </c>
      <c r="K342" s="674" t="e">
        <f>IF('graph (2)'!$E$20=0,0,IF('graph (2)'!$E$2=0,20,IF(AND(B342&lt;'graph (2)'!$E$20+'graph (2)'!$E$32,B342&gt;'graph (2)'!$E$20-'graph (2)'!$E$32),0.25,0)))</f>
        <v>#REF!</v>
      </c>
      <c r="L342" s="674" t="e">
        <f>IF('graph (2)'!$E$22=0,0,IF('graph (2)'!$E$2=0,20,IF(AND(B342&gt;'graph (2)'!$E$22-'graph (2)'!$E$32,B342&lt;'graph (2)'!$E$22+'graph (2)'!$E$32),0.25,0)))</f>
        <v>#REF!</v>
      </c>
    </row>
    <row r="343" spans="2:12">
      <c r="B343" s="620" t="e">
        <f>IF('graph (2)'!$E$2=0,"",B342+'graph (2)'!$E$32)</f>
        <v>#REF!</v>
      </c>
      <c r="C343" s="673" t="e">
        <f>IF('graph (2)'!$E$2=0,20,IF(SUM(K343+L343=0),NA(),0.25))</f>
        <v>#REF!</v>
      </c>
      <c r="D343" s="496" t="e">
        <f>IF('graph (2)'!$E$2=0,20,IF(AND(B343&lt;'graph (2)'!$E$10+'graph (2)'!$E$32,B343&gt;'graph (2)'!$E$10-'graph (2)'!$E$32),0.25,NA()))</f>
        <v>#REF!</v>
      </c>
      <c r="K343" s="674" t="e">
        <f>IF('graph (2)'!$E$20=0,0,IF('graph (2)'!$E$2=0,20,IF(AND(B343&lt;'graph (2)'!$E$20+'graph (2)'!$E$32,B343&gt;'graph (2)'!$E$20-'graph (2)'!$E$32),0.25,0)))</f>
        <v>#REF!</v>
      </c>
      <c r="L343" s="674" t="e">
        <f>IF('graph (2)'!$E$22=0,0,IF('graph (2)'!$E$2=0,20,IF(AND(B343&gt;'graph (2)'!$E$22-'graph (2)'!$E$32,B343&lt;'graph (2)'!$E$22+'graph (2)'!$E$32),0.25,0)))</f>
        <v>#REF!</v>
      </c>
    </row>
    <row r="344" spans="2:12">
      <c r="B344" s="620" t="e">
        <f>IF('graph (2)'!$E$2=0,"",B343+'graph (2)'!$E$32)</f>
        <v>#REF!</v>
      </c>
      <c r="C344" s="673" t="e">
        <f>IF('graph (2)'!$E$2=0,20,IF(SUM(K344+L344=0),NA(),0.25))</f>
        <v>#REF!</v>
      </c>
      <c r="D344" s="496" t="e">
        <f>IF('graph (2)'!$E$2=0,20,IF(AND(B344&lt;'graph (2)'!$E$10+'graph (2)'!$E$32,B344&gt;'graph (2)'!$E$10-'graph (2)'!$E$32),0.25,NA()))</f>
        <v>#REF!</v>
      </c>
      <c r="K344" s="674" t="e">
        <f>IF('graph (2)'!$E$20=0,0,IF('graph (2)'!$E$2=0,20,IF(AND(B344&lt;'graph (2)'!$E$20+'graph (2)'!$E$32,B344&gt;'graph (2)'!$E$20-'graph (2)'!$E$32),0.25,0)))</f>
        <v>#REF!</v>
      </c>
      <c r="L344" s="674" t="e">
        <f>IF('graph (2)'!$E$22=0,0,IF('graph (2)'!$E$2=0,20,IF(AND(B344&gt;'graph (2)'!$E$22-'graph (2)'!$E$32,B344&lt;'graph (2)'!$E$22+'graph (2)'!$E$32),0.25,0)))</f>
        <v>#REF!</v>
      </c>
    </row>
    <row r="345" spans="2:12">
      <c r="B345" s="620" t="e">
        <f>IF('graph (2)'!$E$2=0,"",B344+'graph (2)'!$E$32)</f>
        <v>#REF!</v>
      </c>
      <c r="C345" s="673" t="e">
        <f>IF('graph (2)'!$E$2=0,20,IF(SUM(K345+L345=0),NA(),0.25))</f>
        <v>#REF!</v>
      </c>
      <c r="D345" s="496" t="e">
        <f>IF('graph (2)'!$E$2=0,20,IF(AND(B345&lt;'graph (2)'!$E$10+'graph (2)'!$E$32,B345&gt;'graph (2)'!$E$10-'graph (2)'!$E$32),0.25,NA()))</f>
        <v>#REF!</v>
      </c>
      <c r="K345" s="674" t="e">
        <f>IF('graph (2)'!$E$20=0,0,IF('graph (2)'!$E$2=0,20,IF(AND(B345&lt;'graph (2)'!$E$20+'graph (2)'!$E$32,B345&gt;'graph (2)'!$E$20-'graph (2)'!$E$32),0.25,0)))</f>
        <v>#REF!</v>
      </c>
      <c r="L345" s="674" t="e">
        <f>IF('graph (2)'!$E$22=0,0,IF('graph (2)'!$E$2=0,20,IF(AND(B345&gt;'graph (2)'!$E$22-'graph (2)'!$E$32,B345&lt;'graph (2)'!$E$22+'graph (2)'!$E$32),0.25,0)))</f>
        <v>#REF!</v>
      </c>
    </row>
    <row r="346" spans="2:12">
      <c r="B346" s="620" t="e">
        <f>IF('graph (2)'!$E$2=0,"",B345+'graph (2)'!$E$32)</f>
        <v>#REF!</v>
      </c>
      <c r="C346" s="673" t="e">
        <f>IF('graph (2)'!$E$2=0,20,IF(SUM(K346+L346=0),NA(),0.25))</f>
        <v>#REF!</v>
      </c>
      <c r="D346" s="496" t="e">
        <f>IF('graph (2)'!$E$2=0,20,IF(AND(B346&lt;'graph (2)'!$E$10+'graph (2)'!$E$32,B346&gt;'graph (2)'!$E$10-'graph (2)'!$E$32),0.25,NA()))</f>
        <v>#REF!</v>
      </c>
      <c r="K346" s="674" t="e">
        <f>IF('graph (2)'!$E$20=0,0,IF('graph (2)'!$E$2=0,20,IF(AND(B346&lt;'graph (2)'!$E$20+'graph (2)'!$E$32,B346&gt;'graph (2)'!$E$20-'graph (2)'!$E$32),0.25,0)))</f>
        <v>#REF!</v>
      </c>
      <c r="L346" s="674" t="e">
        <f>IF('graph (2)'!$E$22=0,0,IF('graph (2)'!$E$2=0,20,IF(AND(B346&gt;'graph (2)'!$E$22-'graph (2)'!$E$32,B346&lt;'graph (2)'!$E$22+'graph (2)'!$E$32),0.25,0)))</f>
        <v>#REF!</v>
      </c>
    </row>
    <row r="347" spans="2:12">
      <c r="B347" s="620" t="e">
        <f>IF('graph (2)'!$E$2=0,"",B346+'graph (2)'!$E$32)</f>
        <v>#REF!</v>
      </c>
      <c r="C347" s="673" t="e">
        <f>IF('graph (2)'!$E$2=0,20,IF(SUM(K347+L347=0),NA(),0.25))</f>
        <v>#REF!</v>
      </c>
      <c r="D347" s="496" t="e">
        <f>IF('graph (2)'!$E$2=0,20,IF(AND(B347&lt;'graph (2)'!$E$10+'graph (2)'!$E$32,B347&gt;'graph (2)'!$E$10-'graph (2)'!$E$32),0.25,NA()))</f>
        <v>#REF!</v>
      </c>
      <c r="K347" s="674" t="e">
        <f>IF('graph (2)'!$E$20=0,0,IF('graph (2)'!$E$2=0,20,IF(AND(B347&lt;'graph (2)'!$E$20+'graph (2)'!$E$32,B347&gt;'graph (2)'!$E$20-'graph (2)'!$E$32),0.25,0)))</f>
        <v>#REF!</v>
      </c>
      <c r="L347" s="674" t="e">
        <f>IF('graph (2)'!$E$22=0,0,IF('graph (2)'!$E$2=0,20,IF(AND(B347&gt;'graph (2)'!$E$22-'graph (2)'!$E$32,B347&lt;'graph (2)'!$E$22+'graph (2)'!$E$32),0.25,0)))</f>
        <v>#REF!</v>
      </c>
    </row>
    <row r="348" spans="2:12">
      <c r="B348" s="620" t="e">
        <f>IF('graph (2)'!$E$2=0,"",B347+'graph (2)'!$E$32)</f>
        <v>#REF!</v>
      </c>
      <c r="C348" s="673" t="e">
        <f>IF('graph (2)'!$E$2=0,20,IF(SUM(K348+L348=0),NA(),0.25))</f>
        <v>#REF!</v>
      </c>
      <c r="D348" s="496" t="e">
        <f>IF('graph (2)'!$E$2=0,20,IF(AND(B348&lt;'graph (2)'!$E$10+'graph (2)'!$E$32,B348&gt;'graph (2)'!$E$10-'graph (2)'!$E$32),0.25,NA()))</f>
        <v>#REF!</v>
      </c>
      <c r="K348" s="674" t="e">
        <f>IF('graph (2)'!$E$20=0,0,IF('graph (2)'!$E$2=0,20,IF(AND(B348&lt;'graph (2)'!$E$20+'graph (2)'!$E$32,B348&gt;'graph (2)'!$E$20-'graph (2)'!$E$32),0.25,0)))</f>
        <v>#REF!</v>
      </c>
      <c r="L348" s="674" t="e">
        <f>IF('graph (2)'!$E$22=0,0,IF('graph (2)'!$E$2=0,20,IF(AND(B348&gt;'graph (2)'!$E$22-'graph (2)'!$E$32,B348&lt;'graph (2)'!$E$22+'graph (2)'!$E$32),0.25,0)))</f>
        <v>#REF!</v>
      </c>
    </row>
    <row r="349" spans="2:12">
      <c r="B349" s="620" t="e">
        <f>IF('graph (2)'!$E$2=0,"",B348+'graph (2)'!$E$32)</f>
        <v>#REF!</v>
      </c>
      <c r="C349" s="673" t="e">
        <f>IF('graph (2)'!$E$2=0,20,IF(SUM(K349+L349=0),NA(),0.25))</f>
        <v>#REF!</v>
      </c>
      <c r="D349" s="496" t="e">
        <f>IF('graph (2)'!$E$2=0,20,IF(AND(B349&lt;'graph (2)'!$E$10+'graph (2)'!$E$32,B349&gt;'graph (2)'!$E$10-'graph (2)'!$E$32),0.25,NA()))</f>
        <v>#REF!</v>
      </c>
      <c r="K349" s="674" t="e">
        <f>IF('graph (2)'!$E$20=0,0,IF('graph (2)'!$E$2=0,20,IF(AND(B349&lt;'graph (2)'!$E$20+'graph (2)'!$E$32,B349&gt;'graph (2)'!$E$20-'graph (2)'!$E$32),0.25,0)))</f>
        <v>#REF!</v>
      </c>
      <c r="L349" s="674" t="e">
        <f>IF('graph (2)'!$E$22=0,0,IF('graph (2)'!$E$2=0,20,IF(AND(B349&gt;'graph (2)'!$E$22-'graph (2)'!$E$32,B349&lt;'graph (2)'!$E$22+'graph (2)'!$E$32),0.25,0)))</f>
        <v>#REF!</v>
      </c>
    </row>
    <row r="350" spans="2:12">
      <c r="B350" s="620" t="e">
        <f>IF('graph (2)'!$E$2=0,"",B349+'graph (2)'!$E$32)</f>
        <v>#REF!</v>
      </c>
      <c r="C350" s="673" t="e">
        <f>IF('graph (2)'!$E$2=0,20,IF(SUM(K350+L350=0),NA(),0.25))</f>
        <v>#REF!</v>
      </c>
      <c r="D350" s="496" t="e">
        <f>IF('graph (2)'!$E$2=0,20,IF(AND(B350&lt;'graph (2)'!$E$10+'graph (2)'!$E$32,B350&gt;'graph (2)'!$E$10-'graph (2)'!$E$32),0.25,NA()))</f>
        <v>#REF!</v>
      </c>
      <c r="K350" s="674" t="e">
        <f>IF('graph (2)'!$E$20=0,0,IF('graph (2)'!$E$2=0,20,IF(AND(B350&lt;'graph (2)'!$E$20+'graph (2)'!$E$32,B350&gt;'graph (2)'!$E$20-'graph (2)'!$E$32),0.25,0)))</f>
        <v>#REF!</v>
      </c>
      <c r="L350" s="674" t="e">
        <f>IF('graph (2)'!$E$22=0,0,IF('graph (2)'!$E$2=0,20,IF(AND(B350&gt;'graph (2)'!$E$22-'graph (2)'!$E$32,B350&lt;'graph (2)'!$E$22+'graph (2)'!$E$32),0.25,0)))</f>
        <v>#REF!</v>
      </c>
    </row>
    <row r="351" spans="2:12">
      <c r="B351" s="620" t="e">
        <f>IF('graph (2)'!$E$2=0,"",B350+'graph (2)'!$E$32)</f>
        <v>#REF!</v>
      </c>
      <c r="C351" s="673" t="e">
        <f>IF('graph (2)'!$E$2=0,20,IF(SUM(K351+L351=0),NA(),0.25))</f>
        <v>#REF!</v>
      </c>
      <c r="D351" s="496" t="e">
        <f>IF('graph (2)'!$E$2=0,20,IF(AND(B351&lt;'graph (2)'!$E$10+'graph (2)'!$E$32,B351&gt;'graph (2)'!$E$10-'graph (2)'!$E$32),0.25,NA()))</f>
        <v>#REF!</v>
      </c>
      <c r="K351" s="674" t="e">
        <f>IF('graph (2)'!$E$20=0,0,IF('graph (2)'!$E$2=0,20,IF(AND(B351&lt;'graph (2)'!$E$20+'graph (2)'!$E$32,B351&gt;'graph (2)'!$E$20-'graph (2)'!$E$32),0.25,0)))</f>
        <v>#REF!</v>
      </c>
      <c r="L351" s="674" t="e">
        <f>IF('graph (2)'!$E$22=0,0,IF('graph (2)'!$E$2=0,20,IF(AND(B351&gt;'graph (2)'!$E$22-'graph (2)'!$E$32,B351&lt;'graph (2)'!$E$22+'graph (2)'!$E$32),0.25,0)))</f>
        <v>#REF!</v>
      </c>
    </row>
    <row r="352" spans="2:12">
      <c r="B352" s="620" t="e">
        <f>IF('graph (2)'!$E$2=0,"",B351+'graph (2)'!$E$32)</f>
        <v>#REF!</v>
      </c>
      <c r="C352" s="673" t="e">
        <f>IF('graph (2)'!$E$2=0,20,IF(SUM(K352+L352=0),NA(),0.25))</f>
        <v>#REF!</v>
      </c>
      <c r="D352" s="496" t="e">
        <f>IF('graph (2)'!$E$2=0,20,IF(AND(B352&lt;'graph (2)'!$E$10+'graph (2)'!$E$32,B352&gt;'graph (2)'!$E$10-'graph (2)'!$E$32),0.25,NA()))</f>
        <v>#REF!</v>
      </c>
      <c r="K352" s="674" t="e">
        <f>IF('graph (2)'!$E$20=0,0,IF('graph (2)'!$E$2=0,20,IF(AND(B352&lt;'graph (2)'!$E$20+'graph (2)'!$E$32,B352&gt;'graph (2)'!$E$20-'graph (2)'!$E$32),0.25,0)))</f>
        <v>#REF!</v>
      </c>
      <c r="L352" s="674" t="e">
        <f>IF('graph (2)'!$E$22=0,0,IF('graph (2)'!$E$2=0,20,IF(AND(B352&gt;'graph (2)'!$E$22-'graph (2)'!$E$32,B352&lt;'graph (2)'!$E$22+'graph (2)'!$E$32),0.25,0)))</f>
        <v>#REF!</v>
      </c>
    </row>
    <row r="353" spans="2:12">
      <c r="B353" s="620" t="e">
        <f>IF('graph (2)'!$E$2=0,"",B352+'graph (2)'!$E$32)</f>
        <v>#REF!</v>
      </c>
      <c r="C353" s="673" t="e">
        <f>IF('graph (2)'!$E$2=0,20,IF(SUM(K353+L353=0),NA(),0.25))</f>
        <v>#REF!</v>
      </c>
      <c r="D353" s="496" t="e">
        <f>IF('graph (2)'!$E$2=0,20,IF(AND(B353&lt;'graph (2)'!$E$10+'graph (2)'!$E$32,B353&gt;'graph (2)'!$E$10-'graph (2)'!$E$32),0.25,NA()))</f>
        <v>#REF!</v>
      </c>
      <c r="K353" s="674" t="e">
        <f>IF('graph (2)'!$E$20=0,0,IF('graph (2)'!$E$2=0,20,IF(AND(B353&lt;'graph (2)'!$E$20+'graph (2)'!$E$32,B353&gt;'graph (2)'!$E$20-'graph (2)'!$E$32),0.25,0)))</f>
        <v>#REF!</v>
      </c>
      <c r="L353" s="674" t="e">
        <f>IF('graph (2)'!$E$22=0,0,IF('graph (2)'!$E$2=0,20,IF(AND(B353&gt;'graph (2)'!$E$22-'graph (2)'!$E$32,B353&lt;'graph (2)'!$E$22+'graph (2)'!$E$32),0.25,0)))</f>
        <v>#REF!</v>
      </c>
    </row>
    <row r="354" spans="2:12">
      <c r="B354" s="620" t="e">
        <f>IF('graph (2)'!$E$2=0,"",B353+'graph (2)'!$E$32)</f>
        <v>#REF!</v>
      </c>
      <c r="C354" s="673" t="e">
        <f>IF('graph (2)'!$E$2=0,20,IF(SUM(K354+L354=0),NA(),0.25))</f>
        <v>#REF!</v>
      </c>
      <c r="D354" s="496" t="e">
        <f>IF('graph (2)'!$E$2=0,20,IF(AND(B354&lt;'graph (2)'!$E$10+'graph (2)'!$E$32,B354&gt;'graph (2)'!$E$10-'graph (2)'!$E$32),0.25,NA()))</f>
        <v>#REF!</v>
      </c>
      <c r="K354" s="674" t="e">
        <f>IF('graph (2)'!$E$20=0,0,IF('graph (2)'!$E$2=0,20,IF(AND(B354&lt;'graph (2)'!$E$20+'graph (2)'!$E$32,B354&gt;'graph (2)'!$E$20-'graph (2)'!$E$32),0.25,0)))</f>
        <v>#REF!</v>
      </c>
      <c r="L354" s="674" t="e">
        <f>IF('graph (2)'!$E$22=0,0,IF('graph (2)'!$E$2=0,20,IF(AND(B354&gt;'graph (2)'!$E$22-'graph (2)'!$E$32,B354&lt;'graph (2)'!$E$22+'graph (2)'!$E$32),0.25,0)))</f>
        <v>#REF!</v>
      </c>
    </row>
    <row r="355" spans="2:12">
      <c r="B355" s="620" t="e">
        <f>IF('graph (2)'!$E$2=0,"",B354+'graph (2)'!$E$32)</f>
        <v>#REF!</v>
      </c>
      <c r="C355" s="673" t="e">
        <f>IF('graph (2)'!$E$2=0,20,IF(SUM(K355+L355=0),NA(),0.25))</f>
        <v>#REF!</v>
      </c>
      <c r="D355" s="496" t="e">
        <f>IF('graph (2)'!$E$2=0,20,IF(AND(B355&lt;'graph (2)'!$E$10+'graph (2)'!$E$32,B355&gt;'graph (2)'!$E$10-'graph (2)'!$E$32),0.25,NA()))</f>
        <v>#REF!</v>
      </c>
      <c r="K355" s="674" t="e">
        <f>IF('graph (2)'!$E$20=0,0,IF('graph (2)'!$E$2=0,20,IF(AND(B355&lt;'graph (2)'!$E$20+'graph (2)'!$E$32,B355&gt;'graph (2)'!$E$20-'graph (2)'!$E$32),0.25,0)))</f>
        <v>#REF!</v>
      </c>
      <c r="L355" s="674" t="e">
        <f>IF('graph (2)'!$E$22=0,0,IF('graph (2)'!$E$2=0,20,IF(AND(B355&gt;'graph (2)'!$E$22-'graph (2)'!$E$32,B355&lt;'graph (2)'!$E$22+'graph (2)'!$E$32),0.25,0)))</f>
        <v>#REF!</v>
      </c>
    </row>
    <row r="356" spans="2:12">
      <c r="B356" s="620" t="e">
        <f>IF('graph (2)'!$E$2=0,"",B355+'graph (2)'!$E$32)</f>
        <v>#REF!</v>
      </c>
      <c r="C356" s="673" t="e">
        <f>IF('graph (2)'!$E$2=0,20,IF(SUM(K356+L356=0),NA(),0.25))</f>
        <v>#REF!</v>
      </c>
      <c r="D356" s="496" t="e">
        <f>IF('graph (2)'!$E$2=0,20,IF(AND(B356&lt;'graph (2)'!$E$10+'graph (2)'!$E$32,B356&gt;'graph (2)'!$E$10-'graph (2)'!$E$32),0.25,NA()))</f>
        <v>#REF!</v>
      </c>
      <c r="K356" s="674" t="e">
        <f>IF('graph (2)'!$E$20=0,0,IF('graph (2)'!$E$2=0,20,IF(AND(B356&lt;'graph (2)'!$E$20+'graph (2)'!$E$32,B356&gt;'graph (2)'!$E$20-'graph (2)'!$E$32),0.25,0)))</f>
        <v>#REF!</v>
      </c>
      <c r="L356" s="674" t="e">
        <f>IF('graph (2)'!$E$22=0,0,IF('graph (2)'!$E$2=0,20,IF(AND(B356&gt;'graph (2)'!$E$22-'graph (2)'!$E$32,B356&lt;'graph (2)'!$E$22+'graph (2)'!$E$32),0.25,0)))</f>
        <v>#REF!</v>
      </c>
    </row>
    <row r="357" spans="2:12">
      <c r="B357" s="620" t="e">
        <f>IF('graph (2)'!$E$2=0,"",B356+'graph (2)'!$E$32)</f>
        <v>#REF!</v>
      </c>
      <c r="C357" s="673" t="e">
        <f>IF('graph (2)'!$E$2=0,20,IF(SUM(K357+L357=0),NA(),0.25))</f>
        <v>#REF!</v>
      </c>
      <c r="D357" s="496" t="e">
        <f>IF('graph (2)'!$E$2=0,20,IF(AND(B357&lt;'graph (2)'!$E$10+'graph (2)'!$E$32,B357&gt;'graph (2)'!$E$10-'graph (2)'!$E$32),0.25,NA()))</f>
        <v>#REF!</v>
      </c>
      <c r="K357" s="674" t="e">
        <f>IF('graph (2)'!$E$20=0,0,IF('graph (2)'!$E$2=0,20,IF(AND(B357&lt;'graph (2)'!$E$20+'graph (2)'!$E$32,B357&gt;'graph (2)'!$E$20-'graph (2)'!$E$32),0.25,0)))</f>
        <v>#REF!</v>
      </c>
      <c r="L357" s="674" t="e">
        <f>IF('graph (2)'!$E$22=0,0,IF('graph (2)'!$E$2=0,20,IF(AND(B357&gt;'graph (2)'!$E$22-'graph (2)'!$E$32,B357&lt;'graph (2)'!$E$22+'graph (2)'!$E$32),0.25,0)))</f>
        <v>#REF!</v>
      </c>
    </row>
    <row r="358" spans="2:12">
      <c r="B358" s="620" t="e">
        <f>IF('graph (2)'!$E$2=0,"",B357+'graph (2)'!$E$32)</f>
        <v>#REF!</v>
      </c>
      <c r="C358" s="673" t="e">
        <f>IF('graph (2)'!$E$2=0,20,IF(SUM(K358+L358=0),NA(),0.25))</f>
        <v>#REF!</v>
      </c>
      <c r="D358" s="496" t="e">
        <f>IF('graph (2)'!$E$2=0,20,IF(AND(B358&lt;'graph (2)'!$E$10+'graph (2)'!$E$32,B358&gt;'graph (2)'!$E$10-'graph (2)'!$E$32),0.25,NA()))</f>
        <v>#REF!</v>
      </c>
      <c r="K358" s="674" t="e">
        <f>IF('graph (2)'!$E$20=0,0,IF('graph (2)'!$E$2=0,20,IF(AND(B358&lt;'graph (2)'!$E$20+'graph (2)'!$E$32,B358&gt;'graph (2)'!$E$20-'graph (2)'!$E$32),0.25,0)))</f>
        <v>#REF!</v>
      </c>
      <c r="L358" s="674" t="e">
        <f>IF('graph (2)'!$E$22=0,0,IF('graph (2)'!$E$2=0,20,IF(AND(B358&gt;'graph (2)'!$E$22-'graph (2)'!$E$32,B358&lt;'graph (2)'!$E$22+'graph (2)'!$E$32),0.25,0)))</f>
        <v>#REF!</v>
      </c>
    </row>
    <row r="359" spans="2:12">
      <c r="B359" s="620" t="e">
        <f>IF('graph (2)'!$E$2=0,"",B358+'graph (2)'!$E$32)</f>
        <v>#REF!</v>
      </c>
      <c r="C359" s="673" t="e">
        <f>IF('graph (2)'!$E$2=0,20,IF(SUM(K359+L359=0),NA(),0.25))</f>
        <v>#REF!</v>
      </c>
      <c r="D359" s="496" t="e">
        <f>IF('graph (2)'!$E$2=0,20,IF(AND(B359&lt;'graph (2)'!$E$10+'graph (2)'!$E$32,B359&gt;'graph (2)'!$E$10-'graph (2)'!$E$32),0.25,NA()))</f>
        <v>#REF!</v>
      </c>
      <c r="K359" s="674" t="e">
        <f>IF('graph (2)'!$E$20=0,0,IF('graph (2)'!$E$2=0,20,IF(AND(B359&lt;'graph (2)'!$E$20+'graph (2)'!$E$32,B359&gt;'graph (2)'!$E$20-'graph (2)'!$E$32),0.25,0)))</f>
        <v>#REF!</v>
      </c>
      <c r="L359" s="674" t="e">
        <f>IF('graph (2)'!$E$22=0,0,IF('graph (2)'!$E$2=0,20,IF(AND(B359&gt;'graph (2)'!$E$22-'graph (2)'!$E$32,B359&lt;'graph (2)'!$E$22+'graph (2)'!$E$32),0.25,0)))</f>
        <v>#REF!</v>
      </c>
    </row>
    <row r="360" spans="2:12">
      <c r="B360" s="620" t="e">
        <f>IF('graph (2)'!$E$2=0,"",B359+'graph (2)'!$E$32)</f>
        <v>#REF!</v>
      </c>
      <c r="C360" s="673" t="e">
        <f>IF('graph (2)'!$E$2=0,20,IF(SUM(K360+L360=0),NA(),0.25))</f>
        <v>#REF!</v>
      </c>
      <c r="D360" s="496" t="e">
        <f>IF('graph (2)'!$E$2=0,20,IF(AND(B360&lt;'graph (2)'!$E$10+'graph (2)'!$E$32,B360&gt;'graph (2)'!$E$10-'graph (2)'!$E$32),0.25,NA()))</f>
        <v>#REF!</v>
      </c>
      <c r="K360" s="674" t="e">
        <f>IF('graph (2)'!$E$20=0,0,IF('graph (2)'!$E$2=0,20,IF(AND(B360&lt;'graph (2)'!$E$20+'graph (2)'!$E$32,B360&gt;'graph (2)'!$E$20-'graph (2)'!$E$32),0.25,0)))</f>
        <v>#REF!</v>
      </c>
      <c r="L360" s="674" t="e">
        <f>IF('graph (2)'!$E$22=0,0,IF('graph (2)'!$E$2=0,20,IF(AND(B360&gt;'graph (2)'!$E$22-'graph (2)'!$E$32,B360&lt;'graph (2)'!$E$22+'graph (2)'!$E$32),0.25,0)))</f>
        <v>#REF!</v>
      </c>
    </row>
    <row r="361" spans="2:12">
      <c r="B361" s="620" t="e">
        <f>IF('graph (2)'!$E$2=0,"",B360+'graph (2)'!$E$32)</f>
        <v>#REF!</v>
      </c>
      <c r="C361" s="673" t="e">
        <f>IF('graph (2)'!$E$2=0,20,IF(SUM(K361+L361=0),NA(),0.25))</f>
        <v>#REF!</v>
      </c>
      <c r="D361" s="496" t="e">
        <f>IF('graph (2)'!$E$2=0,20,IF(AND(B361&lt;'graph (2)'!$E$10+'graph (2)'!$E$32,B361&gt;'graph (2)'!$E$10-'graph (2)'!$E$32),0.25,NA()))</f>
        <v>#REF!</v>
      </c>
      <c r="K361" s="674" t="e">
        <f>IF('graph (2)'!$E$20=0,0,IF('graph (2)'!$E$2=0,20,IF(AND(B361&lt;'graph (2)'!$E$20+'graph (2)'!$E$32,B361&gt;'graph (2)'!$E$20-'graph (2)'!$E$32),0.25,0)))</f>
        <v>#REF!</v>
      </c>
      <c r="L361" s="674" t="e">
        <f>IF('graph (2)'!$E$22=0,0,IF('graph (2)'!$E$2=0,20,IF(AND(B361&gt;'graph (2)'!$E$22-'graph (2)'!$E$32,B361&lt;'graph (2)'!$E$22+'graph (2)'!$E$32),0.25,0)))</f>
        <v>#REF!</v>
      </c>
    </row>
    <row r="362" spans="2:12">
      <c r="B362" s="620" t="e">
        <f>IF('graph (2)'!$E$2=0,"",B361+'graph (2)'!$E$32)</f>
        <v>#REF!</v>
      </c>
      <c r="C362" s="673" t="e">
        <f>IF('graph (2)'!$E$2=0,20,IF(SUM(K362+L362=0),NA(),0.25))</f>
        <v>#REF!</v>
      </c>
      <c r="D362" s="496" t="e">
        <f>IF('graph (2)'!$E$2=0,20,IF(AND(B362&lt;'graph (2)'!$E$10+'graph (2)'!$E$32,B362&gt;'graph (2)'!$E$10-'graph (2)'!$E$32),0.25,NA()))</f>
        <v>#REF!</v>
      </c>
      <c r="K362" s="674" t="e">
        <f>IF('graph (2)'!$E$20=0,0,IF('graph (2)'!$E$2=0,20,IF(AND(B362&lt;'graph (2)'!$E$20+'graph (2)'!$E$32,B362&gt;'graph (2)'!$E$20-'graph (2)'!$E$32),0.25,0)))</f>
        <v>#REF!</v>
      </c>
      <c r="L362" s="674" t="e">
        <f>IF('graph (2)'!$E$22=0,0,IF('graph (2)'!$E$2=0,20,IF(AND(B362&gt;'graph (2)'!$E$22-'graph (2)'!$E$32,B362&lt;'graph (2)'!$E$22+'graph (2)'!$E$32),0.25,0)))</f>
        <v>#REF!</v>
      </c>
    </row>
    <row r="363" spans="2:12">
      <c r="B363" s="620" t="e">
        <f>IF('graph (2)'!$E$2=0,"",B362+'graph (2)'!$E$32)</f>
        <v>#REF!</v>
      </c>
      <c r="C363" s="673" t="e">
        <f>IF('graph (2)'!$E$2=0,20,IF(SUM(K363+L363=0),NA(),0.25))</f>
        <v>#REF!</v>
      </c>
      <c r="D363" s="496" t="e">
        <f>IF('graph (2)'!$E$2=0,20,IF(AND(B363&lt;'graph (2)'!$E$10+'graph (2)'!$E$32,B363&gt;'graph (2)'!$E$10-'graph (2)'!$E$32),0.25,NA()))</f>
        <v>#REF!</v>
      </c>
      <c r="K363" s="674" t="e">
        <f>IF('graph (2)'!$E$20=0,0,IF('graph (2)'!$E$2=0,20,IF(AND(B363&lt;'graph (2)'!$E$20+'graph (2)'!$E$32,B363&gt;'graph (2)'!$E$20-'graph (2)'!$E$32),0.25,0)))</f>
        <v>#REF!</v>
      </c>
      <c r="L363" s="674" t="e">
        <f>IF('graph (2)'!$E$22=0,0,IF('graph (2)'!$E$2=0,20,IF(AND(B363&gt;'graph (2)'!$E$22-'graph (2)'!$E$32,B363&lt;'graph (2)'!$E$22+'graph (2)'!$E$32),0.25,0)))</f>
        <v>#REF!</v>
      </c>
    </row>
    <row r="364" spans="2:12">
      <c r="B364" s="620" t="e">
        <f>IF('graph (2)'!$E$2=0,"",B363+'graph (2)'!$E$32)</f>
        <v>#REF!</v>
      </c>
      <c r="C364" s="673" t="e">
        <f>IF('graph (2)'!$E$2=0,20,IF(SUM(K364+L364=0),NA(),0.25))</f>
        <v>#REF!</v>
      </c>
      <c r="D364" s="496" t="e">
        <f>IF('graph (2)'!$E$2=0,20,IF(AND(B364&lt;'graph (2)'!$E$10+'graph (2)'!$E$32,B364&gt;'graph (2)'!$E$10-'graph (2)'!$E$32),0.25,NA()))</f>
        <v>#REF!</v>
      </c>
      <c r="K364" s="674" t="e">
        <f>IF('graph (2)'!$E$20=0,0,IF('graph (2)'!$E$2=0,20,IF(AND(B364&lt;'graph (2)'!$E$20+'graph (2)'!$E$32,B364&gt;'graph (2)'!$E$20-'graph (2)'!$E$32),0.25,0)))</f>
        <v>#REF!</v>
      </c>
      <c r="L364" s="674" t="e">
        <f>IF('graph (2)'!$E$22=0,0,IF('graph (2)'!$E$2=0,20,IF(AND(B364&gt;'graph (2)'!$E$22-'graph (2)'!$E$32,B364&lt;'graph (2)'!$E$22+'graph (2)'!$E$32),0.25,0)))</f>
        <v>#REF!</v>
      </c>
    </row>
    <row r="365" spans="2:12">
      <c r="B365" s="620" t="e">
        <f>IF('graph (2)'!$E$2=0,"",B364+'graph (2)'!$E$32)</f>
        <v>#REF!</v>
      </c>
      <c r="C365" s="673" t="e">
        <f>IF('graph (2)'!$E$2=0,20,IF(SUM(K365+L365=0),NA(),0.25))</f>
        <v>#REF!</v>
      </c>
      <c r="D365" s="496" t="e">
        <f>IF('graph (2)'!$E$2=0,20,IF(AND(B365&lt;'graph (2)'!$E$10+'graph (2)'!$E$32,B365&gt;'graph (2)'!$E$10-'graph (2)'!$E$32),0.25,NA()))</f>
        <v>#REF!</v>
      </c>
      <c r="K365" s="674" t="e">
        <f>IF('graph (2)'!$E$20=0,0,IF('graph (2)'!$E$2=0,20,IF(AND(B365&lt;'graph (2)'!$E$20+'graph (2)'!$E$32,B365&gt;'graph (2)'!$E$20-'graph (2)'!$E$32),0.25,0)))</f>
        <v>#REF!</v>
      </c>
      <c r="L365" s="674" t="e">
        <f>IF('graph (2)'!$E$22=0,0,IF('graph (2)'!$E$2=0,20,IF(AND(B365&gt;'graph (2)'!$E$22-'graph (2)'!$E$32,B365&lt;'graph (2)'!$E$22+'graph (2)'!$E$32),0.25,0)))</f>
        <v>#REF!</v>
      </c>
    </row>
    <row r="366" spans="2:12">
      <c r="B366" s="620" t="e">
        <f>IF('graph (2)'!$E$2=0,"",B365+'graph (2)'!$E$32)</f>
        <v>#REF!</v>
      </c>
      <c r="C366" s="673" t="e">
        <f>IF('graph (2)'!$E$2=0,20,IF(SUM(K366+L366=0),NA(),0.25))</f>
        <v>#REF!</v>
      </c>
      <c r="D366" s="496" t="e">
        <f>IF('graph (2)'!$E$2=0,20,IF(AND(B366&lt;'graph (2)'!$E$10+'graph (2)'!$E$32,B366&gt;'graph (2)'!$E$10-'graph (2)'!$E$32),0.25,NA()))</f>
        <v>#REF!</v>
      </c>
      <c r="K366" s="674" t="e">
        <f>IF('graph (2)'!$E$20=0,0,IF('graph (2)'!$E$2=0,20,IF(AND(B366&lt;'graph (2)'!$E$20+'graph (2)'!$E$32,B366&gt;'graph (2)'!$E$20-'graph (2)'!$E$32),0.25,0)))</f>
        <v>#REF!</v>
      </c>
      <c r="L366" s="674" t="e">
        <f>IF('graph (2)'!$E$22=0,0,IF('graph (2)'!$E$2=0,20,IF(AND(B366&gt;'graph (2)'!$E$22-'graph (2)'!$E$32,B366&lt;'graph (2)'!$E$22+'graph (2)'!$E$32),0.25,0)))</f>
        <v>#REF!</v>
      </c>
    </row>
    <row r="367" spans="2:12">
      <c r="B367" s="620" t="e">
        <f>IF('graph (2)'!$E$2=0,"",B366+'graph (2)'!$E$32)</f>
        <v>#REF!</v>
      </c>
      <c r="C367" s="673" t="e">
        <f>IF('graph (2)'!$E$2=0,20,IF(SUM(K367+L367=0),NA(),0.25))</f>
        <v>#REF!</v>
      </c>
      <c r="D367" s="496" t="e">
        <f>IF('graph (2)'!$E$2=0,20,IF(AND(B367&lt;'graph (2)'!$E$10+'graph (2)'!$E$32,B367&gt;'graph (2)'!$E$10-'graph (2)'!$E$32),0.25,NA()))</f>
        <v>#REF!</v>
      </c>
      <c r="K367" s="674" t="e">
        <f>IF('graph (2)'!$E$20=0,0,IF('graph (2)'!$E$2=0,20,IF(AND(B367&lt;'graph (2)'!$E$20+'graph (2)'!$E$32,B367&gt;'graph (2)'!$E$20-'graph (2)'!$E$32),0.25,0)))</f>
        <v>#REF!</v>
      </c>
      <c r="L367" s="674" t="e">
        <f>IF('graph (2)'!$E$22=0,0,IF('graph (2)'!$E$2=0,20,IF(AND(B367&gt;'graph (2)'!$E$22-'graph (2)'!$E$32,B367&lt;'graph (2)'!$E$22+'graph (2)'!$E$32),0.25,0)))</f>
        <v>#REF!</v>
      </c>
    </row>
    <row r="368" spans="2:12">
      <c r="B368" s="620" t="e">
        <f>IF('graph (2)'!$E$2=0,"",B367+'graph (2)'!$E$32)</f>
        <v>#REF!</v>
      </c>
      <c r="C368" s="673" t="e">
        <f>IF('graph (2)'!$E$2=0,20,IF(SUM(K368+L368=0),NA(),0.25))</f>
        <v>#REF!</v>
      </c>
      <c r="D368" s="496" t="e">
        <f>IF('graph (2)'!$E$2=0,20,IF(AND(B368&lt;'graph (2)'!$E$10+'graph (2)'!$E$32,B368&gt;'graph (2)'!$E$10-'graph (2)'!$E$32),0.25,NA()))</f>
        <v>#REF!</v>
      </c>
      <c r="K368" s="674" t="e">
        <f>IF('graph (2)'!$E$20=0,0,IF('graph (2)'!$E$2=0,20,IF(AND(B368&lt;'graph (2)'!$E$20+'graph (2)'!$E$32,B368&gt;'graph (2)'!$E$20-'graph (2)'!$E$32),0.25,0)))</f>
        <v>#REF!</v>
      </c>
      <c r="L368" s="674" t="e">
        <f>IF('graph (2)'!$E$22=0,0,IF('graph (2)'!$E$2=0,20,IF(AND(B368&gt;'graph (2)'!$E$22-'graph (2)'!$E$32,B368&lt;'graph (2)'!$E$22+'graph (2)'!$E$32),0.25,0)))</f>
        <v>#REF!</v>
      </c>
    </row>
    <row r="369" spans="2:12">
      <c r="B369" s="620" t="e">
        <f>IF('graph (2)'!$E$2=0,"",B368+'graph (2)'!$E$32)</f>
        <v>#REF!</v>
      </c>
      <c r="C369" s="673" t="e">
        <f>IF('graph (2)'!$E$2=0,20,IF(SUM(K369+L369=0),NA(),0.25))</f>
        <v>#REF!</v>
      </c>
      <c r="D369" s="496" t="e">
        <f>IF('graph (2)'!$E$2=0,20,IF(AND(B369&lt;'graph (2)'!$E$10+'graph (2)'!$E$32,B369&gt;'graph (2)'!$E$10-'graph (2)'!$E$32),0.25,NA()))</f>
        <v>#REF!</v>
      </c>
      <c r="K369" s="674" t="e">
        <f>IF('graph (2)'!$E$20=0,0,IF('graph (2)'!$E$2=0,20,IF(AND(B369&lt;'graph (2)'!$E$20+'graph (2)'!$E$32,B369&gt;'graph (2)'!$E$20-'graph (2)'!$E$32),0.25,0)))</f>
        <v>#REF!</v>
      </c>
      <c r="L369" s="674" t="e">
        <f>IF('graph (2)'!$E$22=0,0,IF('graph (2)'!$E$2=0,20,IF(AND(B369&gt;'graph (2)'!$E$22-'graph (2)'!$E$32,B369&lt;'graph (2)'!$E$22+'graph (2)'!$E$32),0.25,0)))</f>
        <v>#REF!</v>
      </c>
    </row>
    <row r="370" spans="2:12">
      <c r="B370" s="620" t="e">
        <f>IF('graph (2)'!$E$2=0,"",B369+'graph (2)'!$E$32)</f>
        <v>#REF!</v>
      </c>
      <c r="C370" s="673" t="e">
        <f>IF('graph (2)'!$E$2=0,20,IF(SUM(K370+L370=0),NA(),0.25))</f>
        <v>#REF!</v>
      </c>
      <c r="D370" s="496" t="e">
        <f>IF('graph (2)'!$E$2=0,20,IF(AND(B370&lt;'graph (2)'!$E$10+'graph (2)'!$E$32,B370&gt;'graph (2)'!$E$10-'graph (2)'!$E$32),0.25,NA()))</f>
        <v>#REF!</v>
      </c>
      <c r="K370" s="674" t="e">
        <f>IF('graph (2)'!$E$20=0,0,IF('graph (2)'!$E$2=0,20,IF(AND(B370&lt;'graph (2)'!$E$20+'graph (2)'!$E$32,B370&gt;'graph (2)'!$E$20-'graph (2)'!$E$32),0.25,0)))</f>
        <v>#REF!</v>
      </c>
      <c r="L370" s="674" t="e">
        <f>IF('graph (2)'!$E$22=0,0,IF('graph (2)'!$E$2=0,20,IF(AND(B370&gt;'graph (2)'!$E$22-'graph (2)'!$E$32,B370&lt;'graph (2)'!$E$22+'graph (2)'!$E$32),0.25,0)))</f>
        <v>#REF!</v>
      </c>
    </row>
    <row r="371" spans="2:12">
      <c r="B371" s="620" t="e">
        <f>IF('graph (2)'!$E$2=0,"",B370+'graph (2)'!$E$32)</f>
        <v>#REF!</v>
      </c>
      <c r="C371" s="673" t="e">
        <f>IF('graph (2)'!$E$2=0,20,IF(SUM(K371+L371=0),NA(),0.25))</f>
        <v>#REF!</v>
      </c>
      <c r="D371" s="496" t="e">
        <f>IF('graph (2)'!$E$2=0,20,IF(AND(B371&lt;'graph (2)'!$E$10+'graph (2)'!$E$32,B371&gt;'graph (2)'!$E$10-'graph (2)'!$E$32),0.25,NA()))</f>
        <v>#REF!</v>
      </c>
      <c r="K371" s="674" t="e">
        <f>IF('graph (2)'!$E$20=0,0,IF('graph (2)'!$E$2=0,20,IF(AND(B371&lt;'graph (2)'!$E$20+'graph (2)'!$E$32,B371&gt;'graph (2)'!$E$20-'graph (2)'!$E$32),0.25,0)))</f>
        <v>#REF!</v>
      </c>
      <c r="L371" s="674" t="e">
        <f>IF('graph (2)'!$E$22=0,0,IF('graph (2)'!$E$2=0,20,IF(AND(B371&gt;'graph (2)'!$E$22-'graph (2)'!$E$32,B371&lt;'graph (2)'!$E$22+'graph (2)'!$E$32),0.25,0)))</f>
        <v>#REF!</v>
      </c>
    </row>
    <row r="372" spans="2:12">
      <c r="B372" s="620" t="e">
        <f>IF('graph (2)'!$E$2=0,"",B371+'graph (2)'!$E$32)</f>
        <v>#REF!</v>
      </c>
      <c r="C372" s="673" t="e">
        <f>IF('graph (2)'!$E$2=0,20,IF(SUM(K372+L372=0),NA(),0.25))</f>
        <v>#REF!</v>
      </c>
      <c r="D372" s="496" t="e">
        <f>IF('graph (2)'!$E$2=0,20,IF(AND(B372&lt;'graph (2)'!$E$10+'graph (2)'!$E$32,B372&gt;'graph (2)'!$E$10-'graph (2)'!$E$32),0.25,NA()))</f>
        <v>#REF!</v>
      </c>
      <c r="K372" s="674" t="e">
        <f>IF('graph (2)'!$E$20=0,0,IF('graph (2)'!$E$2=0,20,IF(AND(B372&lt;'graph (2)'!$E$20+'graph (2)'!$E$32,B372&gt;'graph (2)'!$E$20-'graph (2)'!$E$32),0.25,0)))</f>
        <v>#REF!</v>
      </c>
      <c r="L372" s="674" t="e">
        <f>IF('graph (2)'!$E$22=0,0,IF('graph (2)'!$E$2=0,20,IF(AND(B372&gt;'graph (2)'!$E$22-'graph (2)'!$E$32,B372&lt;'graph (2)'!$E$22+'graph (2)'!$E$32),0.25,0)))</f>
        <v>#REF!</v>
      </c>
    </row>
    <row r="373" spans="2:12">
      <c r="B373" s="620" t="e">
        <f>IF('graph (2)'!$E$2=0,"",B372+'graph (2)'!$E$32)</f>
        <v>#REF!</v>
      </c>
      <c r="C373" s="673" t="e">
        <f>IF('graph (2)'!$E$2=0,20,IF(SUM(K373+L373=0),NA(),0.25))</f>
        <v>#REF!</v>
      </c>
      <c r="D373" s="496" t="e">
        <f>IF('graph (2)'!$E$2=0,20,IF(AND(B373&lt;'graph (2)'!$E$10+'graph (2)'!$E$32,B373&gt;'graph (2)'!$E$10-'graph (2)'!$E$32),0.25,NA()))</f>
        <v>#REF!</v>
      </c>
      <c r="K373" s="674" t="e">
        <f>IF('graph (2)'!$E$20=0,0,IF('graph (2)'!$E$2=0,20,IF(AND(B373&lt;'graph (2)'!$E$20+'graph (2)'!$E$32,B373&gt;'graph (2)'!$E$20-'graph (2)'!$E$32),0.25,0)))</f>
        <v>#REF!</v>
      </c>
      <c r="L373" s="674" t="e">
        <f>IF('graph (2)'!$E$22=0,0,IF('graph (2)'!$E$2=0,20,IF(AND(B373&gt;'graph (2)'!$E$22-'graph (2)'!$E$32,B373&lt;'graph (2)'!$E$22+'graph (2)'!$E$32),0.25,0)))</f>
        <v>#REF!</v>
      </c>
    </row>
    <row r="374" spans="2:12">
      <c r="B374" s="620" t="e">
        <f>IF('graph (2)'!$E$2=0,"",B373+'graph (2)'!$E$32)</f>
        <v>#REF!</v>
      </c>
      <c r="C374" s="673" t="e">
        <f>IF('graph (2)'!$E$2=0,20,IF(SUM(K374+L374=0),NA(),0.25))</f>
        <v>#REF!</v>
      </c>
      <c r="D374" s="496" t="e">
        <f>IF('graph (2)'!$E$2=0,20,IF(AND(B374&lt;'graph (2)'!$E$10+'graph (2)'!$E$32,B374&gt;'graph (2)'!$E$10-'graph (2)'!$E$32),0.25,NA()))</f>
        <v>#REF!</v>
      </c>
      <c r="K374" s="674" t="e">
        <f>IF('graph (2)'!$E$20=0,0,IF('graph (2)'!$E$2=0,20,IF(AND(B374&lt;'graph (2)'!$E$20+'graph (2)'!$E$32,B374&gt;'graph (2)'!$E$20-'graph (2)'!$E$32),0.25,0)))</f>
        <v>#REF!</v>
      </c>
      <c r="L374" s="674" t="e">
        <f>IF('graph (2)'!$E$22=0,0,IF('graph (2)'!$E$2=0,20,IF(AND(B374&gt;'graph (2)'!$E$22-'graph (2)'!$E$32,B374&lt;'graph (2)'!$E$22+'graph (2)'!$E$32),0.25,0)))</f>
        <v>#REF!</v>
      </c>
    </row>
    <row r="375" spans="2:12">
      <c r="B375" s="620" t="e">
        <f>IF('graph (2)'!$E$2=0,"",B374+'graph (2)'!$E$32)</f>
        <v>#REF!</v>
      </c>
      <c r="C375" s="673" t="e">
        <f>IF('graph (2)'!$E$2=0,20,IF(SUM(K375+L375=0),NA(),0.25))</f>
        <v>#REF!</v>
      </c>
      <c r="D375" s="496" t="e">
        <f>IF('graph (2)'!$E$2=0,20,IF(AND(B375&lt;'graph (2)'!$E$10+'graph (2)'!$E$32,B375&gt;'graph (2)'!$E$10-'graph (2)'!$E$32),0.25,NA()))</f>
        <v>#REF!</v>
      </c>
      <c r="K375" s="674" t="e">
        <f>IF('graph (2)'!$E$20=0,0,IF('graph (2)'!$E$2=0,20,IF(AND(B375&lt;'graph (2)'!$E$20+'graph (2)'!$E$32,B375&gt;'graph (2)'!$E$20-'graph (2)'!$E$32),0.25,0)))</f>
        <v>#REF!</v>
      </c>
      <c r="L375" s="674" t="e">
        <f>IF('graph (2)'!$E$22=0,0,IF('graph (2)'!$E$2=0,20,IF(AND(B375&gt;'graph (2)'!$E$22-'graph (2)'!$E$32,B375&lt;'graph (2)'!$E$22+'graph (2)'!$E$32),0.25,0)))</f>
        <v>#REF!</v>
      </c>
    </row>
    <row r="376" spans="2:12">
      <c r="B376" s="620" t="e">
        <f>IF('graph (2)'!$E$2=0,"",B375+'graph (2)'!$E$32)</f>
        <v>#REF!</v>
      </c>
      <c r="C376" s="673" t="e">
        <f>IF('graph (2)'!$E$2=0,20,IF(SUM(K376+L376=0),NA(),0.25))</f>
        <v>#REF!</v>
      </c>
      <c r="D376" s="496" t="e">
        <f>IF('graph (2)'!$E$2=0,20,IF(AND(B376&lt;'graph (2)'!$E$10+'graph (2)'!$E$32,B376&gt;'graph (2)'!$E$10-'graph (2)'!$E$32),0.25,NA()))</f>
        <v>#REF!</v>
      </c>
      <c r="K376" s="674" t="e">
        <f>IF('graph (2)'!$E$20=0,0,IF('graph (2)'!$E$2=0,20,IF(AND(B376&lt;'graph (2)'!$E$20+'graph (2)'!$E$32,B376&gt;'graph (2)'!$E$20-'graph (2)'!$E$32),0.25,0)))</f>
        <v>#REF!</v>
      </c>
      <c r="L376" s="674" t="e">
        <f>IF('graph (2)'!$E$22=0,0,IF('graph (2)'!$E$2=0,20,IF(AND(B376&gt;'graph (2)'!$E$22-'graph (2)'!$E$32,B376&lt;'graph (2)'!$E$22+'graph (2)'!$E$32),0.25,0)))</f>
        <v>#REF!</v>
      </c>
    </row>
    <row r="377" spans="2:12">
      <c r="B377" s="620" t="e">
        <f>IF('graph (2)'!$E$2=0,"",B376+'graph (2)'!$E$32)</f>
        <v>#REF!</v>
      </c>
      <c r="C377" s="673" t="e">
        <f>IF('graph (2)'!$E$2=0,20,IF(SUM(K377+L377=0),NA(),0.25))</f>
        <v>#REF!</v>
      </c>
      <c r="D377" s="496" t="e">
        <f>IF('graph (2)'!$E$2=0,20,IF(AND(B377&lt;'graph (2)'!$E$10+'graph (2)'!$E$32,B377&gt;'graph (2)'!$E$10-'graph (2)'!$E$32),0.25,NA()))</f>
        <v>#REF!</v>
      </c>
      <c r="K377" s="674" t="e">
        <f>IF('graph (2)'!$E$20=0,0,IF('graph (2)'!$E$2=0,20,IF(AND(B377&lt;'graph (2)'!$E$20+'graph (2)'!$E$32,B377&gt;'graph (2)'!$E$20-'graph (2)'!$E$32),0.25,0)))</f>
        <v>#REF!</v>
      </c>
      <c r="L377" s="674" t="e">
        <f>IF('graph (2)'!$E$22=0,0,IF('graph (2)'!$E$2=0,20,IF(AND(B377&gt;'graph (2)'!$E$22-'graph (2)'!$E$32,B377&lt;'graph (2)'!$E$22+'graph (2)'!$E$32),0.25,0)))</f>
        <v>#REF!</v>
      </c>
    </row>
    <row r="378" spans="2:12">
      <c r="B378" s="620" t="e">
        <f>IF('graph (2)'!$E$2=0,"",B377+'graph (2)'!$E$32)</f>
        <v>#REF!</v>
      </c>
      <c r="C378" s="673" t="e">
        <f>IF('graph (2)'!$E$2=0,20,IF(SUM(K378+L378=0),NA(),0.25))</f>
        <v>#REF!</v>
      </c>
      <c r="D378" s="496" t="e">
        <f>IF('graph (2)'!$E$2=0,20,IF(AND(B378&lt;'graph (2)'!$E$10+'graph (2)'!$E$32,B378&gt;'graph (2)'!$E$10-'graph (2)'!$E$32),0.25,NA()))</f>
        <v>#REF!</v>
      </c>
      <c r="K378" s="674" t="e">
        <f>IF('graph (2)'!$E$20=0,0,IF('graph (2)'!$E$2=0,20,IF(AND(B378&lt;'graph (2)'!$E$20+'graph (2)'!$E$32,B378&gt;'graph (2)'!$E$20-'graph (2)'!$E$32),0.25,0)))</f>
        <v>#REF!</v>
      </c>
      <c r="L378" s="674" t="e">
        <f>IF('graph (2)'!$E$22=0,0,IF('graph (2)'!$E$2=0,20,IF(AND(B378&gt;'graph (2)'!$E$22-'graph (2)'!$E$32,B378&lt;'graph (2)'!$E$22+'graph (2)'!$E$32),0.25,0)))</f>
        <v>#REF!</v>
      </c>
    </row>
    <row r="379" spans="2:12">
      <c r="B379" s="620" t="e">
        <f>IF('graph (2)'!$E$2=0,"",B378+'graph (2)'!$E$32)</f>
        <v>#REF!</v>
      </c>
      <c r="C379" s="673" t="e">
        <f>IF('graph (2)'!$E$2=0,20,IF(SUM(K379+L379=0),NA(),0.25))</f>
        <v>#REF!</v>
      </c>
      <c r="D379" s="496" t="e">
        <f>IF('graph (2)'!$E$2=0,20,IF(AND(B379&lt;'graph (2)'!$E$10+'graph (2)'!$E$32,B379&gt;'graph (2)'!$E$10-'graph (2)'!$E$32),0.25,NA()))</f>
        <v>#REF!</v>
      </c>
      <c r="K379" s="674" t="e">
        <f>IF('graph (2)'!$E$20=0,0,IF('graph (2)'!$E$2=0,20,IF(AND(B379&lt;'graph (2)'!$E$20+'graph (2)'!$E$32,B379&gt;'graph (2)'!$E$20-'graph (2)'!$E$32),0.25,0)))</f>
        <v>#REF!</v>
      </c>
      <c r="L379" s="674" t="e">
        <f>IF('graph (2)'!$E$22=0,0,IF('graph (2)'!$E$2=0,20,IF(AND(B379&gt;'graph (2)'!$E$22-'graph (2)'!$E$32,B379&lt;'graph (2)'!$E$22+'graph (2)'!$E$32),0.25,0)))</f>
        <v>#REF!</v>
      </c>
    </row>
    <row r="380" spans="2:12">
      <c r="B380" s="620" t="e">
        <f>IF('graph (2)'!$E$2=0,"",B379+'graph (2)'!$E$32)</f>
        <v>#REF!</v>
      </c>
      <c r="C380" s="673" t="e">
        <f>IF('graph (2)'!$E$2=0,20,IF(SUM(K380+L380=0),NA(),0.25))</f>
        <v>#REF!</v>
      </c>
      <c r="D380" s="496" t="e">
        <f>IF('graph (2)'!$E$2=0,20,IF(AND(B380&lt;'graph (2)'!$E$10+'graph (2)'!$E$32,B380&gt;'graph (2)'!$E$10-'graph (2)'!$E$32),0.25,NA()))</f>
        <v>#REF!</v>
      </c>
      <c r="K380" s="674" t="e">
        <f>IF('graph (2)'!$E$20=0,0,IF('graph (2)'!$E$2=0,20,IF(AND(B380&lt;'graph (2)'!$E$20+'graph (2)'!$E$32,B380&gt;'graph (2)'!$E$20-'graph (2)'!$E$32),0.25,0)))</f>
        <v>#REF!</v>
      </c>
      <c r="L380" s="674" t="e">
        <f>IF('graph (2)'!$E$22=0,0,IF('graph (2)'!$E$2=0,20,IF(AND(B380&gt;'graph (2)'!$E$22-'graph (2)'!$E$32,B380&lt;'graph (2)'!$E$22+'graph (2)'!$E$32),0.25,0)))</f>
        <v>#REF!</v>
      </c>
    </row>
    <row r="381" spans="2:12">
      <c r="B381" s="620" t="e">
        <f>IF('graph (2)'!$E$2=0,"",B380+'graph (2)'!$E$32)</f>
        <v>#REF!</v>
      </c>
      <c r="C381" s="673" t="e">
        <f>IF('graph (2)'!$E$2=0,20,IF(SUM(K381+L381=0),NA(),0.25))</f>
        <v>#REF!</v>
      </c>
      <c r="D381" s="496" t="e">
        <f>IF('graph (2)'!$E$2=0,20,IF(AND(B381&lt;'graph (2)'!$E$10+'graph (2)'!$E$32,B381&gt;'graph (2)'!$E$10-'graph (2)'!$E$32),0.25,NA()))</f>
        <v>#REF!</v>
      </c>
      <c r="K381" s="674" t="e">
        <f>IF('graph (2)'!$E$20=0,0,IF('graph (2)'!$E$2=0,20,IF(AND(B381&lt;'graph (2)'!$E$20+'graph (2)'!$E$32,B381&gt;'graph (2)'!$E$20-'graph (2)'!$E$32),0.25,0)))</f>
        <v>#REF!</v>
      </c>
      <c r="L381" s="674" t="e">
        <f>IF('graph (2)'!$E$22=0,0,IF('graph (2)'!$E$2=0,20,IF(AND(B381&gt;'graph (2)'!$E$22-'graph (2)'!$E$32,B381&lt;'graph (2)'!$E$22+'graph (2)'!$E$32),0.25,0)))</f>
        <v>#REF!</v>
      </c>
    </row>
    <row r="382" spans="2:12">
      <c r="B382" s="620" t="e">
        <f>IF('graph (2)'!$E$2=0,"",B381+'graph (2)'!$E$32)</f>
        <v>#REF!</v>
      </c>
      <c r="C382" s="673" t="e">
        <f>IF('graph (2)'!$E$2=0,20,IF(SUM(K382+L382=0),NA(),0.25))</f>
        <v>#REF!</v>
      </c>
      <c r="D382" s="496" t="e">
        <f>IF('graph (2)'!$E$2=0,20,IF(AND(B382&lt;'graph (2)'!$E$10+'graph (2)'!$E$32,B382&gt;'graph (2)'!$E$10-'graph (2)'!$E$32),0.25,NA()))</f>
        <v>#REF!</v>
      </c>
      <c r="K382" s="674" t="e">
        <f>IF('graph (2)'!$E$20=0,0,IF('graph (2)'!$E$2=0,20,IF(AND(B382&lt;'graph (2)'!$E$20+'graph (2)'!$E$32,B382&gt;'graph (2)'!$E$20-'graph (2)'!$E$32),0.25,0)))</f>
        <v>#REF!</v>
      </c>
      <c r="L382" s="674" t="e">
        <f>IF('graph (2)'!$E$22=0,0,IF('graph (2)'!$E$2=0,20,IF(AND(B382&gt;'graph (2)'!$E$22-'graph (2)'!$E$32,B382&lt;'graph (2)'!$E$22+'graph (2)'!$E$32),0.25,0)))</f>
        <v>#REF!</v>
      </c>
    </row>
    <row r="383" spans="2:12">
      <c r="B383" s="620" t="e">
        <f>IF('graph (2)'!$E$2=0,"",B382+'graph (2)'!$E$32)</f>
        <v>#REF!</v>
      </c>
      <c r="C383" s="673" t="e">
        <f>IF('graph (2)'!$E$2=0,20,IF(SUM(K383+L383=0),NA(),0.25))</f>
        <v>#REF!</v>
      </c>
      <c r="D383" s="496" t="e">
        <f>IF('graph (2)'!$E$2=0,20,IF(AND(B383&lt;'graph (2)'!$E$10+'graph (2)'!$E$32,B383&gt;'graph (2)'!$E$10-'graph (2)'!$E$32),0.25,NA()))</f>
        <v>#REF!</v>
      </c>
      <c r="K383" s="674" t="e">
        <f>IF('graph (2)'!$E$20=0,0,IF('graph (2)'!$E$2=0,20,IF(AND(B383&lt;'graph (2)'!$E$20+'graph (2)'!$E$32,B383&gt;'graph (2)'!$E$20-'graph (2)'!$E$32),0.25,0)))</f>
        <v>#REF!</v>
      </c>
      <c r="L383" s="674" t="e">
        <f>IF('graph (2)'!$E$22=0,0,IF('graph (2)'!$E$2=0,20,IF(AND(B383&gt;'graph (2)'!$E$22-'graph (2)'!$E$32,B383&lt;'graph (2)'!$E$22+'graph (2)'!$E$32),0.25,0)))</f>
        <v>#REF!</v>
      </c>
    </row>
    <row r="384" spans="2:12">
      <c r="B384" s="620" t="e">
        <f>IF('graph (2)'!$E$2=0,"",B383+'graph (2)'!$E$32)</f>
        <v>#REF!</v>
      </c>
      <c r="C384" s="673" t="e">
        <f>IF('graph (2)'!$E$2=0,20,IF(SUM(K384+L384=0),NA(),0.25))</f>
        <v>#REF!</v>
      </c>
      <c r="D384" s="496" t="e">
        <f>IF('graph (2)'!$E$2=0,20,IF(AND(B384&lt;'graph (2)'!$E$10+'graph (2)'!$E$32,B384&gt;'graph (2)'!$E$10-'graph (2)'!$E$32),0.25,NA()))</f>
        <v>#REF!</v>
      </c>
      <c r="K384" s="674" t="e">
        <f>IF('graph (2)'!$E$20=0,0,IF('graph (2)'!$E$2=0,20,IF(AND(B384&lt;'graph (2)'!$E$20+'graph (2)'!$E$32,B384&gt;'graph (2)'!$E$20-'graph (2)'!$E$32),0.25,0)))</f>
        <v>#REF!</v>
      </c>
      <c r="L384" s="674" t="e">
        <f>IF('graph (2)'!$E$22=0,0,IF('graph (2)'!$E$2=0,20,IF(AND(B384&gt;'graph (2)'!$E$22-'graph (2)'!$E$32,B384&lt;'graph (2)'!$E$22+'graph (2)'!$E$32),0.25,0)))</f>
        <v>#REF!</v>
      </c>
    </row>
    <row r="385" spans="2:12">
      <c r="B385" s="620" t="e">
        <f>IF('graph (2)'!$E$2=0,"",B384+'graph (2)'!$E$32)</f>
        <v>#REF!</v>
      </c>
      <c r="C385" s="673" t="e">
        <f>IF('graph (2)'!$E$2=0,20,IF(SUM(K385+L385=0),NA(),0.25))</f>
        <v>#REF!</v>
      </c>
      <c r="D385" s="496" t="e">
        <f>IF('graph (2)'!$E$2=0,20,IF(AND(B385&lt;'graph (2)'!$E$10+'graph (2)'!$E$32,B385&gt;'graph (2)'!$E$10-'graph (2)'!$E$32),0.25,NA()))</f>
        <v>#REF!</v>
      </c>
      <c r="K385" s="674" t="e">
        <f>IF('graph (2)'!$E$20=0,0,IF('graph (2)'!$E$2=0,20,IF(AND(B385&lt;'graph (2)'!$E$20+'graph (2)'!$E$32,B385&gt;'graph (2)'!$E$20-'graph (2)'!$E$32),0.25,0)))</f>
        <v>#REF!</v>
      </c>
      <c r="L385" s="674" t="e">
        <f>IF('graph (2)'!$E$22=0,0,IF('graph (2)'!$E$2=0,20,IF(AND(B385&gt;'graph (2)'!$E$22-'graph (2)'!$E$32,B385&lt;'graph (2)'!$E$22+'graph (2)'!$E$32),0.25,0)))</f>
        <v>#REF!</v>
      </c>
    </row>
    <row r="386" spans="2:12">
      <c r="B386" s="620" t="e">
        <f>IF('graph (2)'!$E$2=0,"",B385+'graph (2)'!$E$32)</f>
        <v>#REF!</v>
      </c>
      <c r="C386" s="673" t="e">
        <f>IF('graph (2)'!$E$2=0,20,IF(SUM(K386+L386=0),NA(),0.25))</f>
        <v>#REF!</v>
      </c>
      <c r="D386" s="496" t="e">
        <f>IF('graph (2)'!$E$2=0,20,IF(AND(B386&lt;'graph (2)'!$E$10+'graph (2)'!$E$32,B386&gt;'graph (2)'!$E$10-'graph (2)'!$E$32),0.25,NA()))</f>
        <v>#REF!</v>
      </c>
      <c r="K386" s="674" t="e">
        <f>IF('graph (2)'!$E$20=0,0,IF('graph (2)'!$E$2=0,20,IF(AND(B386&lt;'graph (2)'!$E$20+'graph (2)'!$E$32,B386&gt;'graph (2)'!$E$20-'graph (2)'!$E$32),0.25,0)))</f>
        <v>#REF!</v>
      </c>
      <c r="L386" s="674" t="e">
        <f>IF('graph (2)'!$E$22=0,0,IF('graph (2)'!$E$2=0,20,IF(AND(B386&gt;'graph (2)'!$E$22-'graph (2)'!$E$32,B386&lt;'graph (2)'!$E$22+'graph (2)'!$E$32),0.25,0)))</f>
        <v>#REF!</v>
      </c>
    </row>
    <row r="387" spans="2:12">
      <c r="B387" s="620" t="e">
        <f>IF('graph (2)'!$E$2=0,"",B386+'graph (2)'!$E$32)</f>
        <v>#REF!</v>
      </c>
      <c r="C387" s="673" t="e">
        <f>IF('graph (2)'!$E$2=0,20,IF(SUM(K387+L387=0),NA(),0.25))</f>
        <v>#REF!</v>
      </c>
      <c r="D387" s="496" t="e">
        <f>IF('graph (2)'!$E$2=0,20,IF(AND(B387&lt;'graph (2)'!$E$10+'graph (2)'!$E$32,B387&gt;'graph (2)'!$E$10-'graph (2)'!$E$32),0.25,NA()))</f>
        <v>#REF!</v>
      </c>
      <c r="K387" s="674" t="e">
        <f>IF('graph (2)'!$E$20=0,0,IF('graph (2)'!$E$2=0,20,IF(AND(B387&lt;'graph (2)'!$E$20+'graph (2)'!$E$32,B387&gt;'graph (2)'!$E$20-'graph (2)'!$E$32),0.25,0)))</f>
        <v>#REF!</v>
      </c>
      <c r="L387" s="674" t="e">
        <f>IF('graph (2)'!$E$22=0,0,IF('graph (2)'!$E$2=0,20,IF(AND(B387&gt;'graph (2)'!$E$22-'graph (2)'!$E$32,B387&lt;'graph (2)'!$E$22+'graph (2)'!$E$32),0.25,0)))</f>
        <v>#REF!</v>
      </c>
    </row>
    <row r="388" spans="2:12">
      <c r="B388" s="620" t="e">
        <f>IF('graph (2)'!$E$2=0,"",B387+'graph (2)'!$E$32)</f>
        <v>#REF!</v>
      </c>
      <c r="C388" s="673" t="e">
        <f>IF('graph (2)'!$E$2=0,20,IF(SUM(K388+L388=0),NA(),0.25))</f>
        <v>#REF!</v>
      </c>
      <c r="D388" s="496" t="e">
        <f>IF('graph (2)'!$E$2=0,20,IF(AND(B388&lt;'graph (2)'!$E$10+'graph (2)'!$E$32,B388&gt;'graph (2)'!$E$10-'graph (2)'!$E$32),0.25,NA()))</f>
        <v>#REF!</v>
      </c>
      <c r="K388" s="674" t="e">
        <f>IF('graph (2)'!$E$20=0,0,IF('graph (2)'!$E$2=0,20,IF(AND(B388&lt;'graph (2)'!$E$20+'graph (2)'!$E$32,B388&gt;'graph (2)'!$E$20-'graph (2)'!$E$32),0.25,0)))</f>
        <v>#REF!</v>
      </c>
      <c r="L388" s="674" t="e">
        <f>IF('graph (2)'!$E$22=0,0,IF('graph (2)'!$E$2=0,20,IF(AND(B388&gt;'graph (2)'!$E$22-'graph (2)'!$E$32,B388&lt;'graph (2)'!$E$22+'graph (2)'!$E$32),0.25,0)))</f>
        <v>#REF!</v>
      </c>
    </row>
    <row r="389" spans="2:12">
      <c r="B389" s="620" t="e">
        <f>IF('graph (2)'!$E$2=0,"",B388+'graph (2)'!$E$32)</f>
        <v>#REF!</v>
      </c>
      <c r="C389" s="673" t="e">
        <f>IF('graph (2)'!$E$2=0,20,IF(SUM(K389+L389=0),NA(),0.25))</f>
        <v>#REF!</v>
      </c>
      <c r="D389" s="496" t="e">
        <f>IF('graph (2)'!$E$2=0,20,IF(AND(B389&lt;'graph (2)'!$E$10+'graph (2)'!$E$32,B389&gt;'graph (2)'!$E$10-'graph (2)'!$E$32),0.25,NA()))</f>
        <v>#REF!</v>
      </c>
      <c r="K389" s="674" t="e">
        <f>IF('graph (2)'!$E$20=0,0,IF('graph (2)'!$E$2=0,20,IF(AND(B389&lt;'graph (2)'!$E$20+'graph (2)'!$E$32,B389&gt;'graph (2)'!$E$20-'graph (2)'!$E$32),0.25,0)))</f>
        <v>#REF!</v>
      </c>
      <c r="L389" s="674" t="e">
        <f>IF('graph (2)'!$E$22=0,0,IF('graph (2)'!$E$2=0,20,IF(AND(B389&gt;'graph (2)'!$E$22-'graph (2)'!$E$32,B389&lt;'graph (2)'!$E$22+'graph (2)'!$E$32),0.25,0)))</f>
        <v>#REF!</v>
      </c>
    </row>
    <row r="390" spans="2:12">
      <c r="B390" s="620" t="e">
        <f>IF('graph (2)'!$E$2=0,"",B389+'graph (2)'!$E$32)</f>
        <v>#REF!</v>
      </c>
      <c r="C390" s="673" t="e">
        <f>IF('graph (2)'!$E$2=0,20,IF(SUM(K390+L390=0),NA(),0.25))</f>
        <v>#REF!</v>
      </c>
      <c r="D390" s="496" t="e">
        <f>IF('graph (2)'!$E$2=0,20,IF(AND(B390&lt;'graph (2)'!$E$10+'graph (2)'!$E$32,B390&gt;'graph (2)'!$E$10-'graph (2)'!$E$32),0.25,NA()))</f>
        <v>#REF!</v>
      </c>
      <c r="K390" s="674" t="e">
        <f>IF('graph (2)'!$E$20=0,0,IF('graph (2)'!$E$2=0,20,IF(AND(B390&lt;'graph (2)'!$E$20+'graph (2)'!$E$32,B390&gt;'graph (2)'!$E$20-'graph (2)'!$E$32),0.25,0)))</f>
        <v>#REF!</v>
      </c>
      <c r="L390" s="674" t="e">
        <f>IF('graph (2)'!$E$22=0,0,IF('graph (2)'!$E$2=0,20,IF(AND(B390&gt;'graph (2)'!$E$22-'graph (2)'!$E$32,B390&lt;'graph (2)'!$E$22+'graph (2)'!$E$32),0.25,0)))</f>
        <v>#REF!</v>
      </c>
    </row>
    <row r="391" spans="2:12">
      <c r="B391" s="620" t="e">
        <f>IF('graph (2)'!$E$2=0,"",B390+'graph (2)'!$E$32)</f>
        <v>#REF!</v>
      </c>
      <c r="C391" s="673" t="e">
        <f>IF('graph (2)'!$E$2=0,20,IF(SUM(K391+L391=0),NA(),0.25))</f>
        <v>#REF!</v>
      </c>
      <c r="D391" s="496" t="e">
        <f>IF('graph (2)'!$E$2=0,20,IF(AND(B391&lt;'graph (2)'!$E$10+'graph (2)'!$E$32,B391&gt;'graph (2)'!$E$10-'graph (2)'!$E$32),0.25,NA()))</f>
        <v>#REF!</v>
      </c>
      <c r="K391" s="674" t="e">
        <f>IF('graph (2)'!$E$20=0,0,IF('graph (2)'!$E$2=0,20,IF(AND(B391&lt;'graph (2)'!$E$20+'graph (2)'!$E$32,B391&gt;'graph (2)'!$E$20-'graph (2)'!$E$32),0.25,0)))</f>
        <v>#REF!</v>
      </c>
      <c r="L391" s="674" t="e">
        <f>IF('graph (2)'!$E$22=0,0,IF('graph (2)'!$E$2=0,20,IF(AND(B391&gt;'graph (2)'!$E$22-'graph (2)'!$E$32,B391&lt;'graph (2)'!$E$22+'graph (2)'!$E$32),0.25,0)))</f>
        <v>#REF!</v>
      </c>
    </row>
    <row r="392" spans="2:12">
      <c r="B392" s="620" t="e">
        <f>IF('graph (2)'!$E$2=0,"",B391+'graph (2)'!$E$32)</f>
        <v>#REF!</v>
      </c>
      <c r="C392" s="673" t="e">
        <f>IF('graph (2)'!$E$2=0,20,IF(SUM(K392+L392=0),NA(),0.25))</f>
        <v>#REF!</v>
      </c>
      <c r="D392" s="496" t="e">
        <f>IF('graph (2)'!$E$2=0,20,IF(AND(B392&lt;'graph (2)'!$E$10+'graph (2)'!$E$32,B392&gt;'graph (2)'!$E$10-'graph (2)'!$E$32),0.25,NA()))</f>
        <v>#REF!</v>
      </c>
      <c r="K392" s="674" t="e">
        <f>IF('graph (2)'!$E$20=0,0,IF('graph (2)'!$E$2=0,20,IF(AND(B392&lt;'graph (2)'!$E$20+'graph (2)'!$E$32,B392&gt;'graph (2)'!$E$20-'graph (2)'!$E$32),0.25,0)))</f>
        <v>#REF!</v>
      </c>
      <c r="L392" s="674" t="e">
        <f>IF('graph (2)'!$E$22=0,0,IF('graph (2)'!$E$2=0,20,IF(AND(B392&gt;'graph (2)'!$E$22-'graph (2)'!$E$32,B392&lt;'graph (2)'!$E$22+'graph (2)'!$E$32),0.25,0)))</f>
        <v>#REF!</v>
      </c>
    </row>
    <row r="393" spans="2:12">
      <c r="B393" s="620" t="e">
        <f>IF('graph (2)'!$E$2=0,"",B392+'graph (2)'!$E$32)</f>
        <v>#REF!</v>
      </c>
      <c r="C393" s="673" t="e">
        <f>IF('graph (2)'!$E$2=0,20,IF(SUM(K393+L393=0),NA(),0.25))</f>
        <v>#REF!</v>
      </c>
      <c r="D393" s="496" t="e">
        <f>IF('graph (2)'!$E$2=0,20,IF(AND(B393&lt;'graph (2)'!$E$10+'graph (2)'!$E$32,B393&gt;'graph (2)'!$E$10-'graph (2)'!$E$32),0.25,NA()))</f>
        <v>#REF!</v>
      </c>
      <c r="K393" s="674" t="e">
        <f>IF('graph (2)'!$E$20=0,0,IF('graph (2)'!$E$2=0,20,IF(AND(B393&lt;'graph (2)'!$E$20+'graph (2)'!$E$32,B393&gt;'graph (2)'!$E$20-'graph (2)'!$E$32),0.25,0)))</f>
        <v>#REF!</v>
      </c>
      <c r="L393" s="674" t="e">
        <f>IF('graph (2)'!$E$22=0,0,IF('graph (2)'!$E$2=0,20,IF(AND(B393&gt;'graph (2)'!$E$22-'graph (2)'!$E$32,B393&lt;'graph (2)'!$E$22+'graph (2)'!$E$32),0.25,0)))</f>
        <v>#REF!</v>
      </c>
    </row>
    <row r="394" spans="2:12">
      <c r="B394" s="620" t="e">
        <f>IF('graph (2)'!$E$2=0,"",B393+'graph (2)'!$E$32)</f>
        <v>#REF!</v>
      </c>
      <c r="C394" s="673" t="e">
        <f>IF('graph (2)'!$E$2=0,20,IF(SUM(K394+L394=0),NA(),0.25))</f>
        <v>#REF!</v>
      </c>
      <c r="D394" s="496" t="e">
        <f>IF('graph (2)'!$E$2=0,20,IF(AND(B394&lt;'graph (2)'!$E$10+'graph (2)'!$E$32,B394&gt;'graph (2)'!$E$10-'graph (2)'!$E$32),0.25,NA()))</f>
        <v>#REF!</v>
      </c>
      <c r="K394" s="674" t="e">
        <f>IF('graph (2)'!$E$20=0,0,IF('graph (2)'!$E$2=0,20,IF(AND(B394&lt;'graph (2)'!$E$20+'graph (2)'!$E$32,B394&gt;'graph (2)'!$E$20-'graph (2)'!$E$32),0.25,0)))</f>
        <v>#REF!</v>
      </c>
      <c r="L394" s="674" t="e">
        <f>IF('graph (2)'!$E$22=0,0,IF('graph (2)'!$E$2=0,20,IF(AND(B394&gt;'graph (2)'!$E$22-'graph (2)'!$E$32,B394&lt;'graph (2)'!$E$22+'graph (2)'!$E$32),0.25,0)))</f>
        <v>#REF!</v>
      </c>
    </row>
    <row r="395" spans="2:12">
      <c r="B395" s="620" t="e">
        <f>IF('graph (2)'!$E$2=0,"",B394+'graph (2)'!$E$32)</f>
        <v>#REF!</v>
      </c>
      <c r="C395" s="673" t="e">
        <f>IF('graph (2)'!$E$2=0,20,IF(SUM(K395+L395=0),NA(),0.25))</f>
        <v>#REF!</v>
      </c>
      <c r="D395" s="496" t="e">
        <f>IF('graph (2)'!$E$2=0,20,IF(AND(B395&lt;'graph (2)'!$E$10+'graph (2)'!$E$32,B395&gt;'graph (2)'!$E$10-'graph (2)'!$E$32),0.25,NA()))</f>
        <v>#REF!</v>
      </c>
      <c r="K395" s="674" t="e">
        <f>IF('graph (2)'!$E$20=0,0,IF('graph (2)'!$E$2=0,20,IF(AND(B395&lt;'graph (2)'!$E$20+'graph (2)'!$E$32,B395&gt;'graph (2)'!$E$20-'graph (2)'!$E$32),0.25,0)))</f>
        <v>#REF!</v>
      </c>
      <c r="L395" s="674" t="e">
        <f>IF('graph (2)'!$E$22=0,0,IF('graph (2)'!$E$2=0,20,IF(AND(B395&gt;'graph (2)'!$E$22-'graph (2)'!$E$32,B395&lt;'graph (2)'!$E$22+'graph (2)'!$E$32),0.25,0)))</f>
        <v>#REF!</v>
      </c>
    </row>
    <row r="396" spans="2:12">
      <c r="B396" s="620" t="e">
        <f>IF('graph (2)'!$E$2=0,"",B395+'graph (2)'!$E$32)</f>
        <v>#REF!</v>
      </c>
      <c r="C396" s="673" t="e">
        <f>IF('graph (2)'!$E$2=0,20,IF(SUM(K396+L396=0),NA(),0.25))</f>
        <v>#REF!</v>
      </c>
      <c r="D396" s="496" t="e">
        <f>IF('graph (2)'!$E$2=0,20,IF(AND(B396&lt;'graph (2)'!$E$10+'graph (2)'!$E$32,B396&gt;'graph (2)'!$E$10-'graph (2)'!$E$32),0.25,NA()))</f>
        <v>#REF!</v>
      </c>
      <c r="K396" s="674" t="e">
        <f>IF('graph (2)'!$E$20=0,0,IF('graph (2)'!$E$2=0,20,IF(AND(B396&lt;'graph (2)'!$E$20+'graph (2)'!$E$32,B396&gt;'graph (2)'!$E$20-'graph (2)'!$E$32),0.25,0)))</f>
        <v>#REF!</v>
      </c>
      <c r="L396" s="674" t="e">
        <f>IF('graph (2)'!$E$22=0,0,IF('graph (2)'!$E$2=0,20,IF(AND(B396&gt;'graph (2)'!$E$22-'graph (2)'!$E$32,B396&lt;'graph (2)'!$E$22+'graph (2)'!$E$32),0.25,0)))</f>
        <v>#REF!</v>
      </c>
    </row>
    <row r="397" spans="2:12">
      <c r="B397" s="620" t="e">
        <f>IF('graph (2)'!$E$2=0,"",B396+'graph (2)'!$E$32)</f>
        <v>#REF!</v>
      </c>
      <c r="C397" s="673" t="e">
        <f>IF('graph (2)'!$E$2=0,20,IF(SUM(K397+L397=0),NA(),0.25))</f>
        <v>#REF!</v>
      </c>
      <c r="D397" s="496" t="e">
        <f>IF('graph (2)'!$E$2=0,20,IF(AND(B397&lt;'graph (2)'!$E$10+'graph (2)'!$E$32,B397&gt;'graph (2)'!$E$10-'graph (2)'!$E$32),0.25,NA()))</f>
        <v>#REF!</v>
      </c>
      <c r="K397" s="674" t="e">
        <f>IF('graph (2)'!$E$20=0,0,IF('graph (2)'!$E$2=0,20,IF(AND(B397&lt;'graph (2)'!$E$20+'graph (2)'!$E$32,B397&gt;'graph (2)'!$E$20-'graph (2)'!$E$32),0.25,0)))</f>
        <v>#REF!</v>
      </c>
      <c r="L397" s="674" t="e">
        <f>IF('graph (2)'!$E$22=0,0,IF('graph (2)'!$E$2=0,20,IF(AND(B397&gt;'graph (2)'!$E$22-'graph (2)'!$E$32,B397&lt;'graph (2)'!$E$22+'graph (2)'!$E$32),0.25,0)))</f>
        <v>#REF!</v>
      </c>
    </row>
    <row r="398" spans="2:12">
      <c r="B398" s="620" t="e">
        <f>IF('graph (2)'!$E$2=0,"",B397+'graph (2)'!$E$32)</f>
        <v>#REF!</v>
      </c>
      <c r="C398" s="673" t="e">
        <f>IF('graph (2)'!$E$2=0,20,IF(SUM(K398+L398=0),NA(),0.25))</f>
        <v>#REF!</v>
      </c>
      <c r="D398" s="496" t="e">
        <f>IF('graph (2)'!$E$2=0,20,IF(AND(B398&lt;'graph (2)'!$E$10+'graph (2)'!$E$32,B398&gt;'graph (2)'!$E$10-'graph (2)'!$E$32),0.25,NA()))</f>
        <v>#REF!</v>
      </c>
      <c r="K398" s="674" t="e">
        <f>IF('graph (2)'!$E$20=0,0,IF('graph (2)'!$E$2=0,20,IF(AND(B398&lt;'graph (2)'!$E$20+'graph (2)'!$E$32,B398&gt;'graph (2)'!$E$20-'graph (2)'!$E$32),0.25,0)))</f>
        <v>#REF!</v>
      </c>
      <c r="L398" s="674" t="e">
        <f>IF('graph (2)'!$E$22=0,0,IF('graph (2)'!$E$2=0,20,IF(AND(B398&gt;'graph (2)'!$E$22-'graph (2)'!$E$32,B398&lt;'graph (2)'!$E$22+'graph (2)'!$E$32),0.25,0)))</f>
        <v>#REF!</v>
      </c>
    </row>
    <row r="399" spans="2:12">
      <c r="B399" s="620" t="e">
        <f>IF('graph (2)'!$E$2=0,"",B398+'graph (2)'!$E$32)</f>
        <v>#REF!</v>
      </c>
      <c r="C399" s="673" t="e">
        <f>IF('graph (2)'!$E$2=0,20,IF(SUM(K399+L399=0),NA(),0.25))</f>
        <v>#REF!</v>
      </c>
      <c r="D399" s="496" t="e">
        <f>IF('graph (2)'!$E$2=0,20,IF(AND(B399&lt;'graph (2)'!$E$10+'graph (2)'!$E$32,B399&gt;'graph (2)'!$E$10-'graph (2)'!$E$32),0.25,NA()))</f>
        <v>#REF!</v>
      </c>
      <c r="K399" s="674" t="e">
        <f>IF('graph (2)'!$E$20=0,0,IF('graph (2)'!$E$2=0,20,IF(AND(B399&lt;'graph (2)'!$E$20+'graph (2)'!$E$32,B399&gt;'graph (2)'!$E$20-'graph (2)'!$E$32),0.25,0)))</f>
        <v>#REF!</v>
      </c>
      <c r="L399" s="674" t="e">
        <f>IF('graph (2)'!$E$22=0,0,IF('graph (2)'!$E$2=0,20,IF(AND(B399&gt;'graph (2)'!$E$22-'graph (2)'!$E$32,B399&lt;'graph (2)'!$E$22+'graph (2)'!$E$32),0.25,0)))</f>
        <v>#REF!</v>
      </c>
    </row>
    <row r="400" spans="2:12">
      <c r="B400" s="620" t="e">
        <f>IF('graph (2)'!$E$2=0,"",B399+'graph (2)'!$E$32)</f>
        <v>#REF!</v>
      </c>
      <c r="C400" s="673" t="e">
        <f>IF('graph (2)'!$E$2=0,20,IF(SUM(K400+L400=0),NA(),0.25))</f>
        <v>#REF!</v>
      </c>
      <c r="D400" s="496" t="e">
        <f>IF('graph (2)'!$E$2=0,20,IF(AND(B400&lt;'graph (2)'!$E$10+'graph (2)'!$E$32,B400&gt;'graph (2)'!$E$10-'graph (2)'!$E$32),0.25,NA()))</f>
        <v>#REF!</v>
      </c>
      <c r="K400" s="674" t="e">
        <f>IF('graph (2)'!$E$20=0,0,IF('graph (2)'!$E$2=0,20,IF(AND(B400&lt;'graph (2)'!$E$20+'graph (2)'!$E$32,B400&gt;'graph (2)'!$E$20-'graph (2)'!$E$32),0.25,0)))</f>
        <v>#REF!</v>
      </c>
      <c r="L400" s="674" t="e">
        <f>IF('graph (2)'!$E$22=0,0,IF('graph (2)'!$E$2=0,20,IF(AND(B400&gt;'graph (2)'!$E$22-'graph (2)'!$E$32,B400&lt;'graph (2)'!$E$22+'graph (2)'!$E$32),0.25,0)))</f>
        <v>#REF!</v>
      </c>
    </row>
    <row r="401" spans="2:12">
      <c r="B401" s="620" t="e">
        <f>IF('graph (2)'!$E$2=0,"",B400+'graph (2)'!$E$32)</f>
        <v>#REF!</v>
      </c>
      <c r="C401" s="673" t="e">
        <f>IF('graph (2)'!$E$2=0,20,IF(SUM(K401+L401=0),NA(),0.25))</f>
        <v>#REF!</v>
      </c>
      <c r="D401" s="496" t="e">
        <f>IF('graph (2)'!$E$2=0,20,IF(AND(B401&lt;'graph (2)'!$E$10+'graph (2)'!$E$32,B401&gt;'graph (2)'!$E$10-'graph (2)'!$E$32),0.25,NA()))</f>
        <v>#REF!</v>
      </c>
      <c r="K401" s="674" t="e">
        <f>IF('graph (2)'!$E$20=0,0,IF('graph (2)'!$E$2=0,20,IF(AND(B401&lt;'graph (2)'!$E$20+'graph (2)'!$E$32,B401&gt;'graph (2)'!$E$20-'graph (2)'!$E$32),0.25,0)))</f>
        <v>#REF!</v>
      </c>
      <c r="L401" s="674" t="e">
        <f>IF('graph (2)'!$E$22=0,0,IF('graph (2)'!$E$2=0,20,IF(AND(B401&gt;'graph (2)'!$E$22-'graph (2)'!$E$32,B401&lt;'graph (2)'!$E$22+'graph (2)'!$E$32),0.25,0)))</f>
        <v>#REF!</v>
      </c>
    </row>
    <row r="402" spans="2:12">
      <c r="B402" s="620" t="e">
        <f>IF('graph (2)'!$E$2=0,"",B401+'graph (2)'!$E$32)</f>
        <v>#REF!</v>
      </c>
      <c r="C402" s="673" t="e">
        <f>IF('graph (2)'!$E$2=0,20,IF(SUM(K402+L402=0),NA(),0.25))</f>
        <v>#REF!</v>
      </c>
      <c r="D402" s="496" t="e">
        <f>IF('graph (2)'!$E$2=0,20,IF(AND(B402&lt;'graph (2)'!$E$10+'graph (2)'!$E$32,B402&gt;'graph (2)'!$E$10-'graph (2)'!$E$32),0.25,NA()))</f>
        <v>#REF!</v>
      </c>
      <c r="K402" s="674" t="e">
        <f>IF('graph (2)'!$E$20=0,0,IF('graph (2)'!$E$2=0,20,IF(AND(B402&lt;'graph (2)'!$E$20+'graph (2)'!$E$32,B402&gt;'graph (2)'!$E$20-'graph (2)'!$E$32),0.25,0)))</f>
        <v>#REF!</v>
      </c>
      <c r="L402" s="674" t="e">
        <f>IF('graph (2)'!$E$22=0,0,IF('graph (2)'!$E$2=0,20,IF(AND(B402&gt;'graph (2)'!$E$22-'graph (2)'!$E$32,B402&lt;'graph (2)'!$E$22+'graph (2)'!$E$32),0.25,0)))</f>
        <v>#REF!</v>
      </c>
    </row>
    <row r="403" spans="2:12">
      <c r="B403" s="620" t="e">
        <f>IF('graph (2)'!$E$2=0,"",B402+'graph (2)'!$E$32)</f>
        <v>#REF!</v>
      </c>
      <c r="C403" s="673" t="e">
        <f>IF('graph (2)'!$E$2=0,20,IF(SUM(K403+L403=0),NA(),0.25))</f>
        <v>#REF!</v>
      </c>
      <c r="D403" s="496" t="e">
        <f>IF('graph (2)'!$E$2=0,20,IF(AND(B403&lt;'graph (2)'!$E$10+'graph (2)'!$E$32,B403&gt;'graph (2)'!$E$10-'graph (2)'!$E$32),0.25,NA()))</f>
        <v>#REF!</v>
      </c>
      <c r="K403" s="674" t="e">
        <f>IF('graph (2)'!$E$20=0,0,IF('graph (2)'!$E$2=0,20,IF(AND(B403&lt;'graph (2)'!$E$20+'graph (2)'!$E$32,B403&gt;'graph (2)'!$E$20-'graph (2)'!$E$32),0.25,0)))</f>
        <v>#REF!</v>
      </c>
      <c r="L403" s="674" t="e">
        <f>IF('graph (2)'!$E$22=0,0,IF('graph (2)'!$E$2=0,20,IF(AND(B403&gt;'graph (2)'!$E$22-'graph (2)'!$E$32,B403&lt;'graph (2)'!$E$22+'graph (2)'!$E$32),0.25,0)))</f>
        <v>#REF!</v>
      </c>
    </row>
    <row r="404" spans="2:12">
      <c r="B404" s="620" t="e">
        <f>IF('graph (2)'!$E$2=0,"",B403+'graph (2)'!$E$32)</f>
        <v>#REF!</v>
      </c>
      <c r="C404" s="673" t="e">
        <f>IF('graph (2)'!$E$2=0,20,IF(SUM(K404+L404=0),NA(),0.25))</f>
        <v>#REF!</v>
      </c>
      <c r="D404" s="496" t="e">
        <f>IF('graph (2)'!$E$2=0,20,IF(AND(B404&lt;'graph (2)'!$E$10+'graph (2)'!$E$32,B404&gt;'graph (2)'!$E$10-'graph (2)'!$E$32),0.25,NA()))</f>
        <v>#REF!</v>
      </c>
      <c r="K404" s="674" t="e">
        <f>IF('graph (2)'!$E$20=0,0,IF('graph (2)'!$E$2=0,20,IF(AND(B404&lt;'graph (2)'!$E$20+'graph (2)'!$E$32,B404&gt;'graph (2)'!$E$20-'graph (2)'!$E$32),0.25,0)))</f>
        <v>#REF!</v>
      </c>
      <c r="L404" s="674" t="e">
        <f>IF('graph (2)'!$E$22=0,0,IF('graph (2)'!$E$2=0,20,IF(AND(B404&gt;'graph (2)'!$E$22-'graph (2)'!$E$32,B404&lt;'graph (2)'!$E$22+'graph (2)'!$E$32),0.25,0)))</f>
        <v>#REF!</v>
      </c>
    </row>
    <row r="405" spans="2:12">
      <c r="B405" s="620" t="e">
        <f>IF('graph (2)'!$E$2=0,"",B404+'graph (2)'!$E$32)</f>
        <v>#REF!</v>
      </c>
      <c r="C405" s="673" t="e">
        <f>IF('graph (2)'!$E$2=0,20,IF(SUM(K405+L405=0),NA(),0.25))</f>
        <v>#REF!</v>
      </c>
      <c r="D405" s="496" t="e">
        <f>IF('graph (2)'!$E$2=0,20,IF(AND(B405&lt;'graph (2)'!$E$10+'graph (2)'!$E$32,B405&gt;'graph (2)'!$E$10-'graph (2)'!$E$32),0.25,NA()))</f>
        <v>#REF!</v>
      </c>
      <c r="K405" s="674" t="e">
        <f>IF('graph (2)'!$E$20=0,0,IF('graph (2)'!$E$2=0,20,IF(AND(B405&lt;'graph (2)'!$E$20+'graph (2)'!$E$32,B405&gt;'graph (2)'!$E$20-'graph (2)'!$E$32),0.25,0)))</f>
        <v>#REF!</v>
      </c>
      <c r="L405" s="674" t="e">
        <f>IF('graph (2)'!$E$22=0,0,IF('graph (2)'!$E$2=0,20,IF(AND(B405&gt;'graph (2)'!$E$22-'graph (2)'!$E$32,B405&lt;'graph (2)'!$E$22+'graph (2)'!$E$32),0.25,0)))</f>
        <v>#REF!</v>
      </c>
    </row>
    <row r="406" spans="2:12">
      <c r="B406" s="620" t="e">
        <f>IF('graph (2)'!$E$2=0,"",B405+'graph (2)'!$E$32)</f>
        <v>#REF!</v>
      </c>
      <c r="C406" s="673" t="e">
        <f>IF('graph (2)'!$E$2=0,20,IF(SUM(K406+L406=0),NA(),0.25))</f>
        <v>#REF!</v>
      </c>
      <c r="D406" s="496" t="e">
        <f>IF('graph (2)'!$E$2=0,20,IF(AND(B406&lt;'graph (2)'!$E$10+'graph (2)'!$E$32,B406&gt;'graph (2)'!$E$10-'graph (2)'!$E$32),0.25,NA()))</f>
        <v>#REF!</v>
      </c>
      <c r="K406" s="674" t="e">
        <f>IF('graph (2)'!$E$20=0,0,IF('graph (2)'!$E$2=0,20,IF(AND(B406&lt;'graph (2)'!$E$20+'graph (2)'!$E$32,B406&gt;'graph (2)'!$E$20-'graph (2)'!$E$32),0.25,0)))</f>
        <v>#REF!</v>
      </c>
      <c r="L406" s="674" t="e">
        <f>IF('graph (2)'!$E$22=0,0,IF('graph (2)'!$E$2=0,20,IF(AND(B406&gt;'graph (2)'!$E$22-'graph (2)'!$E$32,B406&lt;'graph (2)'!$E$22+'graph (2)'!$E$32),0.25,0)))</f>
        <v>#REF!</v>
      </c>
    </row>
    <row r="407" spans="2:12">
      <c r="B407" s="620" t="e">
        <f>IF('graph (2)'!$E$2=0,"",B406+'graph (2)'!$E$32)</f>
        <v>#REF!</v>
      </c>
      <c r="C407" s="673" t="e">
        <f>IF('graph (2)'!$E$2=0,20,IF(SUM(K407+L407=0),NA(),0.25))</f>
        <v>#REF!</v>
      </c>
      <c r="D407" s="496" t="e">
        <f>IF('graph (2)'!$E$2=0,20,IF(AND(B407&lt;'graph (2)'!$E$10+'graph (2)'!$E$32,B407&gt;'graph (2)'!$E$10-'graph (2)'!$E$32),0.25,NA()))</f>
        <v>#REF!</v>
      </c>
      <c r="K407" s="674" t="e">
        <f>IF('graph (2)'!$E$20=0,0,IF('graph (2)'!$E$2=0,20,IF(AND(B407&lt;'graph (2)'!$E$20+'graph (2)'!$E$32,B407&gt;'graph (2)'!$E$20-'graph (2)'!$E$32),0.25,0)))</f>
        <v>#REF!</v>
      </c>
      <c r="L407" s="674" t="e">
        <f>IF('graph (2)'!$E$22=0,0,IF('graph (2)'!$E$2=0,20,IF(AND(B407&gt;'graph (2)'!$E$22-'graph (2)'!$E$32,B407&lt;'graph (2)'!$E$22+'graph (2)'!$E$32),0.25,0)))</f>
        <v>#REF!</v>
      </c>
    </row>
    <row r="408" spans="2:12">
      <c r="B408" s="620" t="e">
        <f>IF('graph (2)'!$E$2=0,"",B407+'graph (2)'!$E$32)</f>
        <v>#REF!</v>
      </c>
      <c r="C408" s="673" t="e">
        <f>IF('graph (2)'!$E$2=0,20,IF(SUM(K408+L408=0),NA(),0.25))</f>
        <v>#REF!</v>
      </c>
      <c r="D408" s="496" t="e">
        <f>IF('graph (2)'!$E$2=0,20,IF(AND(B408&lt;'graph (2)'!$E$10+'graph (2)'!$E$32,B408&gt;'graph (2)'!$E$10-'graph (2)'!$E$32),0.25,NA()))</f>
        <v>#REF!</v>
      </c>
      <c r="K408" s="674" t="e">
        <f>IF('graph (2)'!$E$20=0,0,IF('graph (2)'!$E$2=0,20,IF(AND(B408&lt;'graph (2)'!$E$20+'graph (2)'!$E$32,B408&gt;'graph (2)'!$E$20-'graph (2)'!$E$32),0.25,0)))</f>
        <v>#REF!</v>
      </c>
      <c r="L408" s="674" t="e">
        <f>IF('graph (2)'!$E$22=0,0,IF('graph (2)'!$E$2=0,20,IF(AND(B408&gt;'graph (2)'!$E$22-'graph (2)'!$E$32,B408&lt;'graph (2)'!$E$22+'graph (2)'!$E$32),0.25,0)))</f>
        <v>#REF!</v>
      </c>
    </row>
    <row r="409" spans="2:12">
      <c r="B409" s="620" t="e">
        <f>IF('graph (2)'!$E$2=0,"",B408+'graph (2)'!$E$32)</f>
        <v>#REF!</v>
      </c>
      <c r="C409" s="673" t="e">
        <f>IF('graph (2)'!$E$2=0,20,IF(SUM(K409+L409=0),NA(),0.25))</f>
        <v>#REF!</v>
      </c>
      <c r="D409" s="496" t="e">
        <f>IF('graph (2)'!$E$2=0,20,IF(AND(B409&lt;'graph (2)'!$E$10+'graph (2)'!$E$32,B409&gt;'graph (2)'!$E$10-'graph (2)'!$E$32),0.25,NA()))</f>
        <v>#REF!</v>
      </c>
      <c r="K409" s="674" t="e">
        <f>IF('graph (2)'!$E$20=0,0,IF('graph (2)'!$E$2=0,20,IF(AND(B409&lt;'graph (2)'!$E$20+'graph (2)'!$E$32,B409&gt;'graph (2)'!$E$20-'graph (2)'!$E$32),0.25,0)))</f>
        <v>#REF!</v>
      </c>
      <c r="L409" s="674" t="e">
        <f>IF('graph (2)'!$E$22=0,0,IF('graph (2)'!$E$2=0,20,IF(AND(B409&gt;'graph (2)'!$E$22-'graph (2)'!$E$32,B409&lt;'graph (2)'!$E$22+'graph (2)'!$E$32),0.25,0)))</f>
        <v>#REF!</v>
      </c>
    </row>
    <row r="410" spans="2:12">
      <c r="B410" s="620" t="e">
        <f>IF('graph (2)'!$E$2=0,"",B409+'graph (2)'!$E$32)</f>
        <v>#REF!</v>
      </c>
      <c r="C410" s="673" t="e">
        <f>IF('graph (2)'!$E$2=0,20,IF(SUM(K410+L410=0),NA(),0.25))</f>
        <v>#REF!</v>
      </c>
      <c r="D410" s="496" t="e">
        <f>IF('graph (2)'!$E$2=0,20,IF(AND(B410&lt;'graph (2)'!$E$10+'graph (2)'!$E$32,B410&gt;'graph (2)'!$E$10-'graph (2)'!$E$32),0.25,NA()))</f>
        <v>#REF!</v>
      </c>
      <c r="K410" s="674" t="e">
        <f>IF('graph (2)'!$E$20=0,0,IF('graph (2)'!$E$2=0,20,IF(AND(B410&lt;'graph (2)'!$E$20+'graph (2)'!$E$32,B410&gt;'graph (2)'!$E$20-'graph (2)'!$E$32),0.25,0)))</f>
        <v>#REF!</v>
      </c>
      <c r="L410" s="674" t="e">
        <f>IF('graph (2)'!$E$22=0,0,IF('graph (2)'!$E$2=0,20,IF(AND(B410&gt;'graph (2)'!$E$22-'graph (2)'!$E$32,B410&lt;'graph (2)'!$E$22+'graph (2)'!$E$32),0.25,0)))</f>
        <v>#REF!</v>
      </c>
    </row>
    <row r="411" spans="2:12">
      <c r="B411" s="620" t="e">
        <f>IF('graph (2)'!$E$2=0,"",B410+'graph (2)'!$E$32)</f>
        <v>#REF!</v>
      </c>
      <c r="C411" s="673" t="e">
        <f>IF('graph (2)'!$E$2=0,20,IF(SUM(K411+L411=0),NA(),0.25))</f>
        <v>#REF!</v>
      </c>
      <c r="D411" s="496" t="e">
        <f>IF('graph (2)'!$E$2=0,20,IF(AND(B411&lt;'graph (2)'!$E$10+'graph (2)'!$E$32,B411&gt;'graph (2)'!$E$10-'graph (2)'!$E$32),0.25,NA()))</f>
        <v>#REF!</v>
      </c>
      <c r="K411" s="674" t="e">
        <f>IF('graph (2)'!$E$20=0,0,IF('graph (2)'!$E$2=0,20,IF(AND(B411&lt;'graph (2)'!$E$20+'graph (2)'!$E$32,B411&gt;'graph (2)'!$E$20-'graph (2)'!$E$32),0.25,0)))</f>
        <v>#REF!</v>
      </c>
      <c r="L411" s="674" t="e">
        <f>IF('graph (2)'!$E$22=0,0,IF('graph (2)'!$E$2=0,20,IF(AND(B411&gt;'graph (2)'!$E$22-'graph (2)'!$E$32,B411&lt;'graph (2)'!$E$22+'graph (2)'!$E$32),0.25,0)))</f>
        <v>#REF!</v>
      </c>
    </row>
    <row r="412" spans="2:12">
      <c r="B412" s="620" t="e">
        <f>IF('graph (2)'!$E$2=0,"",B411+'graph (2)'!$E$32)</f>
        <v>#REF!</v>
      </c>
      <c r="C412" s="673" t="e">
        <f>IF('graph (2)'!$E$2=0,20,IF(SUM(K412+L412=0),NA(),0.25))</f>
        <v>#REF!</v>
      </c>
      <c r="D412" s="496" t="e">
        <f>IF('graph (2)'!$E$2=0,20,IF(AND(B412&lt;'graph (2)'!$E$10+'graph (2)'!$E$32,B412&gt;'graph (2)'!$E$10-'graph (2)'!$E$32),0.25,NA()))</f>
        <v>#REF!</v>
      </c>
      <c r="K412" s="674" t="e">
        <f>IF('graph (2)'!$E$20=0,0,IF('graph (2)'!$E$2=0,20,IF(AND(B412&lt;'graph (2)'!$E$20+'graph (2)'!$E$32,B412&gt;'graph (2)'!$E$20-'graph (2)'!$E$32),0.25,0)))</f>
        <v>#REF!</v>
      </c>
      <c r="L412" s="674" t="e">
        <f>IF('graph (2)'!$E$22=0,0,IF('graph (2)'!$E$2=0,20,IF(AND(B412&gt;'graph (2)'!$E$22-'graph (2)'!$E$32,B412&lt;'graph (2)'!$E$22+'graph (2)'!$E$32),0.25,0)))</f>
        <v>#REF!</v>
      </c>
    </row>
    <row r="413" spans="2:12">
      <c r="B413" s="620" t="e">
        <f>IF('graph (2)'!$E$2=0,"",B412+'graph (2)'!$E$32)</f>
        <v>#REF!</v>
      </c>
      <c r="C413" s="673" t="e">
        <f>IF('graph (2)'!$E$2=0,20,IF(SUM(K413+L413=0),NA(),0.25))</f>
        <v>#REF!</v>
      </c>
      <c r="D413" s="496" t="e">
        <f>IF('graph (2)'!$E$2=0,20,IF(AND(B413&lt;'graph (2)'!$E$10+'graph (2)'!$E$32,B413&gt;'graph (2)'!$E$10-'graph (2)'!$E$32),0.25,NA()))</f>
        <v>#REF!</v>
      </c>
      <c r="K413" s="674" t="e">
        <f>IF('graph (2)'!$E$20=0,0,IF('graph (2)'!$E$2=0,20,IF(AND(B413&lt;'graph (2)'!$E$20+'graph (2)'!$E$32,B413&gt;'graph (2)'!$E$20-'graph (2)'!$E$32),0.25,0)))</f>
        <v>#REF!</v>
      </c>
      <c r="L413" s="674" t="e">
        <f>IF('graph (2)'!$E$22=0,0,IF('graph (2)'!$E$2=0,20,IF(AND(B413&gt;'graph (2)'!$E$22-'graph (2)'!$E$32,B413&lt;'graph (2)'!$E$22+'graph (2)'!$E$32),0.25,0)))</f>
        <v>#REF!</v>
      </c>
    </row>
    <row r="414" spans="2:12">
      <c r="B414" s="620" t="e">
        <f>IF('graph (2)'!$E$2=0,"",B413+'graph (2)'!$E$32)</f>
        <v>#REF!</v>
      </c>
      <c r="C414" s="673" t="e">
        <f>IF('graph (2)'!$E$2=0,20,IF(SUM(K414+L414=0),NA(),0.25))</f>
        <v>#REF!</v>
      </c>
      <c r="D414" s="496" t="e">
        <f>IF('graph (2)'!$E$2=0,20,IF(AND(B414&lt;'graph (2)'!$E$10+'graph (2)'!$E$32,B414&gt;'graph (2)'!$E$10-'graph (2)'!$E$32),0.25,NA()))</f>
        <v>#REF!</v>
      </c>
      <c r="K414" s="674" t="e">
        <f>IF('graph (2)'!$E$20=0,0,IF('graph (2)'!$E$2=0,20,IF(AND(B414&lt;'graph (2)'!$E$20+'graph (2)'!$E$32,B414&gt;'graph (2)'!$E$20-'graph (2)'!$E$32),0.25,0)))</f>
        <v>#REF!</v>
      </c>
      <c r="L414" s="674" t="e">
        <f>IF('graph (2)'!$E$22=0,0,IF('graph (2)'!$E$2=0,20,IF(AND(B414&gt;'graph (2)'!$E$22-'graph (2)'!$E$32,B414&lt;'graph (2)'!$E$22+'graph (2)'!$E$32),0.25,0)))</f>
        <v>#REF!</v>
      </c>
    </row>
    <row r="415" spans="2:12">
      <c r="B415" s="620" t="e">
        <f>IF('graph (2)'!$E$2=0,"",B414+'graph (2)'!$E$32)</f>
        <v>#REF!</v>
      </c>
      <c r="C415" s="673" t="e">
        <f>IF('graph (2)'!$E$2=0,20,IF(SUM(K415+L415=0),NA(),0.25))</f>
        <v>#REF!</v>
      </c>
      <c r="D415" s="496" t="e">
        <f>IF('graph (2)'!$E$2=0,20,IF(AND(B415&lt;'graph (2)'!$E$10+'graph (2)'!$E$32,B415&gt;'graph (2)'!$E$10-'graph (2)'!$E$32),0.25,NA()))</f>
        <v>#REF!</v>
      </c>
      <c r="K415" s="674" t="e">
        <f>IF('graph (2)'!$E$20=0,0,IF('graph (2)'!$E$2=0,20,IF(AND(B415&lt;'graph (2)'!$E$20+'graph (2)'!$E$32,B415&gt;'graph (2)'!$E$20-'graph (2)'!$E$32),0.25,0)))</f>
        <v>#REF!</v>
      </c>
      <c r="L415" s="674" t="e">
        <f>IF('graph (2)'!$E$22=0,0,IF('graph (2)'!$E$2=0,20,IF(AND(B415&gt;'graph (2)'!$E$22-'graph (2)'!$E$32,B415&lt;'graph (2)'!$E$22+'graph (2)'!$E$32),0.25,0)))</f>
        <v>#REF!</v>
      </c>
    </row>
    <row r="416" spans="2:12">
      <c r="B416" s="620" t="e">
        <f>IF('graph (2)'!$E$2=0,"",B415+'graph (2)'!$E$32)</f>
        <v>#REF!</v>
      </c>
      <c r="C416" s="673" t="e">
        <f>IF('graph (2)'!$E$2=0,20,IF(SUM(K416+L416=0),NA(),0.25))</f>
        <v>#REF!</v>
      </c>
      <c r="D416" s="496" t="e">
        <f>IF('graph (2)'!$E$2=0,20,IF(AND(B416&lt;'graph (2)'!$E$10+'graph (2)'!$E$32,B416&gt;'graph (2)'!$E$10-'graph (2)'!$E$32),0.25,NA()))</f>
        <v>#REF!</v>
      </c>
      <c r="K416" s="674" t="e">
        <f>IF('graph (2)'!$E$20=0,0,IF('graph (2)'!$E$2=0,20,IF(AND(B416&lt;'graph (2)'!$E$20+'graph (2)'!$E$32,B416&gt;'graph (2)'!$E$20-'graph (2)'!$E$32),0.25,0)))</f>
        <v>#REF!</v>
      </c>
      <c r="L416" s="674" t="e">
        <f>IF('graph (2)'!$E$22=0,0,IF('graph (2)'!$E$2=0,20,IF(AND(B416&gt;'graph (2)'!$E$22-'graph (2)'!$E$32,B416&lt;'graph (2)'!$E$22+'graph (2)'!$E$32),0.25,0)))</f>
        <v>#REF!</v>
      </c>
    </row>
    <row r="417" spans="2:12">
      <c r="B417" s="620" t="e">
        <f>IF('graph (2)'!$E$2=0,"",B416+'graph (2)'!$E$32)</f>
        <v>#REF!</v>
      </c>
      <c r="C417" s="673" t="e">
        <f>IF('graph (2)'!$E$2=0,20,IF(SUM(K417+L417=0),NA(),0.25))</f>
        <v>#REF!</v>
      </c>
      <c r="D417" s="496" t="e">
        <f>IF('graph (2)'!$E$2=0,20,IF(AND(B417&lt;'graph (2)'!$E$10+'graph (2)'!$E$32,B417&gt;'graph (2)'!$E$10-'graph (2)'!$E$32),0.25,NA()))</f>
        <v>#REF!</v>
      </c>
      <c r="K417" s="674" t="e">
        <f>IF('graph (2)'!$E$20=0,0,IF('graph (2)'!$E$2=0,20,IF(AND(B417&lt;'graph (2)'!$E$20+'graph (2)'!$E$32,B417&gt;'graph (2)'!$E$20-'graph (2)'!$E$32),0.25,0)))</f>
        <v>#REF!</v>
      </c>
      <c r="L417" s="674" t="e">
        <f>IF('graph (2)'!$E$22=0,0,IF('graph (2)'!$E$2=0,20,IF(AND(B417&gt;'graph (2)'!$E$22-'graph (2)'!$E$32,B417&lt;'graph (2)'!$E$22+'graph (2)'!$E$32),0.25,0)))</f>
        <v>#REF!</v>
      </c>
    </row>
    <row r="418" spans="2:12">
      <c r="B418" s="620" t="e">
        <f>IF('graph (2)'!$E$2=0,"",B417+'graph (2)'!$E$32)</f>
        <v>#REF!</v>
      </c>
      <c r="C418" s="673" t="e">
        <f>IF('graph (2)'!$E$2=0,20,IF(SUM(K418+L418=0),NA(),0.25))</f>
        <v>#REF!</v>
      </c>
      <c r="D418" s="496" t="e">
        <f>IF('graph (2)'!$E$2=0,20,IF(AND(B418&lt;'graph (2)'!$E$10+'graph (2)'!$E$32,B418&gt;'graph (2)'!$E$10-'graph (2)'!$E$32),0.25,NA()))</f>
        <v>#REF!</v>
      </c>
      <c r="K418" s="674" t="e">
        <f>IF('graph (2)'!$E$20=0,0,IF('graph (2)'!$E$2=0,20,IF(AND(B418&lt;'graph (2)'!$E$20+'graph (2)'!$E$32,B418&gt;'graph (2)'!$E$20-'graph (2)'!$E$32),0.25,0)))</f>
        <v>#REF!</v>
      </c>
      <c r="L418" s="674" t="e">
        <f>IF('graph (2)'!$E$22=0,0,IF('graph (2)'!$E$2=0,20,IF(AND(B418&gt;'graph (2)'!$E$22-'graph (2)'!$E$32,B418&lt;'graph (2)'!$E$22+'graph (2)'!$E$32),0.25,0)))</f>
        <v>#REF!</v>
      </c>
    </row>
    <row r="419" spans="2:12">
      <c r="B419" s="620" t="e">
        <f>IF('graph (2)'!$E$2=0,"",B418+'graph (2)'!$E$32)</f>
        <v>#REF!</v>
      </c>
      <c r="C419" s="673" t="e">
        <f>IF('graph (2)'!$E$2=0,20,IF(SUM(K419+L419=0),NA(),0.25))</f>
        <v>#REF!</v>
      </c>
      <c r="D419" s="496" t="e">
        <f>IF('graph (2)'!$E$2=0,20,IF(AND(B419&lt;'graph (2)'!$E$10+'graph (2)'!$E$32,B419&gt;'graph (2)'!$E$10-'graph (2)'!$E$32),0.25,NA()))</f>
        <v>#REF!</v>
      </c>
      <c r="K419" s="674" t="e">
        <f>IF('graph (2)'!$E$20=0,0,IF('graph (2)'!$E$2=0,20,IF(AND(B419&lt;'graph (2)'!$E$20+'graph (2)'!$E$32,B419&gt;'graph (2)'!$E$20-'graph (2)'!$E$32),0.25,0)))</f>
        <v>#REF!</v>
      </c>
      <c r="L419" s="674" t="e">
        <f>IF('graph (2)'!$E$22=0,0,IF('graph (2)'!$E$2=0,20,IF(AND(B419&gt;'graph (2)'!$E$22-'graph (2)'!$E$32,B419&lt;'graph (2)'!$E$22+'graph (2)'!$E$32),0.25,0)))</f>
        <v>#REF!</v>
      </c>
    </row>
    <row r="420" spans="2:12">
      <c r="B420" s="620" t="e">
        <f>IF('graph (2)'!$E$2=0,"",B419+'graph (2)'!$E$32)</f>
        <v>#REF!</v>
      </c>
      <c r="C420" s="673" t="e">
        <f>IF('graph (2)'!$E$2=0,20,IF(SUM(K420+L420=0),NA(),0.25))</f>
        <v>#REF!</v>
      </c>
      <c r="D420" s="496" t="e">
        <f>IF('graph (2)'!$E$2=0,20,IF(AND(B420&lt;'graph (2)'!$E$10+'graph (2)'!$E$32,B420&gt;'graph (2)'!$E$10-'graph (2)'!$E$32),0.25,NA()))</f>
        <v>#REF!</v>
      </c>
      <c r="K420" s="674" t="e">
        <f>IF('graph (2)'!$E$20=0,0,IF('graph (2)'!$E$2=0,20,IF(AND(B420&lt;'graph (2)'!$E$20+'graph (2)'!$E$32,B420&gt;'graph (2)'!$E$20-'graph (2)'!$E$32),0.25,0)))</f>
        <v>#REF!</v>
      </c>
      <c r="L420" s="674" t="e">
        <f>IF('graph (2)'!$E$22=0,0,IF('graph (2)'!$E$2=0,20,IF(AND(B420&gt;'graph (2)'!$E$22-'graph (2)'!$E$32,B420&lt;'graph (2)'!$E$22+'graph (2)'!$E$32),0.25,0)))</f>
        <v>#REF!</v>
      </c>
    </row>
    <row r="421" spans="2:12">
      <c r="B421" s="620" t="e">
        <f>IF('graph (2)'!$E$2=0,"",B420+'graph (2)'!$E$32)</f>
        <v>#REF!</v>
      </c>
      <c r="C421" s="673" t="e">
        <f>IF('graph (2)'!$E$2=0,20,IF(SUM(K421+L421=0),NA(),0.25))</f>
        <v>#REF!</v>
      </c>
      <c r="D421" s="496" t="e">
        <f>IF('graph (2)'!$E$2=0,20,IF(AND(B421&lt;'graph (2)'!$E$10+'graph (2)'!$E$32,B421&gt;'graph (2)'!$E$10-'graph (2)'!$E$32),0.25,NA()))</f>
        <v>#REF!</v>
      </c>
      <c r="K421" s="674" t="e">
        <f>IF('graph (2)'!$E$20=0,0,IF('graph (2)'!$E$2=0,20,IF(AND(B421&lt;'graph (2)'!$E$20+'graph (2)'!$E$32,B421&gt;'graph (2)'!$E$20-'graph (2)'!$E$32),0.25,0)))</f>
        <v>#REF!</v>
      </c>
      <c r="L421" s="674" t="e">
        <f>IF('graph (2)'!$E$22=0,0,IF('graph (2)'!$E$2=0,20,IF(AND(B421&gt;'graph (2)'!$E$22-'graph (2)'!$E$32,B421&lt;'graph (2)'!$E$22+'graph (2)'!$E$32),0.25,0)))</f>
        <v>#REF!</v>
      </c>
    </row>
    <row r="422" spans="2:12">
      <c r="B422" s="620" t="e">
        <f>IF('graph (2)'!$E$2=0,"",B421+'graph (2)'!$E$32)</f>
        <v>#REF!</v>
      </c>
      <c r="C422" s="673" t="e">
        <f>IF('graph (2)'!$E$2=0,20,IF(SUM(K422+L422=0),NA(),0.25))</f>
        <v>#REF!</v>
      </c>
      <c r="D422" s="496" t="e">
        <f>IF('graph (2)'!$E$2=0,20,IF(AND(B422&lt;'graph (2)'!$E$10+'graph (2)'!$E$32,B422&gt;'graph (2)'!$E$10-'graph (2)'!$E$32),0.25,NA()))</f>
        <v>#REF!</v>
      </c>
      <c r="K422" s="674" t="e">
        <f>IF('graph (2)'!$E$20=0,0,IF('graph (2)'!$E$2=0,20,IF(AND(B422&lt;'graph (2)'!$E$20+'graph (2)'!$E$32,B422&gt;'graph (2)'!$E$20-'graph (2)'!$E$32),0.25,0)))</f>
        <v>#REF!</v>
      </c>
      <c r="L422" s="674" t="e">
        <f>IF('graph (2)'!$E$22=0,0,IF('graph (2)'!$E$2=0,20,IF(AND(B422&gt;'graph (2)'!$E$22-'graph (2)'!$E$32,B422&lt;'graph (2)'!$E$22+'graph (2)'!$E$32),0.25,0)))</f>
        <v>#REF!</v>
      </c>
    </row>
    <row r="423" spans="2:12">
      <c r="B423" s="620" t="e">
        <f>IF('graph (2)'!$E$2=0,"",B422+'graph (2)'!$E$32)</f>
        <v>#REF!</v>
      </c>
      <c r="C423" s="673" t="e">
        <f>IF('graph (2)'!$E$2=0,20,IF(SUM(K423+L423=0),NA(),0.25))</f>
        <v>#REF!</v>
      </c>
      <c r="D423" s="496" t="e">
        <f>IF('graph (2)'!$E$2=0,20,IF(AND(B423&lt;'graph (2)'!$E$10+'graph (2)'!$E$32,B423&gt;'graph (2)'!$E$10-'graph (2)'!$E$32),0.25,NA()))</f>
        <v>#REF!</v>
      </c>
      <c r="K423" s="674" t="e">
        <f>IF('graph (2)'!$E$20=0,0,IF('graph (2)'!$E$2=0,20,IF(AND(B423&lt;'graph (2)'!$E$20+'graph (2)'!$E$32,B423&gt;'graph (2)'!$E$20-'graph (2)'!$E$32),0.25,0)))</f>
        <v>#REF!</v>
      </c>
      <c r="L423" s="674" t="e">
        <f>IF('graph (2)'!$E$22=0,0,IF('graph (2)'!$E$2=0,20,IF(AND(B423&gt;'graph (2)'!$E$22-'graph (2)'!$E$32,B423&lt;'graph (2)'!$E$22+'graph (2)'!$E$32),0.25,0)))</f>
        <v>#REF!</v>
      </c>
    </row>
    <row r="424" spans="2:12">
      <c r="B424" s="620" t="e">
        <f>IF('graph (2)'!$E$2=0,"",B423+'graph (2)'!$E$32)</f>
        <v>#REF!</v>
      </c>
      <c r="C424" s="673" t="e">
        <f>IF('graph (2)'!$E$2=0,20,IF(SUM(K424+L424=0),NA(),0.25))</f>
        <v>#REF!</v>
      </c>
      <c r="D424" s="496" t="e">
        <f>IF('graph (2)'!$E$2=0,20,IF(AND(B424&lt;'graph (2)'!$E$10+'graph (2)'!$E$32,B424&gt;'graph (2)'!$E$10-'graph (2)'!$E$32),0.25,NA()))</f>
        <v>#REF!</v>
      </c>
      <c r="K424" s="674" t="e">
        <f>IF('graph (2)'!$E$20=0,0,IF('graph (2)'!$E$2=0,20,IF(AND(B424&lt;'graph (2)'!$E$20+'graph (2)'!$E$32,B424&gt;'graph (2)'!$E$20-'graph (2)'!$E$32),0.25,0)))</f>
        <v>#REF!</v>
      </c>
      <c r="L424" s="674" t="e">
        <f>IF('graph (2)'!$E$22=0,0,IF('graph (2)'!$E$2=0,20,IF(AND(B424&gt;'graph (2)'!$E$22-'graph (2)'!$E$32,B424&lt;'graph (2)'!$E$22+'graph (2)'!$E$32),0.25,0)))</f>
        <v>#REF!</v>
      </c>
    </row>
    <row r="425" spans="2:12">
      <c r="B425" s="620" t="e">
        <f>IF('graph (2)'!$E$2=0,"",B424+'graph (2)'!$E$32)</f>
        <v>#REF!</v>
      </c>
      <c r="C425" s="673" t="e">
        <f>IF('graph (2)'!$E$2=0,20,IF(SUM(K425+L425=0),NA(),0.25))</f>
        <v>#REF!</v>
      </c>
      <c r="D425" s="496" t="e">
        <f>IF('graph (2)'!$E$2=0,20,IF(AND(B425&lt;'graph (2)'!$E$10+'graph (2)'!$E$32,B425&gt;'graph (2)'!$E$10-'graph (2)'!$E$32),0.25,NA()))</f>
        <v>#REF!</v>
      </c>
      <c r="K425" s="674" t="e">
        <f>IF('graph (2)'!$E$20=0,0,IF('graph (2)'!$E$2=0,20,IF(AND(B425&lt;'graph (2)'!$E$20+'graph (2)'!$E$32,B425&gt;'graph (2)'!$E$20-'graph (2)'!$E$32),0.25,0)))</f>
        <v>#REF!</v>
      </c>
      <c r="L425" s="674" t="e">
        <f>IF('graph (2)'!$E$22=0,0,IF('graph (2)'!$E$2=0,20,IF(AND(B425&gt;'graph (2)'!$E$22-'graph (2)'!$E$32,B425&lt;'graph (2)'!$E$22+'graph (2)'!$E$32),0.25,0)))</f>
        <v>#REF!</v>
      </c>
    </row>
    <row r="426" spans="2:12">
      <c r="B426" s="620" t="e">
        <f>IF('graph (2)'!$E$2=0,"",B425+'graph (2)'!$E$32)</f>
        <v>#REF!</v>
      </c>
      <c r="C426" s="673" t="e">
        <f>IF('graph (2)'!$E$2=0,20,IF(SUM(K426+L426=0),NA(),0.25))</f>
        <v>#REF!</v>
      </c>
      <c r="D426" s="496" t="e">
        <f>IF('graph (2)'!$E$2=0,20,IF(AND(B426&lt;'graph (2)'!$E$10+'graph (2)'!$E$32,B426&gt;'graph (2)'!$E$10-'graph (2)'!$E$32),0.25,NA()))</f>
        <v>#REF!</v>
      </c>
      <c r="K426" s="674" t="e">
        <f>IF('graph (2)'!$E$20=0,0,IF('graph (2)'!$E$2=0,20,IF(AND(B426&lt;'graph (2)'!$E$20+'graph (2)'!$E$32,B426&gt;'graph (2)'!$E$20-'graph (2)'!$E$32),0.25,0)))</f>
        <v>#REF!</v>
      </c>
      <c r="L426" s="674" t="e">
        <f>IF('graph (2)'!$E$22=0,0,IF('graph (2)'!$E$2=0,20,IF(AND(B426&gt;'graph (2)'!$E$22-'graph (2)'!$E$32,B426&lt;'graph (2)'!$E$22+'graph (2)'!$E$32),0.25,0)))</f>
        <v>#REF!</v>
      </c>
    </row>
    <row r="427" spans="2:12">
      <c r="B427" s="620" t="e">
        <f>IF('graph (2)'!$E$2=0,"",B426+'graph (2)'!$E$32)</f>
        <v>#REF!</v>
      </c>
      <c r="C427" s="673" t="e">
        <f>IF('graph (2)'!$E$2=0,20,IF(SUM(K427+L427=0),NA(),0.25))</f>
        <v>#REF!</v>
      </c>
      <c r="D427" s="496" t="e">
        <f>IF('graph (2)'!$E$2=0,20,IF(AND(B427&lt;'graph (2)'!$E$10+'graph (2)'!$E$32,B427&gt;'graph (2)'!$E$10-'graph (2)'!$E$32),0.25,NA()))</f>
        <v>#REF!</v>
      </c>
      <c r="K427" s="674" t="e">
        <f>IF('graph (2)'!$E$20=0,0,IF('graph (2)'!$E$2=0,20,IF(AND(B427&lt;'graph (2)'!$E$20+'graph (2)'!$E$32,B427&gt;'graph (2)'!$E$20-'graph (2)'!$E$32),0.25,0)))</f>
        <v>#REF!</v>
      </c>
      <c r="L427" s="674" t="e">
        <f>IF('graph (2)'!$E$22=0,0,IF('graph (2)'!$E$2=0,20,IF(AND(B427&gt;'graph (2)'!$E$22-'graph (2)'!$E$32,B427&lt;'graph (2)'!$E$22+'graph (2)'!$E$32),0.25,0)))</f>
        <v>#REF!</v>
      </c>
    </row>
    <row r="428" spans="2:12">
      <c r="B428" s="620" t="e">
        <f>IF('graph (2)'!$E$2=0,"",B427+'graph (2)'!$E$32)</f>
        <v>#REF!</v>
      </c>
      <c r="C428" s="673" t="e">
        <f>IF('graph (2)'!$E$2=0,20,IF(SUM(K428+L428=0),NA(),0.25))</f>
        <v>#REF!</v>
      </c>
      <c r="D428" s="496" t="e">
        <f>IF('graph (2)'!$E$2=0,20,IF(AND(B428&lt;'graph (2)'!$E$10+'graph (2)'!$E$32,B428&gt;'graph (2)'!$E$10-'graph (2)'!$E$32),0.25,NA()))</f>
        <v>#REF!</v>
      </c>
      <c r="K428" s="674" t="e">
        <f>IF('graph (2)'!$E$20=0,0,IF('graph (2)'!$E$2=0,20,IF(AND(B428&lt;'graph (2)'!$E$20+'graph (2)'!$E$32,B428&gt;'graph (2)'!$E$20-'graph (2)'!$E$32),0.25,0)))</f>
        <v>#REF!</v>
      </c>
      <c r="L428" s="674" t="e">
        <f>IF('graph (2)'!$E$22=0,0,IF('graph (2)'!$E$2=0,20,IF(AND(B428&gt;'graph (2)'!$E$22-'graph (2)'!$E$32,B428&lt;'graph (2)'!$E$22+'graph (2)'!$E$32),0.25,0)))</f>
        <v>#REF!</v>
      </c>
    </row>
    <row r="429" spans="2:12">
      <c r="B429" s="620" t="e">
        <f>IF('graph (2)'!$E$2=0,"",B428+'graph (2)'!$E$32)</f>
        <v>#REF!</v>
      </c>
      <c r="C429" s="673" t="e">
        <f>IF('graph (2)'!$E$2=0,20,IF(SUM(K429+L429=0),NA(),0.25))</f>
        <v>#REF!</v>
      </c>
      <c r="D429" s="496" t="e">
        <f>IF('graph (2)'!$E$2=0,20,IF(AND(B429&lt;'graph (2)'!$E$10+'graph (2)'!$E$32,B429&gt;'graph (2)'!$E$10-'graph (2)'!$E$32),0.25,NA()))</f>
        <v>#REF!</v>
      </c>
      <c r="K429" s="674" t="e">
        <f>IF('graph (2)'!$E$20=0,0,IF('graph (2)'!$E$2=0,20,IF(AND(B429&lt;'graph (2)'!$E$20+'graph (2)'!$E$32,B429&gt;'graph (2)'!$E$20-'graph (2)'!$E$32),0.25,0)))</f>
        <v>#REF!</v>
      </c>
      <c r="L429" s="674" t="e">
        <f>IF('graph (2)'!$E$22=0,0,IF('graph (2)'!$E$2=0,20,IF(AND(B429&gt;'graph (2)'!$E$22-'graph (2)'!$E$32,B429&lt;'graph (2)'!$E$22+'graph (2)'!$E$32),0.25,0)))</f>
        <v>#REF!</v>
      </c>
    </row>
    <row r="430" spans="2:12">
      <c r="B430" s="620" t="e">
        <f>IF('graph (2)'!$E$2=0,"",B429+'graph (2)'!$E$32)</f>
        <v>#REF!</v>
      </c>
      <c r="C430" s="673" t="e">
        <f>IF('graph (2)'!$E$2=0,20,IF(SUM(K430+L430=0),NA(),0.25))</f>
        <v>#REF!</v>
      </c>
      <c r="D430" s="496" t="e">
        <f>IF('graph (2)'!$E$2=0,20,IF(AND(B430&lt;'graph (2)'!$E$10+'graph (2)'!$E$32,B430&gt;'graph (2)'!$E$10-'graph (2)'!$E$32),0.25,NA()))</f>
        <v>#REF!</v>
      </c>
      <c r="K430" s="674" t="e">
        <f>IF('graph (2)'!$E$20=0,0,IF('graph (2)'!$E$2=0,20,IF(AND(B430&lt;'graph (2)'!$E$20+'graph (2)'!$E$32,B430&gt;'graph (2)'!$E$20-'graph (2)'!$E$32),0.25,0)))</f>
        <v>#REF!</v>
      </c>
      <c r="L430" s="674" t="e">
        <f>IF('graph (2)'!$E$22=0,0,IF('graph (2)'!$E$2=0,20,IF(AND(B430&gt;'graph (2)'!$E$22-'graph (2)'!$E$32,B430&lt;'graph (2)'!$E$22+'graph (2)'!$E$32),0.25,0)))</f>
        <v>#REF!</v>
      </c>
    </row>
    <row r="431" spans="2:12">
      <c r="B431" s="620" t="e">
        <f>IF('graph (2)'!$E$2=0,"",B430+'graph (2)'!$E$32)</f>
        <v>#REF!</v>
      </c>
      <c r="C431" s="673" t="e">
        <f>IF('graph (2)'!$E$2=0,20,IF(SUM(K431+L431=0),NA(),0.25))</f>
        <v>#REF!</v>
      </c>
      <c r="D431" s="496" t="e">
        <f>IF('graph (2)'!$E$2=0,20,IF(AND(B431&lt;'graph (2)'!$E$10+'graph (2)'!$E$32,B431&gt;'graph (2)'!$E$10-'graph (2)'!$E$32),0.25,NA()))</f>
        <v>#REF!</v>
      </c>
      <c r="K431" s="674" t="e">
        <f>IF('graph (2)'!$E$20=0,0,IF('graph (2)'!$E$2=0,20,IF(AND(B431&lt;'graph (2)'!$E$20+'graph (2)'!$E$32,B431&gt;'graph (2)'!$E$20-'graph (2)'!$E$32),0.25,0)))</f>
        <v>#REF!</v>
      </c>
      <c r="L431" s="674" t="e">
        <f>IF('graph (2)'!$E$22=0,0,IF('graph (2)'!$E$2=0,20,IF(AND(B431&gt;'graph (2)'!$E$22-'graph (2)'!$E$32,B431&lt;'graph (2)'!$E$22+'graph (2)'!$E$32),0.25,0)))</f>
        <v>#REF!</v>
      </c>
    </row>
    <row r="432" spans="2:12">
      <c r="B432" s="620" t="e">
        <f>IF('graph (2)'!$E$2=0,"",B431+'graph (2)'!$E$32)</f>
        <v>#REF!</v>
      </c>
      <c r="C432" s="673" t="e">
        <f>IF('graph (2)'!$E$2=0,20,IF(SUM(K432+L432=0),NA(),0.25))</f>
        <v>#REF!</v>
      </c>
      <c r="D432" s="496" t="e">
        <f>IF('graph (2)'!$E$2=0,20,IF(AND(B432&lt;'graph (2)'!$E$10+'graph (2)'!$E$32,B432&gt;'graph (2)'!$E$10-'graph (2)'!$E$32),0.25,NA()))</f>
        <v>#REF!</v>
      </c>
      <c r="K432" s="674" t="e">
        <f>IF('graph (2)'!$E$20=0,0,IF('graph (2)'!$E$2=0,20,IF(AND(B432&lt;'graph (2)'!$E$20+'graph (2)'!$E$32,B432&gt;'graph (2)'!$E$20-'graph (2)'!$E$32),0.25,0)))</f>
        <v>#REF!</v>
      </c>
      <c r="L432" s="674" t="e">
        <f>IF('graph (2)'!$E$22=0,0,IF('graph (2)'!$E$2=0,20,IF(AND(B432&gt;'graph (2)'!$E$22-'graph (2)'!$E$32,B432&lt;'graph (2)'!$E$22+'graph (2)'!$E$32),0.25,0)))</f>
        <v>#REF!</v>
      </c>
    </row>
    <row r="433" spans="2:12">
      <c r="B433" s="620" t="e">
        <f>IF('graph (2)'!$E$2=0,"",B432+'graph (2)'!$E$32)</f>
        <v>#REF!</v>
      </c>
      <c r="C433" s="673" t="e">
        <f>IF('graph (2)'!$E$2=0,20,IF(SUM(K433+L433=0),NA(),0.25))</f>
        <v>#REF!</v>
      </c>
      <c r="D433" s="496" t="e">
        <f>IF('graph (2)'!$E$2=0,20,IF(AND(B433&lt;'graph (2)'!$E$10+'graph (2)'!$E$32,B433&gt;'graph (2)'!$E$10-'graph (2)'!$E$32),0.25,NA()))</f>
        <v>#REF!</v>
      </c>
      <c r="K433" s="674" t="e">
        <f>IF('graph (2)'!$E$20=0,0,IF('graph (2)'!$E$2=0,20,IF(AND(B433&lt;'graph (2)'!$E$20+'graph (2)'!$E$32,B433&gt;'graph (2)'!$E$20-'graph (2)'!$E$32),0.25,0)))</f>
        <v>#REF!</v>
      </c>
      <c r="L433" s="674" t="e">
        <f>IF('graph (2)'!$E$22=0,0,IF('graph (2)'!$E$2=0,20,IF(AND(B433&gt;'graph (2)'!$E$22-'graph (2)'!$E$32,B433&lt;'graph (2)'!$E$22+'graph (2)'!$E$32),0.25,0)))</f>
        <v>#REF!</v>
      </c>
    </row>
    <row r="434" spans="2:12">
      <c r="B434" s="620" t="e">
        <f>IF('graph (2)'!$E$2=0,"",B433+'graph (2)'!$E$32)</f>
        <v>#REF!</v>
      </c>
      <c r="C434" s="673" t="e">
        <f>IF('graph (2)'!$E$2=0,20,IF(SUM(K434+L434=0),NA(),0.25))</f>
        <v>#REF!</v>
      </c>
      <c r="D434" s="496" t="e">
        <f>IF('graph (2)'!$E$2=0,20,IF(AND(B434&lt;'graph (2)'!$E$10+'graph (2)'!$E$32,B434&gt;'graph (2)'!$E$10-'graph (2)'!$E$32),0.25,NA()))</f>
        <v>#REF!</v>
      </c>
      <c r="K434" s="674" t="e">
        <f>IF('graph (2)'!$E$20=0,0,IF('graph (2)'!$E$2=0,20,IF(AND(B434&lt;'graph (2)'!$E$20+'graph (2)'!$E$32,B434&gt;'graph (2)'!$E$20-'graph (2)'!$E$32),0.25,0)))</f>
        <v>#REF!</v>
      </c>
      <c r="L434" s="674" t="e">
        <f>IF('graph (2)'!$E$22=0,0,IF('graph (2)'!$E$2=0,20,IF(AND(B434&gt;'graph (2)'!$E$22-'graph (2)'!$E$32,B434&lt;'graph (2)'!$E$22+'graph (2)'!$E$32),0.25,0)))</f>
        <v>#REF!</v>
      </c>
    </row>
    <row r="435" spans="2:12">
      <c r="B435" s="620" t="e">
        <f>IF('graph (2)'!$E$2=0,"",B434+'graph (2)'!$E$32)</f>
        <v>#REF!</v>
      </c>
      <c r="C435" s="673" t="e">
        <f>IF('graph (2)'!$E$2=0,20,IF(SUM(K435+L435=0),NA(),0.25))</f>
        <v>#REF!</v>
      </c>
      <c r="D435" s="496" t="e">
        <f>IF('graph (2)'!$E$2=0,20,IF(AND(B435&lt;'graph (2)'!$E$10+'graph (2)'!$E$32,B435&gt;'graph (2)'!$E$10-'graph (2)'!$E$32),0.25,NA()))</f>
        <v>#REF!</v>
      </c>
      <c r="K435" s="674" t="e">
        <f>IF('graph (2)'!$E$20=0,0,IF('graph (2)'!$E$2=0,20,IF(AND(B435&lt;'graph (2)'!$E$20+'graph (2)'!$E$32,B435&gt;'graph (2)'!$E$20-'graph (2)'!$E$32),0.25,0)))</f>
        <v>#REF!</v>
      </c>
      <c r="L435" s="674" t="e">
        <f>IF('graph (2)'!$E$22=0,0,IF('graph (2)'!$E$2=0,20,IF(AND(B435&gt;'graph (2)'!$E$22-'graph (2)'!$E$32,B435&lt;'graph (2)'!$E$22+'graph (2)'!$E$32),0.25,0)))</f>
        <v>#REF!</v>
      </c>
    </row>
    <row r="436" spans="2:12">
      <c r="B436" s="620" t="e">
        <f>IF('graph (2)'!$E$2=0,"",B435+'graph (2)'!$E$32)</f>
        <v>#REF!</v>
      </c>
      <c r="C436" s="673" t="e">
        <f>IF('graph (2)'!$E$2=0,20,IF(SUM(K436+L436=0),NA(),0.25))</f>
        <v>#REF!</v>
      </c>
      <c r="D436" s="496" t="e">
        <f>IF('graph (2)'!$E$2=0,20,IF(AND(B436&lt;'graph (2)'!$E$10+'graph (2)'!$E$32,B436&gt;'graph (2)'!$E$10-'graph (2)'!$E$32),0.25,NA()))</f>
        <v>#REF!</v>
      </c>
      <c r="K436" s="674" t="e">
        <f>IF('graph (2)'!$E$20=0,0,IF('graph (2)'!$E$2=0,20,IF(AND(B436&lt;'graph (2)'!$E$20+'graph (2)'!$E$32,B436&gt;'graph (2)'!$E$20-'graph (2)'!$E$32),0.25,0)))</f>
        <v>#REF!</v>
      </c>
      <c r="L436" s="674" t="e">
        <f>IF('graph (2)'!$E$22=0,0,IF('graph (2)'!$E$2=0,20,IF(AND(B436&gt;'graph (2)'!$E$22-'graph (2)'!$E$32,B436&lt;'graph (2)'!$E$22+'graph (2)'!$E$32),0.25,0)))</f>
        <v>#REF!</v>
      </c>
    </row>
    <row r="437" spans="2:12">
      <c r="B437" s="620" t="e">
        <f>IF('graph (2)'!$E$2=0,"",B436+'graph (2)'!$E$32)</f>
        <v>#REF!</v>
      </c>
      <c r="C437" s="673" t="e">
        <f>IF('graph (2)'!$E$2=0,20,IF(SUM(K437+L437=0),NA(),0.25))</f>
        <v>#REF!</v>
      </c>
      <c r="D437" s="496" t="e">
        <f>IF('graph (2)'!$E$2=0,20,IF(AND(B437&lt;'graph (2)'!$E$10+'graph (2)'!$E$32,B437&gt;'graph (2)'!$E$10-'graph (2)'!$E$32),0.25,NA()))</f>
        <v>#REF!</v>
      </c>
      <c r="K437" s="674" t="e">
        <f>IF('graph (2)'!$E$20=0,0,IF('graph (2)'!$E$2=0,20,IF(AND(B437&lt;'graph (2)'!$E$20+'graph (2)'!$E$32,B437&gt;'graph (2)'!$E$20-'graph (2)'!$E$32),0.25,0)))</f>
        <v>#REF!</v>
      </c>
      <c r="L437" s="674" t="e">
        <f>IF('graph (2)'!$E$22=0,0,IF('graph (2)'!$E$2=0,20,IF(AND(B437&gt;'graph (2)'!$E$22-'graph (2)'!$E$32,B437&lt;'graph (2)'!$E$22+'graph (2)'!$E$32),0.25,0)))</f>
        <v>#REF!</v>
      </c>
    </row>
    <row r="438" spans="2:12">
      <c r="B438" s="620" t="e">
        <f>IF('graph (2)'!$E$2=0,"",B437+'graph (2)'!$E$32)</f>
        <v>#REF!</v>
      </c>
      <c r="C438" s="673" t="e">
        <f>IF('graph (2)'!$E$2=0,20,IF(SUM(K438+L438=0),NA(),0.25))</f>
        <v>#REF!</v>
      </c>
      <c r="D438" s="496" t="e">
        <f>IF('graph (2)'!$E$2=0,20,IF(AND(B438&lt;'graph (2)'!$E$10+'graph (2)'!$E$32,B438&gt;'graph (2)'!$E$10-'graph (2)'!$E$32),0.25,NA()))</f>
        <v>#REF!</v>
      </c>
      <c r="K438" s="674" t="e">
        <f>IF('graph (2)'!$E$20=0,0,IF('graph (2)'!$E$2=0,20,IF(AND(B438&lt;'graph (2)'!$E$20+'graph (2)'!$E$32,B438&gt;'graph (2)'!$E$20-'graph (2)'!$E$32),0.25,0)))</f>
        <v>#REF!</v>
      </c>
      <c r="L438" s="674" t="e">
        <f>IF('graph (2)'!$E$22=0,0,IF('graph (2)'!$E$2=0,20,IF(AND(B438&gt;'graph (2)'!$E$22-'graph (2)'!$E$32,B438&lt;'graph (2)'!$E$22+'graph (2)'!$E$32),0.25,0)))</f>
        <v>#REF!</v>
      </c>
    </row>
    <row r="439" spans="2:12">
      <c r="B439" s="620" t="e">
        <f>IF('graph (2)'!$E$2=0,"",B438+'graph (2)'!$E$32)</f>
        <v>#REF!</v>
      </c>
      <c r="C439" s="673" t="e">
        <f>IF('graph (2)'!$E$2=0,20,IF(SUM(K439+L439=0),NA(),0.25))</f>
        <v>#REF!</v>
      </c>
      <c r="D439" s="496" t="e">
        <f>IF('graph (2)'!$E$2=0,20,IF(AND(B439&lt;'graph (2)'!$E$10+'graph (2)'!$E$32,B439&gt;'graph (2)'!$E$10-'graph (2)'!$E$32),0.25,NA()))</f>
        <v>#REF!</v>
      </c>
      <c r="K439" s="674" t="e">
        <f>IF('graph (2)'!$E$20=0,0,IF('graph (2)'!$E$2=0,20,IF(AND(B439&lt;'graph (2)'!$E$20+'graph (2)'!$E$32,B439&gt;'graph (2)'!$E$20-'graph (2)'!$E$32),0.25,0)))</f>
        <v>#REF!</v>
      </c>
      <c r="L439" s="674" t="e">
        <f>IF('graph (2)'!$E$22=0,0,IF('graph (2)'!$E$2=0,20,IF(AND(B439&gt;'graph (2)'!$E$22-'graph (2)'!$E$32,B439&lt;'graph (2)'!$E$22+'graph (2)'!$E$32),0.25,0)))</f>
        <v>#REF!</v>
      </c>
    </row>
    <row r="440" spans="2:12">
      <c r="B440" s="620" t="e">
        <f>IF('graph (2)'!$E$2=0,"",B439+'graph (2)'!$E$32)</f>
        <v>#REF!</v>
      </c>
      <c r="C440" s="673" t="e">
        <f>IF('graph (2)'!$E$2=0,20,IF(SUM(K440+L440=0),NA(),0.25))</f>
        <v>#REF!</v>
      </c>
      <c r="D440" s="496" t="e">
        <f>IF('graph (2)'!$E$2=0,20,IF(AND(B440&lt;'graph (2)'!$E$10+'graph (2)'!$E$32,B440&gt;'graph (2)'!$E$10-'graph (2)'!$E$32),0.25,NA()))</f>
        <v>#REF!</v>
      </c>
      <c r="K440" s="674" t="e">
        <f>IF('graph (2)'!$E$20=0,0,IF('graph (2)'!$E$2=0,20,IF(AND(B440&lt;'graph (2)'!$E$20+'graph (2)'!$E$32,B440&gt;'graph (2)'!$E$20-'graph (2)'!$E$32),0.25,0)))</f>
        <v>#REF!</v>
      </c>
      <c r="L440" s="674" t="e">
        <f>IF('graph (2)'!$E$22=0,0,IF('graph (2)'!$E$2=0,20,IF(AND(B440&gt;'graph (2)'!$E$22-'graph (2)'!$E$32,B440&lt;'graph (2)'!$E$22+'graph (2)'!$E$32),0.25,0)))</f>
        <v>#REF!</v>
      </c>
    </row>
    <row r="441" spans="2:12">
      <c r="B441" s="620" t="e">
        <f>IF('graph (2)'!$E$2=0,"",B440+'graph (2)'!$E$32)</f>
        <v>#REF!</v>
      </c>
      <c r="C441" s="673" t="e">
        <f>IF('graph (2)'!$E$2=0,20,IF(SUM(K441+L441=0),NA(),0.25))</f>
        <v>#REF!</v>
      </c>
      <c r="D441" s="496" t="e">
        <f>IF('graph (2)'!$E$2=0,20,IF(AND(B441&lt;'graph (2)'!$E$10+'graph (2)'!$E$32,B441&gt;'graph (2)'!$E$10-'graph (2)'!$E$32),0.25,NA()))</f>
        <v>#REF!</v>
      </c>
      <c r="K441" s="674" t="e">
        <f>IF('graph (2)'!$E$20=0,0,IF('graph (2)'!$E$2=0,20,IF(AND(B441&lt;'graph (2)'!$E$20+'graph (2)'!$E$32,B441&gt;'graph (2)'!$E$20-'graph (2)'!$E$32),0.25,0)))</f>
        <v>#REF!</v>
      </c>
      <c r="L441" s="674" t="e">
        <f>IF('graph (2)'!$E$22=0,0,IF('graph (2)'!$E$2=0,20,IF(AND(B441&gt;'graph (2)'!$E$22-'graph (2)'!$E$32,B441&lt;'graph (2)'!$E$22+'graph (2)'!$E$32),0.25,0)))</f>
        <v>#REF!</v>
      </c>
    </row>
    <row r="442" spans="2:12">
      <c r="B442" s="620" t="e">
        <f>IF('graph (2)'!$E$2=0,"",B441+'graph (2)'!$E$32)</f>
        <v>#REF!</v>
      </c>
      <c r="C442" s="673" t="e">
        <f>IF('graph (2)'!$E$2=0,20,IF(SUM(K442+L442=0),NA(),0.25))</f>
        <v>#REF!</v>
      </c>
      <c r="D442" s="496" t="e">
        <f>IF('graph (2)'!$E$2=0,20,IF(AND(B442&lt;'graph (2)'!$E$10+'graph (2)'!$E$32,B442&gt;'graph (2)'!$E$10-'graph (2)'!$E$32),0.25,NA()))</f>
        <v>#REF!</v>
      </c>
      <c r="K442" s="674" t="e">
        <f>IF('graph (2)'!$E$20=0,0,IF('graph (2)'!$E$2=0,20,IF(AND(B442&lt;'graph (2)'!$E$20+'graph (2)'!$E$32,B442&gt;'graph (2)'!$E$20-'graph (2)'!$E$32),0.25,0)))</f>
        <v>#REF!</v>
      </c>
      <c r="L442" s="674" t="e">
        <f>IF('graph (2)'!$E$22=0,0,IF('graph (2)'!$E$2=0,20,IF(AND(B442&gt;'graph (2)'!$E$22-'graph (2)'!$E$32,B442&lt;'graph (2)'!$E$22+'graph (2)'!$E$32),0.25,0)))</f>
        <v>#REF!</v>
      </c>
    </row>
    <row r="443" spans="2:12">
      <c r="B443" s="620" t="e">
        <f>IF('graph (2)'!$E$2=0,"",B442+'graph (2)'!$E$32)</f>
        <v>#REF!</v>
      </c>
      <c r="C443" s="673" t="e">
        <f>IF('graph (2)'!$E$2=0,20,IF(SUM(K443+L443=0),NA(),0.25))</f>
        <v>#REF!</v>
      </c>
      <c r="D443" s="496" t="e">
        <f>IF('graph (2)'!$E$2=0,20,IF(AND(B443&lt;'graph (2)'!$E$10+'graph (2)'!$E$32,B443&gt;'graph (2)'!$E$10-'graph (2)'!$E$32),0.25,NA()))</f>
        <v>#REF!</v>
      </c>
      <c r="K443" s="674" t="e">
        <f>IF('graph (2)'!$E$20=0,0,IF('graph (2)'!$E$2=0,20,IF(AND(B443&lt;'graph (2)'!$E$20+'graph (2)'!$E$32,B443&gt;'graph (2)'!$E$20-'graph (2)'!$E$32),0.25,0)))</f>
        <v>#REF!</v>
      </c>
      <c r="L443" s="674" t="e">
        <f>IF('graph (2)'!$E$22=0,0,IF('graph (2)'!$E$2=0,20,IF(AND(B443&gt;'graph (2)'!$E$22-'graph (2)'!$E$32,B443&lt;'graph (2)'!$E$22+'graph (2)'!$E$32),0.25,0)))</f>
        <v>#REF!</v>
      </c>
    </row>
    <row r="444" spans="2:12">
      <c r="B444" s="620" t="e">
        <f>IF('graph (2)'!$E$2=0,"",B443+'graph (2)'!$E$32)</f>
        <v>#REF!</v>
      </c>
      <c r="C444" s="673" t="e">
        <f>IF('graph (2)'!$E$2=0,20,IF(SUM(K444+L444=0),NA(),0.25))</f>
        <v>#REF!</v>
      </c>
      <c r="D444" s="496" t="e">
        <f>IF('graph (2)'!$E$2=0,20,IF(AND(B444&lt;'graph (2)'!$E$10+'graph (2)'!$E$32,B444&gt;'graph (2)'!$E$10-'graph (2)'!$E$32),0.25,NA()))</f>
        <v>#REF!</v>
      </c>
      <c r="K444" s="674" t="e">
        <f>IF('graph (2)'!$E$20=0,0,IF('graph (2)'!$E$2=0,20,IF(AND(B444&lt;'graph (2)'!$E$20+'graph (2)'!$E$32,B444&gt;'graph (2)'!$E$20-'graph (2)'!$E$32),0.25,0)))</f>
        <v>#REF!</v>
      </c>
      <c r="L444" s="674" t="e">
        <f>IF('graph (2)'!$E$22=0,0,IF('graph (2)'!$E$2=0,20,IF(AND(B444&gt;'graph (2)'!$E$22-'graph (2)'!$E$32,B444&lt;'graph (2)'!$E$22+'graph (2)'!$E$32),0.25,0)))</f>
        <v>#REF!</v>
      </c>
    </row>
    <row r="445" spans="2:12">
      <c r="B445" s="620" t="e">
        <f>IF('graph (2)'!$E$2=0,"",B444+'graph (2)'!$E$32)</f>
        <v>#REF!</v>
      </c>
      <c r="C445" s="673" t="e">
        <f>IF('graph (2)'!$E$2=0,20,IF(SUM(K445+L445=0),NA(),0.25))</f>
        <v>#REF!</v>
      </c>
      <c r="D445" s="496" t="e">
        <f>IF('graph (2)'!$E$2=0,20,IF(AND(B445&lt;'graph (2)'!$E$10+'graph (2)'!$E$32,B445&gt;'graph (2)'!$E$10-'graph (2)'!$E$32),0.25,NA()))</f>
        <v>#REF!</v>
      </c>
      <c r="K445" s="674" t="e">
        <f>IF('graph (2)'!$E$20=0,0,IF('graph (2)'!$E$2=0,20,IF(AND(B445&lt;'graph (2)'!$E$20+'graph (2)'!$E$32,B445&gt;'graph (2)'!$E$20-'graph (2)'!$E$32),0.25,0)))</f>
        <v>#REF!</v>
      </c>
      <c r="L445" s="674" t="e">
        <f>IF('graph (2)'!$E$22=0,0,IF('graph (2)'!$E$2=0,20,IF(AND(B445&gt;'graph (2)'!$E$22-'graph (2)'!$E$32,B445&lt;'graph (2)'!$E$22+'graph (2)'!$E$32),0.25,0)))</f>
        <v>#REF!</v>
      </c>
    </row>
    <row r="446" spans="2:12">
      <c r="B446" s="620" t="e">
        <f>IF('graph (2)'!$E$2=0,"",B445+'graph (2)'!$E$32)</f>
        <v>#REF!</v>
      </c>
      <c r="C446" s="673" t="e">
        <f>IF('graph (2)'!$E$2=0,20,IF(SUM(K446+L446=0),NA(),0.25))</f>
        <v>#REF!</v>
      </c>
      <c r="D446" s="496" t="e">
        <f>IF('graph (2)'!$E$2=0,20,IF(AND(B446&lt;'graph (2)'!$E$10+'graph (2)'!$E$32,B446&gt;'graph (2)'!$E$10-'graph (2)'!$E$32),0.25,NA()))</f>
        <v>#REF!</v>
      </c>
      <c r="K446" s="674" t="e">
        <f>IF('graph (2)'!$E$20=0,0,IF('graph (2)'!$E$2=0,20,IF(AND(B446&lt;'graph (2)'!$E$20+'graph (2)'!$E$32,B446&gt;'graph (2)'!$E$20-'graph (2)'!$E$32),0.25,0)))</f>
        <v>#REF!</v>
      </c>
      <c r="L446" s="674" t="e">
        <f>IF('graph (2)'!$E$22=0,0,IF('graph (2)'!$E$2=0,20,IF(AND(B446&gt;'graph (2)'!$E$22-'graph (2)'!$E$32,B446&lt;'graph (2)'!$E$22+'graph (2)'!$E$32),0.25,0)))</f>
        <v>#REF!</v>
      </c>
    </row>
    <row r="447" spans="2:12">
      <c r="B447" s="620" t="e">
        <f>IF('graph (2)'!$E$2=0,"",B446+'graph (2)'!$E$32)</f>
        <v>#REF!</v>
      </c>
      <c r="C447" s="673" t="e">
        <f>IF('graph (2)'!$E$2=0,20,IF(SUM(K447+L447=0),NA(),0.25))</f>
        <v>#REF!</v>
      </c>
      <c r="D447" s="496" t="e">
        <f>IF('graph (2)'!$E$2=0,20,IF(AND(B447&lt;'graph (2)'!$E$10+'graph (2)'!$E$32,B447&gt;'graph (2)'!$E$10-'graph (2)'!$E$32),0.25,NA()))</f>
        <v>#REF!</v>
      </c>
      <c r="K447" s="674" t="e">
        <f>IF('graph (2)'!$E$20=0,0,IF('graph (2)'!$E$2=0,20,IF(AND(B447&lt;'graph (2)'!$E$20+'graph (2)'!$E$32,B447&gt;'graph (2)'!$E$20-'graph (2)'!$E$32),0.25,0)))</f>
        <v>#REF!</v>
      </c>
      <c r="L447" s="674" t="e">
        <f>IF('graph (2)'!$E$22=0,0,IF('graph (2)'!$E$2=0,20,IF(AND(B447&gt;'graph (2)'!$E$22-'graph (2)'!$E$32,B447&lt;'graph (2)'!$E$22+'graph (2)'!$E$32),0.25,0)))</f>
        <v>#REF!</v>
      </c>
    </row>
    <row r="448" spans="2:12">
      <c r="B448" s="620" t="e">
        <f>IF('graph (2)'!$E$2=0,"",B447+'graph (2)'!$E$32)</f>
        <v>#REF!</v>
      </c>
      <c r="C448" s="673" t="e">
        <f>IF('graph (2)'!$E$2=0,20,IF(SUM(K448+L448=0),NA(),0.25))</f>
        <v>#REF!</v>
      </c>
      <c r="D448" s="496" t="e">
        <f>IF('graph (2)'!$E$2=0,20,IF(AND(B448&lt;'graph (2)'!$E$10+'graph (2)'!$E$32,B448&gt;'graph (2)'!$E$10-'graph (2)'!$E$32),0.25,NA()))</f>
        <v>#REF!</v>
      </c>
      <c r="K448" s="674" t="e">
        <f>IF('graph (2)'!$E$20=0,0,IF('graph (2)'!$E$2=0,20,IF(AND(B448&lt;'graph (2)'!$E$20+'graph (2)'!$E$32,B448&gt;'graph (2)'!$E$20-'graph (2)'!$E$32),0.25,0)))</f>
        <v>#REF!</v>
      </c>
      <c r="L448" s="674" t="e">
        <f>IF('graph (2)'!$E$22=0,0,IF('graph (2)'!$E$2=0,20,IF(AND(B448&gt;'graph (2)'!$E$22-'graph (2)'!$E$32,B448&lt;'graph (2)'!$E$22+'graph (2)'!$E$32),0.25,0)))</f>
        <v>#REF!</v>
      </c>
    </row>
    <row r="449" spans="2:12">
      <c r="B449" s="620" t="e">
        <f>IF('graph (2)'!$E$2=0,"",B448+'graph (2)'!$E$32)</f>
        <v>#REF!</v>
      </c>
      <c r="C449" s="673" t="e">
        <f>IF('graph (2)'!$E$2=0,20,IF(SUM(K449+L449=0),NA(),0.25))</f>
        <v>#REF!</v>
      </c>
      <c r="D449" s="496" t="e">
        <f>IF('graph (2)'!$E$2=0,20,IF(AND(B449&lt;'graph (2)'!$E$10+'graph (2)'!$E$32,B449&gt;'graph (2)'!$E$10-'graph (2)'!$E$32),0.25,NA()))</f>
        <v>#REF!</v>
      </c>
      <c r="K449" s="674" t="e">
        <f>IF('graph (2)'!$E$20=0,0,IF('graph (2)'!$E$2=0,20,IF(AND(B449&lt;'graph (2)'!$E$20+'graph (2)'!$E$32,B449&gt;'graph (2)'!$E$20-'graph (2)'!$E$32),0.25,0)))</f>
        <v>#REF!</v>
      </c>
      <c r="L449" s="674" t="e">
        <f>IF('graph (2)'!$E$22=0,0,IF('graph (2)'!$E$2=0,20,IF(AND(B449&gt;'graph (2)'!$E$22-'graph (2)'!$E$32,B449&lt;'graph (2)'!$E$22+'graph (2)'!$E$32),0.25,0)))</f>
        <v>#REF!</v>
      </c>
    </row>
    <row r="450" spans="2:12">
      <c r="B450" s="620" t="e">
        <f>IF('graph (2)'!$E$2=0,"",B449+'graph (2)'!$E$32)</f>
        <v>#REF!</v>
      </c>
      <c r="C450" s="673" t="e">
        <f>IF('graph (2)'!$E$2=0,20,IF(SUM(K450+L450=0),NA(),0.25))</f>
        <v>#REF!</v>
      </c>
      <c r="D450" s="496" t="e">
        <f>IF('graph (2)'!$E$2=0,20,IF(AND(B450&lt;'graph (2)'!$E$10+'graph (2)'!$E$32,B450&gt;'graph (2)'!$E$10-'graph (2)'!$E$32),0.25,NA()))</f>
        <v>#REF!</v>
      </c>
      <c r="K450" s="674" t="e">
        <f>IF('graph (2)'!$E$20=0,0,IF('graph (2)'!$E$2=0,20,IF(AND(B450&lt;'graph (2)'!$E$20+'graph (2)'!$E$32,B450&gt;'graph (2)'!$E$20-'graph (2)'!$E$32),0.25,0)))</f>
        <v>#REF!</v>
      </c>
      <c r="L450" s="674" t="e">
        <f>IF('graph (2)'!$E$22=0,0,IF('graph (2)'!$E$2=0,20,IF(AND(B450&gt;'graph (2)'!$E$22-'graph (2)'!$E$32,B450&lt;'graph (2)'!$E$22+'graph (2)'!$E$32),0.25,0)))</f>
        <v>#REF!</v>
      </c>
    </row>
    <row r="451" spans="2:12">
      <c r="B451" s="620" t="e">
        <f>IF('graph (2)'!$E$2=0,"",B450+'graph (2)'!$E$32)</f>
        <v>#REF!</v>
      </c>
      <c r="C451" s="673" t="e">
        <f>IF('graph (2)'!$E$2=0,20,IF(SUM(K451+L451=0),NA(),0.25))</f>
        <v>#REF!</v>
      </c>
      <c r="D451" s="496" t="e">
        <f>IF('graph (2)'!$E$2=0,20,IF(AND(B451&lt;'graph (2)'!$E$10+'graph (2)'!$E$32,B451&gt;'graph (2)'!$E$10-'graph (2)'!$E$32),0.25,NA()))</f>
        <v>#REF!</v>
      </c>
      <c r="K451" s="674" t="e">
        <f>IF('graph (2)'!$E$20=0,0,IF('graph (2)'!$E$2=0,20,IF(AND(B451&lt;'graph (2)'!$E$20+'graph (2)'!$E$32,B451&gt;'graph (2)'!$E$20-'graph (2)'!$E$32),0.25,0)))</f>
        <v>#REF!</v>
      </c>
      <c r="L451" s="674" t="e">
        <f>IF('graph (2)'!$E$22=0,0,IF('graph (2)'!$E$2=0,20,IF(AND(B451&gt;'graph (2)'!$E$22-'graph (2)'!$E$32,B451&lt;'graph (2)'!$E$22+'graph (2)'!$E$32),0.25,0)))</f>
        <v>#REF!</v>
      </c>
    </row>
    <row r="452" spans="2:12">
      <c r="B452" s="620" t="e">
        <f>IF('graph (2)'!$E$2=0,"",B451+'graph (2)'!$E$32)</f>
        <v>#REF!</v>
      </c>
      <c r="C452" s="673" t="e">
        <f>IF('graph (2)'!$E$2=0,20,IF(SUM(K452+L452=0),NA(),0.25))</f>
        <v>#REF!</v>
      </c>
      <c r="D452" s="496" t="e">
        <f>IF('graph (2)'!$E$2=0,20,IF(AND(B452&lt;'graph (2)'!$E$10+'graph (2)'!$E$32,B452&gt;'graph (2)'!$E$10-'graph (2)'!$E$32),0.25,NA()))</f>
        <v>#REF!</v>
      </c>
      <c r="K452" s="674" t="e">
        <f>IF('graph (2)'!$E$20=0,0,IF('graph (2)'!$E$2=0,20,IF(AND(B452&lt;'graph (2)'!$E$20+'graph (2)'!$E$32,B452&gt;'graph (2)'!$E$20-'graph (2)'!$E$32),0.25,0)))</f>
        <v>#REF!</v>
      </c>
      <c r="L452" s="674" t="e">
        <f>IF('graph (2)'!$E$22=0,0,IF('graph (2)'!$E$2=0,20,IF(AND(B452&gt;'graph (2)'!$E$22-'graph (2)'!$E$32,B452&lt;'graph (2)'!$E$22+'graph (2)'!$E$32),0.25,0)))</f>
        <v>#REF!</v>
      </c>
    </row>
    <row r="453" spans="2:12">
      <c r="B453" s="620" t="e">
        <f>IF('graph (2)'!$E$2=0,"",B452+'graph (2)'!$E$32)</f>
        <v>#REF!</v>
      </c>
      <c r="C453" s="673" t="e">
        <f>IF('graph (2)'!$E$2=0,20,IF(SUM(K453+L453=0),NA(),0.25))</f>
        <v>#REF!</v>
      </c>
      <c r="D453" s="496" t="e">
        <f>IF('graph (2)'!$E$2=0,20,IF(AND(B453&lt;'graph (2)'!$E$10+'graph (2)'!$E$32,B453&gt;'graph (2)'!$E$10-'graph (2)'!$E$32),0.25,NA()))</f>
        <v>#REF!</v>
      </c>
      <c r="K453" s="674" t="e">
        <f>IF('graph (2)'!$E$20=0,0,IF('graph (2)'!$E$2=0,20,IF(AND(B453&lt;'graph (2)'!$E$20+'graph (2)'!$E$32,B453&gt;'graph (2)'!$E$20-'graph (2)'!$E$32),0.25,0)))</f>
        <v>#REF!</v>
      </c>
      <c r="L453" s="674" t="e">
        <f>IF('graph (2)'!$E$22=0,0,IF('graph (2)'!$E$2=0,20,IF(AND(B453&gt;'graph (2)'!$E$22-'graph (2)'!$E$32,B453&lt;'graph (2)'!$E$22+'graph (2)'!$E$32),0.25,0)))</f>
        <v>#REF!</v>
      </c>
    </row>
    <row r="454" spans="2:12">
      <c r="B454" s="620" t="e">
        <f>IF('graph (2)'!$E$2=0,"",B453+'graph (2)'!$E$32)</f>
        <v>#REF!</v>
      </c>
      <c r="C454" s="673" t="e">
        <f>IF('graph (2)'!$E$2=0,20,IF(SUM(K454+L454=0),NA(),0.25))</f>
        <v>#REF!</v>
      </c>
      <c r="D454" s="496" t="e">
        <f>IF('graph (2)'!$E$2=0,20,IF(AND(B454&lt;'graph (2)'!$E$10+'graph (2)'!$E$32,B454&gt;'graph (2)'!$E$10-'graph (2)'!$E$32),0.25,NA()))</f>
        <v>#REF!</v>
      </c>
      <c r="K454" s="674" t="e">
        <f>IF('graph (2)'!$E$20=0,0,IF('graph (2)'!$E$2=0,20,IF(AND(B454&lt;'graph (2)'!$E$20+'graph (2)'!$E$32,B454&gt;'graph (2)'!$E$20-'graph (2)'!$E$32),0.25,0)))</f>
        <v>#REF!</v>
      </c>
      <c r="L454" s="674" t="e">
        <f>IF('graph (2)'!$E$22=0,0,IF('graph (2)'!$E$2=0,20,IF(AND(B454&gt;'graph (2)'!$E$22-'graph (2)'!$E$32,B454&lt;'graph (2)'!$E$22+'graph (2)'!$E$32),0.25,0)))</f>
        <v>#REF!</v>
      </c>
    </row>
    <row r="455" spans="2:12">
      <c r="B455" s="620" t="e">
        <f>IF('graph (2)'!$E$2=0,"",B454+'graph (2)'!$E$32)</f>
        <v>#REF!</v>
      </c>
      <c r="C455" s="673" t="e">
        <f>IF('graph (2)'!$E$2=0,20,IF(SUM(K455+L455=0),NA(),0.25))</f>
        <v>#REF!</v>
      </c>
      <c r="D455" s="496" t="e">
        <f>IF('graph (2)'!$E$2=0,20,IF(AND(B455&lt;'graph (2)'!$E$10+'graph (2)'!$E$32,B455&gt;'graph (2)'!$E$10-'graph (2)'!$E$32),0.25,NA()))</f>
        <v>#REF!</v>
      </c>
      <c r="K455" s="674" t="e">
        <f>IF('graph (2)'!$E$20=0,0,IF('graph (2)'!$E$2=0,20,IF(AND(B455&lt;'graph (2)'!$E$20+'graph (2)'!$E$32,B455&gt;'graph (2)'!$E$20-'graph (2)'!$E$32),0.25,0)))</f>
        <v>#REF!</v>
      </c>
      <c r="L455" s="674" t="e">
        <f>IF('graph (2)'!$E$22=0,0,IF('graph (2)'!$E$2=0,20,IF(AND(B455&gt;'graph (2)'!$E$22-'graph (2)'!$E$32,B455&lt;'graph (2)'!$E$22+'graph (2)'!$E$32),0.25,0)))</f>
        <v>#REF!</v>
      </c>
    </row>
    <row r="456" spans="2:12">
      <c r="B456" s="620" t="e">
        <f>IF('graph (2)'!$E$2=0,"",B455+'graph (2)'!$E$32)</f>
        <v>#REF!</v>
      </c>
      <c r="C456" s="673" t="e">
        <f>IF('graph (2)'!$E$2=0,20,IF(SUM(K456+L456=0),NA(),0.25))</f>
        <v>#REF!</v>
      </c>
      <c r="D456" s="496" t="e">
        <f>IF('graph (2)'!$E$2=0,20,IF(AND(B456&lt;'graph (2)'!$E$10+'graph (2)'!$E$32,B456&gt;'graph (2)'!$E$10-'graph (2)'!$E$32),0.25,NA()))</f>
        <v>#REF!</v>
      </c>
      <c r="K456" s="674" t="e">
        <f>IF('graph (2)'!$E$20=0,0,IF('graph (2)'!$E$2=0,20,IF(AND(B456&lt;'graph (2)'!$E$20+'graph (2)'!$E$32,B456&gt;'graph (2)'!$E$20-'graph (2)'!$E$32),0.25,0)))</f>
        <v>#REF!</v>
      </c>
      <c r="L456" s="674" t="e">
        <f>IF('graph (2)'!$E$22=0,0,IF('graph (2)'!$E$2=0,20,IF(AND(B456&gt;'graph (2)'!$E$22-'graph (2)'!$E$32,B456&lt;'graph (2)'!$E$22+'graph (2)'!$E$32),0.25,0)))</f>
        <v>#REF!</v>
      </c>
    </row>
    <row r="457" spans="2:12">
      <c r="B457" s="620" t="e">
        <f>IF('graph (2)'!$E$2=0,"",B456+'graph (2)'!$E$32)</f>
        <v>#REF!</v>
      </c>
      <c r="C457" s="673" t="e">
        <f>IF('graph (2)'!$E$2=0,20,IF(SUM(K457+L457=0),NA(),0.25))</f>
        <v>#REF!</v>
      </c>
      <c r="D457" s="496" t="e">
        <f>IF('graph (2)'!$E$2=0,20,IF(AND(B457&lt;'graph (2)'!$E$10+'graph (2)'!$E$32,B457&gt;'graph (2)'!$E$10-'graph (2)'!$E$32),0.25,NA()))</f>
        <v>#REF!</v>
      </c>
      <c r="K457" s="674" t="e">
        <f>IF('graph (2)'!$E$20=0,0,IF('graph (2)'!$E$2=0,20,IF(AND(B457&lt;'graph (2)'!$E$20+'graph (2)'!$E$32,B457&gt;'graph (2)'!$E$20-'graph (2)'!$E$32),0.25,0)))</f>
        <v>#REF!</v>
      </c>
      <c r="L457" s="674" t="e">
        <f>IF('graph (2)'!$E$22=0,0,IF('graph (2)'!$E$2=0,20,IF(AND(B457&gt;'graph (2)'!$E$22-'graph (2)'!$E$32,B457&lt;'graph (2)'!$E$22+'graph (2)'!$E$32),0.25,0)))</f>
        <v>#REF!</v>
      </c>
    </row>
    <row r="458" spans="2:12">
      <c r="B458" s="620" t="e">
        <f>IF('graph (2)'!$E$2=0,"",B457+'graph (2)'!$E$32)</f>
        <v>#REF!</v>
      </c>
      <c r="C458" s="673" t="e">
        <f>IF('graph (2)'!$E$2=0,20,IF(SUM(K458+L458=0),NA(),0.25))</f>
        <v>#REF!</v>
      </c>
      <c r="D458" s="496" t="e">
        <f>IF('graph (2)'!$E$2=0,20,IF(AND(B458&lt;'graph (2)'!$E$10+'graph (2)'!$E$32,B458&gt;'graph (2)'!$E$10-'graph (2)'!$E$32),0.25,NA()))</f>
        <v>#REF!</v>
      </c>
      <c r="K458" s="674" t="e">
        <f>IF('graph (2)'!$E$20=0,0,IF('graph (2)'!$E$2=0,20,IF(AND(B458&lt;'graph (2)'!$E$20+'graph (2)'!$E$32,B458&gt;'graph (2)'!$E$20-'graph (2)'!$E$32),0.25,0)))</f>
        <v>#REF!</v>
      </c>
      <c r="L458" s="674" t="e">
        <f>IF('graph (2)'!$E$22=0,0,IF('graph (2)'!$E$2=0,20,IF(AND(B458&gt;'graph (2)'!$E$22-'graph (2)'!$E$32,B458&lt;'graph (2)'!$E$22+'graph (2)'!$E$32),0.25,0)))</f>
        <v>#REF!</v>
      </c>
    </row>
    <row r="459" spans="2:12">
      <c r="B459" s="620" t="e">
        <f>IF('graph (2)'!$E$2=0,"",B458+'graph (2)'!$E$32)</f>
        <v>#REF!</v>
      </c>
      <c r="C459" s="673" t="e">
        <f>IF('graph (2)'!$E$2=0,20,IF(SUM(K459+L459=0),NA(),0.25))</f>
        <v>#REF!</v>
      </c>
      <c r="D459" s="496" t="e">
        <f>IF('graph (2)'!$E$2=0,20,IF(AND(B459&lt;'graph (2)'!$E$10+'graph (2)'!$E$32,B459&gt;'graph (2)'!$E$10-'graph (2)'!$E$32),0.25,NA()))</f>
        <v>#REF!</v>
      </c>
      <c r="K459" s="674" t="e">
        <f>IF('graph (2)'!$E$20=0,0,IF('graph (2)'!$E$2=0,20,IF(AND(B459&lt;'graph (2)'!$E$20+'graph (2)'!$E$32,B459&gt;'graph (2)'!$E$20-'graph (2)'!$E$32),0.25,0)))</f>
        <v>#REF!</v>
      </c>
      <c r="L459" s="674" t="e">
        <f>IF('graph (2)'!$E$22=0,0,IF('graph (2)'!$E$2=0,20,IF(AND(B459&gt;'graph (2)'!$E$22-'graph (2)'!$E$32,B459&lt;'graph (2)'!$E$22+'graph (2)'!$E$32),0.25,0)))</f>
        <v>#REF!</v>
      </c>
    </row>
    <row r="460" spans="2:12">
      <c r="B460" s="620" t="e">
        <f>IF('graph (2)'!$E$2=0,"",B459+'graph (2)'!$E$32)</f>
        <v>#REF!</v>
      </c>
      <c r="C460" s="673" t="e">
        <f>IF('graph (2)'!$E$2=0,20,IF(SUM(K460+L460=0),NA(),0.25))</f>
        <v>#REF!</v>
      </c>
      <c r="D460" s="496" t="e">
        <f>IF('graph (2)'!$E$2=0,20,IF(AND(B460&lt;'graph (2)'!$E$10+'graph (2)'!$E$32,B460&gt;'graph (2)'!$E$10-'graph (2)'!$E$32),0.25,NA()))</f>
        <v>#REF!</v>
      </c>
      <c r="K460" s="674" t="e">
        <f>IF('graph (2)'!$E$20=0,0,IF('graph (2)'!$E$2=0,20,IF(AND(B460&lt;'graph (2)'!$E$20+'graph (2)'!$E$32,B460&gt;'graph (2)'!$E$20-'graph (2)'!$E$32),0.25,0)))</f>
        <v>#REF!</v>
      </c>
      <c r="L460" s="674" t="e">
        <f>IF('graph (2)'!$E$22=0,0,IF('graph (2)'!$E$2=0,20,IF(AND(B460&gt;'graph (2)'!$E$22-'graph (2)'!$E$32,B460&lt;'graph (2)'!$E$22+'graph (2)'!$E$32),0.25,0)))</f>
        <v>#REF!</v>
      </c>
    </row>
    <row r="461" spans="2:12">
      <c r="B461" s="620" t="e">
        <f>IF('graph (2)'!$E$2=0,"",B460+'graph (2)'!$E$32)</f>
        <v>#REF!</v>
      </c>
      <c r="C461" s="673" t="e">
        <f>IF('graph (2)'!$E$2=0,20,IF(SUM(K461+L461=0),NA(),0.25))</f>
        <v>#REF!</v>
      </c>
      <c r="D461" s="496" t="e">
        <f>IF('graph (2)'!$E$2=0,20,IF(AND(B461&lt;'graph (2)'!$E$10+'graph (2)'!$E$32,B461&gt;'graph (2)'!$E$10-'graph (2)'!$E$32),0.25,NA()))</f>
        <v>#REF!</v>
      </c>
      <c r="K461" s="674" t="e">
        <f>IF('graph (2)'!$E$20=0,0,IF('graph (2)'!$E$2=0,20,IF(AND(B461&lt;'graph (2)'!$E$20+'graph (2)'!$E$32,B461&gt;'graph (2)'!$E$20-'graph (2)'!$E$32),0.25,0)))</f>
        <v>#REF!</v>
      </c>
      <c r="L461" s="674" t="e">
        <f>IF('graph (2)'!$E$22=0,0,IF('graph (2)'!$E$2=0,20,IF(AND(B461&gt;'graph (2)'!$E$22-'graph (2)'!$E$32,B461&lt;'graph (2)'!$E$22+'graph (2)'!$E$32),0.25,0)))</f>
        <v>#REF!</v>
      </c>
    </row>
    <row r="462" spans="2:12">
      <c r="B462" s="620" t="e">
        <f>IF('graph (2)'!$E$2=0,"",B461+'graph (2)'!$E$32)</f>
        <v>#REF!</v>
      </c>
      <c r="C462" s="673" t="e">
        <f>IF('graph (2)'!$E$2=0,20,IF(SUM(K462+L462=0),NA(),0.25))</f>
        <v>#REF!</v>
      </c>
      <c r="D462" s="496" t="e">
        <f>IF('graph (2)'!$E$2=0,20,IF(AND(B462&lt;'graph (2)'!$E$10+'graph (2)'!$E$32,B462&gt;'graph (2)'!$E$10-'graph (2)'!$E$32),0.25,NA()))</f>
        <v>#REF!</v>
      </c>
      <c r="K462" s="674" t="e">
        <f>IF('graph (2)'!$E$20=0,0,IF('graph (2)'!$E$2=0,20,IF(AND(B462&lt;'graph (2)'!$E$20+'graph (2)'!$E$32,B462&gt;'graph (2)'!$E$20-'graph (2)'!$E$32),0.25,0)))</f>
        <v>#REF!</v>
      </c>
      <c r="L462" s="674" t="e">
        <f>IF('graph (2)'!$E$22=0,0,IF('graph (2)'!$E$2=0,20,IF(AND(B462&gt;'graph (2)'!$E$22-'graph (2)'!$E$32,B462&lt;'graph (2)'!$E$22+'graph (2)'!$E$32),0.25,0)))</f>
        <v>#REF!</v>
      </c>
    </row>
    <row r="463" spans="2:12">
      <c r="B463" s="620" t="e">
        <f>IF('graph (2)'!$E$2=0,"",B462+'graph (2)'!$E$32)</f>
        <v>#REF!</v>
      </c>
      <c r="C463" s="673" t="e">
        <f>IF('graph (2)'!$E$2=0,20,IF(SUM(K463+L463=0),NA(),0.25))</f>
        <v>#REF!</v>
      </c>
      <c r="D463" s="496" t="e">
        <f>IF('graph (2)'!$E$2=0,20,IF(AND(B463&lt;'graph (2)'!$E$10+'graph (2)'!$E$32,B463&gt;'graph (2)'!$E$10-'graph (2)'!$E$32),0.25,NA()))</f>
        <v>#REF!</v>
      </c>
      <c r="K463" s="674" t="e">
        <f>IF('graph (2)'!$E$20=0,0,IF('graph (2)'!$E$2=0,20,IF(AND(B463&lt;'graph (2)'!$E$20+'graph (2)'!$E$32,B463&gt;'graph (2)'!$E$20-'graph (2)'!$E$32),0.25,0)))</f>
        <v>#REF!</v>
      </c>
      <c r="L463" s="674" t="e">
        <f>IF('graph (2)'!$E$22=0,0,IF('graph (2)'!$E$2=0,20,IF(AND(B463&gt;'graph (2)'!$E$22-'graph (2)'!$E$32,B463&lt;'graph (2)'!$E$22+'graph (2)'!$E$32),0.25,0)))</f>
        <v>#REF!</v>
      </c>
    </row>
    <row r="464" spans="2:12">
      <c r="B464" s="620" t="e">
        <f>IF('graph (2)'!$E$2=0,"",B463+'graph (2)'!$E$32)</f>
        <v>#REF!</v>
      </c>
      <c r="C464" s="673" t="e">
        <f>IF('graph (2)'!$E$2=0,20,IF(SUM(K464+L464=0),NA(),0.25))</f>
        <v>#REF!</v>
      </c>
      <c r="D464" s="496" t="e">
        <f>IF('graph (2)'!$E$2=0,20,IF(AND(B464&lt;'graph (2)'!$E$10+'graph (2)'!$E$32,B464&gt;'graph (2)'!$E$10-'graph (2)'!$E$32),0.25,NA()))</f>
        <v>#REF!</v>
      </c>
      <c r="K464" s="674" t="e">
        <f>IF('graph (2)'!$E$20=0,0,IF('graph (2)'!$E$2=0,20,IF(AND(B464&lt;'graph (2)'!$E$20+'graph (2)'!$E$32,B464&gt;'graph (2)'!$E$20-'graph (2)'!$E$32),0.25,0)))</f>
        <v>#REF!</v>
      </c>
      <c r="L464" s="674" t="e">
        <f>IF('graph (2)'!$E$22=0,0,IF('graph (2)'!$E$2=0,20,IF(AND(B464&gt;'graph (2)'!$E$22-'graph (2)'!$E$32,B464&lt;'graph (2)'!$E$22+'graph (2)'!$E$32),0.25,0)))</f>
        <v>#REF!</v>
      </c>
    </row>
    <row r="465" spans="2:12">
      <c r="B465" s="620" t="e">
        <f>IF('graph (2)'!$E$2=0,"",B464+'graph (2)'!$E$32)</f>
        <v>#REF!</v>
      </c>
      <c r="C465" s="673" t="e">
        <f>IF('graph (2)'!$E$2=0,20,IF(SUM(K465+L465=0),NA(),0.25))</f>
        <v>#REF!</v>
      </c>
      <c r="D465" s="496" t="e">
        <f>IF('graph (2)'!$E$2=0,20,IF(AND(B465&lt;'graph (2)'!$E$10+'graph (2)'!$E$32,B465&gt;'graph (2)'!$E$10-'graph (2)'!$E$32),0.25,NA()))</f>
        <v>#REF!</v>
      </c>
      <c r="K465" s="674" t="e">
        <f>IF('graph (2)'!$E$20=0,0,IF('graph (2)'!$E$2=0,20,IF(AND(B465&lt;'graph (2)'!$E$20+'graph (2)'!$E$32,B465&gt;'graph (2)'!$E$20-'graph (2)'!$E$32),0.25,0)))</f>
        <v>#REF!</v>
      </c>
      <c r="L465" s="674" t="e">
        <f>IF('graph (2)'!$E$22=0,0,IF('graph (2)'!$E$2=0,20,IF(AND(B465&gt;'graph (2)'!$E$22-'graph (2)'!$E$32,B465&lt;'graph (2)'!$E$22+'graph (2)'!$E$32),0.25,0)))</f>
        <v>#REF!</v>
      </c>
    </row>
    <row r="466" spans="2:12">
      <c r="B466" s="620" t="e">
        <f>IF('graph (2)'!$E$2=0,"",B465+'graph (2)'!$E$32)</f>
        <v>#REF!</v>
      </c>
      <c r="C466" s="673" t="e">
        <f>IF('graph (2)'!$E$2=0,20,IF(SUM(K466+L466=0),NA(),0.25))</f>
        <v>#REF!</v>
      </c>
      <c r="D466" s="496" t="e">
        <f>IF('graph (2)'!$E$2=0,20,IF(AND(B466&lt;'graph (2)'!$E$10+'graph (2)'!$E$32,B466&gt;'graph (2)'!$E$10-'graph (2)'!$E$32),0.25,NA()))</f>
        <v>#REF!</v>
      </c>
      <c r="K466" s="674" t="e">
        <f>IF('graph (2)'!$E$20=0,0,IF('graph (2)'!$E$2=0,20,IF(AND(B466&lt;'graph (2)'!$E$20+'graph (2)'!$E$32,B466&gt;'graph (2)'!$E$20-'graph (2)'!$E$32),0.25,0)))</f>
        <v>#REF!</v>
      </c>
      <c r="L466" s="674" t="e">
        <f>IF('graph (2)'!$E$22=0,0,IF('graph (2)'!$E$2=0,20,IF(AND(B466&gt;'graph (2)'!$E$22-'graph (2)'!$E$32,B466&lt;'graph (2)'!$E$22+'graph (2)'!$E$32),0.25,0)))</f>
        <v>#REF!</v>
      </c>
    </row>
    <row r="467" spans="2:12">
      <c r="B467" s="620" t="e">
        <f>IF('graph (2)'!$E$2=0,"",B466+'graph (2)'!$E$32)</f>
        <v>#REF!</v>
      </c>
      <c r="C467" s="673" t="e">
        <f>IF('graph (2)'!$E$2=0,20,IF(SUM(K467+L467=0),NA(),0.25))</f>
        <v>#REF!</v>
      </c>
      <c r="D467" s="496" t="e">
        <f>IF('graph (2)'!$E$2=0,20,IF(AND(B467&lt;'graph (2)'!$E$10+'graph (2)'!$E$32,B467&gt;'graph (2)'!$E$10-'graph (2)'!$E$32),0.25,NA()))</f>
        <v>#REF!</v>
      </c>
      <c r="K467" s="674" t="e">
        <f>IF('graph (2)'!$E$20=0,0,IF('graph (2)'!$E$2=0,20,IF(AND(B467&lt;'graph (2)'!$E$20+'graph (2)'!$E$32,B467&gt;'graph (2)'!$E$20-'graph (2)'!$E$32),0.25,0)))</f>
        <v>#REF!</v>
      </c>
      <c r="L467" s="674" t="e">
        <f>IF('graph (2)'!$E$22=0,0,IF('graph (2)'!$E$2=0,20,IF(AND(B467&gt;'graph (2)'!$E$22-'graph (2)'!$E$32,B467&lt;'graph (2)'!$E$22+'graph (2)'!$E$32),0.25,0)))</f>
        <v>#REF!</v>
      </c>
    </row>
    <row r="468" spans="2:12">
      <c r="B468" s="620" t="e">
        <f>IF('graph (2)'!$E$2=0,"",B467+'graph (2)'!$E$32)</f>
        <v>#REF!</v>
      </c>
      <c r="C468" s="673" t="e">
        <f>IF('graph (2)'!$E$2=0,20,IF(SUM(K468+L468=0),NA(),0.25))</f>
        <v>#REF!</v>
      </c>
      <c r="D468" s="496" t="e">
        <f>IF('graph (2)'!$E$2=0,20,IF(AND(B468&lt;'graph (2)'!$E$10+'graph (2)'!$E$32,B468&gt;'graph (2)'!$E$10-'graph (2)'!$E$32),0.25,NA()))</f>
        <v>#REF!</v>
      </c>
      <c r="K468" s="674" t="e">
        <f>IF('graph (2)'!$E$20=0,0,IF('graph (2)'!$E$2=0,20,IF(AND(B468&lt;'graph (2)'!$E$20+'graph (2)'!$E$32,B468&gt;'graph (2)'!$E$20-'graph (2)'!$E$32),0.25,0)))</f>
        <v>#REF!</v>
      </c>
      <c r="L468" s="674" t="e">
        <f>IF('graph (2)'!$E$22=0,0,IF('graph (2)'!$E$2=0,20,IF(AND(B468&gt;'graph (2)'!$E$22-'graph (2)'!$E$32,B468&lt;'graph (2)'!$E$22+'graph (2)'!$E$32),0.25,0)))</f>
        <v>#REF!</v>
      </c>
    </row>
    <row r="469" spans="2:12">
      <c r="B469" s="620" t="e">
        <f>IF('graph (2)'!$E$2=0,"",B468+'graph (2)'!$E$32)</f>
        <v>#REF!</v>
      </c>
      <c r="C469" s="673" t="e">
        <f>IF('graph (2)'!$E$2=0,20,IF(SUM(K469+L469=0),NA(),0.25))</f>
        <v>#REF!</v>
      </c>
      <c r="D469" s="496" t="e">
        <f>IF('graph (2)'!$E$2=0,20,IF(AND(B469&lt;'graph (2)'!$E$10+'graph (2)'!$E$32,B469&gt;'graph (2)'!$E$10-'graph (2)'!$E$32),0.25,NA()))</f>
        <v>#REF!</v>
      </c>
      <c r="K469" s="674" t="e">
        <f>IF('graph (2)'!$E$20=0,0,IF('graph (2)'!$E$2=0,20,IF(AND(B469&lt;'graph (2)'!$E$20+'graph (2)'!$E$32,B469&gt;'graph (2)'!$E$20-'graph (2)'!$E$32),0.25,0)))</f>
        <v>#REF!</v>
      </c>
      <c r="L469" s="674" t="e">
        <f>IF('graph (2)'!$E$22=0,0,IF('graph (2)'!$E$2=0,20,IF(AND(B469&gt;'graph (2)'!$E$22-'graph (2)'!$E$32,B469&lt;'graph (2)'!$E$22+'graph (2)'!$E$32),0.25,0)))</f>
        <v>#REF!</v>
      </c>
    </row>
    <row r="470" spans="2:12">
      <c r="B470" s="620" t="e">
        <f>IF('graph (2)'!$E$2=0,"",B469+'graph (2)'!$E$32)</f>
        <v>#REF!</v>
      </c>
      <c r="C470" s="673" t="e">
        <f>IF('graph (2)'!$E$2=0,20,IF(SUM(K470+L470=0),NA(),0.25))</f>
        <v>#REF!</v>
      </c>
      <c r="D470" s="496" t="e">
        <f>IF('graph (2)'!$E$2=0,20,IF(AND(B470&lt;'graph (2)'!$E$10+'graph (2)'!$E$32,B470&gt;'graph (2)'!$E$10-'graph (2)'!$E$32),0.25,NA()))</f>
        <v>#REF!</v>
      </c>
      <c r="K470" s="674" t="e">
        <f>IF('graph (2)'!$E$20=0,0,IF('graph (2)'!$E$2=0,20,IF(AND(B470&lt;'graph (2)'!$E$20+'graph (2)'!$E$32,B470&gt;'graph (2)'!$E$20-'graph (2)'!$E$32),0.25,0)))</f>
        <v>#REF!</v>
      </c>
      <c r="L470" s="674" t="e">
        <f>IF('graph (2)'!$E$22=0,0,IF('graph (2)'!$E$2=0,20,IF(AND(B470&gt;'graph (2)'!$E$22-'graph (2)'!$E$32,B470&lt;'graph (2)'!$E$22+'graph (2)'!$E$32),0.25,0)))</f>
        <v>#REF!</v>
      </c>
    </row>
    <row r="471" spans="2:12">
      <c r="B471" s="620" t="e">
        <f>IF('graph (2)'!$E$2=0,"",B470+'graph (2)'!$E$32)</f>
        <v>#REF!</v>
      </c>
      <c r="C471" s="673" t="e">
        <f>IF('graph (2)'!$E$2=0,20,IF(SUM(K471+L471=0),NA(),0.25))</f>
        <v>#REF!</v>
      </c>
      <c r="D471" s="496" t="e">
        <f>IF('graph (2)'!$E$2=0,20,IF(AND(B471&lt;'graph (2)'!$E$10+'graph (2)'!$E$32,B471&gt;'graph (2)'!$E$10-'graph (2)'!$E$32),0.25,NA()))</f>
        <v>#REF!</v>
      </c>
      <c r="K471" s="674" t="e">
        <f>IF('graph (2)'!$E$20=0,0,IF('graph (2)'!$E$2=0,20,IF(AND(B471&lt;'graph (2)'!$E$20+'graph (2)'!$E$32,B471&gt;'graph (2)'!$E$20-'graph (2)'!$E$32),0.25,0)))</f>
        <v>#REF!</v>
      </c>
      <c r="L471" s="674" t="e">
        <f>IF('graph (2)'!$E$22=0,0,IF('graph (2)'!$E$2=0,20,IF(AND(B471&gt;'graph (2)'!$E$22-'graph (2)'!$E$32,B471&lt;'graph (2)'!$E$22+'graph (2)'!$E$32),0.25,0)))</f>
        <v>#REF!</v>
      </c>
    </row>
    <row r="472" spans="2:12">
      <c r="B472" s="620" t="e">
        <f>IF('graph (2)'!$E$2=0,"",B471+'graph (2)'!$E$32)</f>
        <v>#REF!</v>
      </c>
      <c r="C472" s="673" t="e">
        <f>IF('graph (2)'!$E$2=0,20,IF(SUM(K472+L472=0),NA(),0.25))</f>
        <v>#REF!</v>
      </c>
      <c r="D472" s="496" t="e">
        <f>IF('graph (2)'!$E$2=0,20,IF(AND(B472&lt;'graph (2)'!$E$10+'graph (2)'!$E$32,B472&gt;'graph (2)'!$E$10-'graph (2)'!$E$32),0.25,NA()))</f>
        <v>#REF!</v>
      </c>
      <c r="K472" s="674" t="e">
        <f>IF('graph (2)'!$E$20=0,0,IF('graph (2)'!$E$2=0,20,IF(AND(B472&lt;'graph (2)'!$E$20+'graph (2)'!$E$32,B472&gt;'graph (2)'!$E$20-'graph (2)'!$E$32),0.25,0)))</f>
        <v>#REF!</v>
      </c>
      <c r="L472" s="674" t="e">
        <f>IF('graph (2)'!$E$22=0,0,IF('graph (2)'!$E$2=0,20,IF(AND(B472&gt;'graph (2)'!$E$22-'graph (2)'!$E$32,B472&lt;'graph (2)'!$E$22+'graph (2)'!$E$32),0.25,0)))</f>
        <v>#REF!</v>
      </c>
    </row>
    <row r="473" spans="2:12">
      <c r="B473" s="620" t="e">
        <f>IF('graph (2)'!$E$2=0,"",B472+'graph (2)'!$E$32)</f>
        <v>#REF!</v>
      </c>
      <c r="C473" s="673" t="e">
        <f>IF('graph (2)'!$E$2=0,20,IF(SUM(K473+L473=0),NA(),0.25))</f>
        <v>#REF!</v>
      </c>
      <c r="D473" s="496" t="e">
        <f>IF('graph (2)'!$E$2=0,20,IF(AND(B473&lt;'graph (2)'!$E$10+'graph (2)'!$E$32,B473&gt;'graph (2)'!$E$10-'graph (2)'!$E$32),0.25,NA()))</f>
        <v>#REF!</v>
      </c>
      <c r="K473" s="674" t="e">
        <f>IF('graph (2)'!$E$20=0,0,IF('graph (2)'!$E$2=0,20,IF(AND(B473&lt;'graph (2)'!$E$20+'graph (2)'!$E$32,B473&gt;'graph (2)'!$E$20-'graph (2)'!$E$32),0.25,0)))</f>
        <v>#REF!</v>
      </c>
      <c r="L473" s="674" t="e">
        <f>IF('graph (2)'!$E$22=0,0,IF('graph (2)'!$E$2=0,20,IF(AND(B473&gt;'graph (2)'!$E$22-'graph (2)'!$E$32,B473&lt;'graph (2)'!$E$22+'graph (2)'!$E$32),0.25,0)))</f>
        <v>#REF!</v>
      </c>
    </row>
    <row r="474" spans="2:12">
      <c r="B474" s="620" t="e">
        <f>IF('graph (2)'!$E$2=0,"",B473+'graph (2)'!$E$32)</f>
        <v>#REF!</v>
      </c>
      <c r="C474" s="673" t="e">
        <f>IF('graph (2)'!$E$2=0,20,IF(SUM(K474+L474=0),NA(),0.25))</f>
        <v>#REF!</v>
      </c>
      <c r="D474" s="496" t="e">
        <f>IF('graph (2)'!$E$2=0,20,IF(AND(B474&lt;'graph (2)'!$E$10+'graph (2)'!$E$32,B474&gt;'graph (2)'!$E$10-'graph (2)'!$E$32),0.25,NA()))</f>
        <v>#REF!</v>
      </c>
      <c r="K474" s="674" t="e">
        <f>IF('graph (2)'!$E$20=0,0,IF('graph (2)'!$E$2=0,20,IF(AND(B474&lt;'graph (2)'!$E$20+'graph (2)'!$E$32,B474&gt;'graph (2)'!$E$20-'graph (2)'!$E$32),0.25,0)))</f>
        <v>#REF!</v>
      </c>
      <c r="L474" s="674" t="e">
        <f>IF('graph (2)'!$E$22=0,0,IF('graph (2)'!$E$2=0,20,IF(AND(B474&gt;'graph (2)'!$E$22-'graph (2)'!$E$32,B474&lt;'graph (2)'!$E$22+'graph (2)'!$E$32),0.25,0)))</f>
        <v>#REF!</v>
      </c>
    </row>
    <row r="475" spans="2:12">
      <c r="B475" s="620" t="e">
        <f>IF('graph (2)'!$E$2=0,"",B474+'graph (2)'!$E$32)</f>
        <v>#REF!</v>
      </c>
      <c r="C475" s="673" t="e">
        <f>IF('graph (2)'!$E$2=0,20,IF(SUM(K475+L475=0),NA(),0.25))</f>
        <v>#REF!</v>
      </c>
      <c r="D475" s="496" t="e">
        <f>IF('graph (2)'!$E$2=0,20,IF(AND(B475&lt;'graph (2)'!$E$10+'graph (2)'!$E$32,B475&gt;'graph (2)'!$E$10-'graph (2)'!$E$32),0.25,NA()))</f>
        <v>#REF!</v>
      </c>
      <c r="K475" s="674" t="e">
        <f>IF('graph (2)'!$E$20=0,0,IF('graph (2)'!$E$2=0,20,IF(AND(B475&lt;'graph (2)'!$E$20+'graph (2)'!$E$32,B475&gt;'graph (2)'!$E$20-'graph (2)'!$E$32),0.25,0)))</f>
        <v>#REF!</v>
      </c>
      <c r="L475" s="674" t="e">
        <f>IF('graph (2)'!$E$22=0,0,IF('graph (2)'!$E$2=0,20,IF(AND(B475&gt;'graph (2)'!$E$22-'graph (2)'!$E$32,B475&lt;'graph (2)'!$E$22+'graph (2)'!$E$32),0.25,0)))</f>
        <v>#REF!</v>
      </c>
    </row>
    <row r="476" spans="2:12">
      <c r="B476" s="620" t="e">
        <f>IF('graph (2)'!$E$2=0,"",B475+'graph (2)'!$E$32)</f>
        <v>#REF!</v>
      </c>
      <c r="C476" s="673" t="e">
        <f>IF('graph (2)'!$E$2=0,20,IF(SUM(K476+L476=0),NA(),0.25))</f>
        <v>#REF!</v>
      </c>
      <c r="D476" s="496" t="e">
        <f>IF('graph (2)'!$E$2=0,20,IF(AND(B476&lt;'graph (2)'!$E$10+'graph (2)'!$E$32,B476&gt;'graph (2)'!$E$10-'graph (2)'!$E$32),0.25,NA()))</f>
        <v>#REF!</v>
      </c>
      <c r="K476" s="674" t="e">
        <f>IF('graph (2)'!$E$20=0,0,IF('graph (2)'!$E$2=0,20,IF(AND(B476&lt;'graph (2)'!$E$20+'graph (2)'!$E$32,B476&gt;'graph (2)'!$E$20-'graph (2)'!$E$32),0.25,0)))</f>
        <v>#REF!</v>
      </c>
      <c r="L476" s="674" t="e">
        <f>IF('graph (2)'!$E$22=0,0,IF('graph (2)'!$E$2=0,20,IF(AND(B476&gt;'graph (2)'!$E$22-'graph (2)'!$E$32,B476&lt;'graph (2)'!$E$22+'graph (2)'!$E$32),0.25,0)))</f>
        <v>#REF!</v>
      </c>
    </row>
    <row r="477" spans="2:12">
      <c r="B477" s="620" t="e">
        <f>IF('graph (2)'!$E$2=0,"",B476+'graph (2)'!$E$32)</f>
        <v>#REF!</v>
      </c>
      <c r="C477" s="673" t="e">
        <f>IF('graph (2)'!$E$2=0,20,IF(SUM(K477+L477=0),NA(),0.25))</f>
        <v>#REF!</v>
      </c>
      <c r="D477" s="496" t="e">
        <f>IF('graph (2)'!$E$2=0,20,IF(AND(B477&lt;'graph (2)'!$E$10+'graph (2)'!$E$32,B477&gt;'graph (2)'!$E$10-'graph (2)'!$E$32),0.25,NA()))</f>
        <v>#REF!</v>
      </c>
      <c r="K477" s="674" t="e">
        <f>IF('graph (2)'!$E$20=0,0,IF('graph (2)'!$E$2=0,20,IF(AND(B477&lt;'graph (2)'!$E$20+'graph (2)'!$E$32,B477&gt;'graph (2)'!$E$20-'graph (2)'!$E$32),0.25,0)))</f>
        <v>#REF!</v>
      </c>
      <c r="L477" s="674" t="e">
        <f>IF('graph (2)'!$E$22=0,0,IF('graph (2)'!$E$2=0,20,IF(AND(B477&gt;'graph (2)'!$E$22-'graph (2)'!$E$32,B477&lt;'graph (2)'!$E$22+'graph (2)'!$E$32),0.25,0)))</f>
        <v>#REF!</v>
      </c>
    </row>
    <row r="478" spans="2:12">
      <c r="B478" s="620" t="e">
        <f>IF('graph (2)'!$E$2=0,"",B477+'graph (2)'!$E$32)</f>
        <v>#REF!</v>
      </c>
      <c r="C478" s="673" t="e">
        <f>IF('graph (2)'!$E$2=0,20,IF(SUM(K478+L478=0),NA(),0.25))</f>
        <v>#REF!</v>
      </c>
      <c r="D478" s="496" t="e">
        <f>IF('graph (2)'!$E$2=0,20,IF(AND(B478&lt;'graph (2)'!$E$10+'graph (2)'!$E$32,B478&gt;'graph (2)'!$E$10-'graph (2)'!$E$32),0.25,NA()))</f>
        <v>#REF!</v>
      </c>
      <c r="K478" s="674" t="e">
        <f>IF('graph (2)'!$E$20=0,0,IF('graph (2)'!$E$2=0,20,IF(AND(B478&lt;'graph (2)'!$E$20+'graph (2)'!$E$32,B478&gt;'graph (2)'!$E$20-'graph (2)'!$E$32),0.25,0)))</f>
        <v>#REF!</v>
      </c>
      <c r="L478" s="674" t="e">
        <f>IF('graph (2)'!$E$22=0,0,IF('graph (2)'!$E$2=0,20,IF(AND(B478&gt;'graph (2)'!$E$22-'graph (2)'!$E$32,B478&lt;'graph (2)'!$E$22+'graph (2)'!$E$32),0.25,0)))</f>
        <v>#REF!</v>
      </c>
    </row>
    <row r="479" spans="2:12">
      <c r="B479" s="620" t="e">
        <f>IF('graph (2)'!$E$2=0,"",B478+'graph (2)'!$E$32)</f>
        <v>#REF!</v>
      </c>
      <c r="C479" s="673" t="e">
        <f>IF('graph (2)'!$E$2=0,20,IF(SUM(K479+L479=0),NA(),0.25))</f>
        <v>#REF!</v>
      </c>
      <c r="D479" s="496" t="e">
        <f>IF('graph (2)'!$E$2=0,20,IF(AND(B479&lt;'graph (2)'!$E$10+'graph (2)'!$E$32,B479&gt;'graph (2)'!$E$10-'graph (2)'!$E$32),0.25,NA()))</f>
        <v>#REF!</v>
      </c>
      <c r="K479" s="674" t="e">
        <f>IF('graph (2)'!$E$20=0,0,IF('graph (2)'!$E$2=0,20,IF(AND(B479&lt;'graph (2)'!$E$20+'graph (2)'!$E$32,B479&gt;'graph (2)'!$E$20-'graph (2)'!$E$32),0.25,0)))</f>
        <v>#REF!</v>
      </c>
      <c r="L479" s="674" t="e">
        <f>IF('graph (2)'!$E$22=0,0,IF('graph (2)'!$E$2=0,20,IF(AND(B479&gt;'graph (2)'!$E$22-'graph (2)'!$E$32,B479&lt;'graph (2)'!$E$22+'graph (2)'!$E$32),0.25,0)))</f>
        <v>#REF!</v>
      </c>
    </row>
    <row r="480" spans="2:12">
      <c r="B480" s="620" t="e">
        <f>IF('graph (2)'!$E$2=0,"",B479+'graph (2)'!$E$32)</f>
        <v>#REF!</v>
      </c>
      <c r="C480" s="673" t="e">
        <f>IF('graph (2)'!$E$2=0,20,IF(SUM(K480+L480=0),NA(),0.25))</f>
        <v>#REF!</v>
      </c>
      <c r="D480" s="496" t="e">
        <f>IF('graph (2)'!$E$2=0,20,IF(AND(B480&lt;'graph (2)'!$E$10+'graph (2)'!$E$32,B480&gt;'graph (2)'!$E$10-'graph (2)'!$E$32),0.25,NA()))</f>
        <v>#REF!</v>
      </c>
      <c r="K480" s="674" t="e">
        <f>IF('graph (2)'!$E$20=0,0,IF('graph (2)'!$E$2=0,20,IF(AND(B480&lt;'graph (2)'!$E$20+'graph (2)'!$E$32,B480&gt;'graph (2)'!$E$20-'graph (2)'!$E$32),0.25,0)))</f>
        <v>#REF!</v>
      </c>
      <c r="L480" s="674" t="e">
        <f>IF('graph (2)'!$E$22=0,0,IF('graph (2)'!$E$2=0,20,IF(AND(B480&gt;'graph (2)'!$E$22-'graph (2)'!$E$32,B480&lt;'graph (2)'!$E$22+'graph (2)'!$E$32),0.25,0)))</f>
        <v>#REF!</v>
      </c>
    </row>
    <row r="481" spans="2:12">
      <c r="B481" s="620" t="e">
        <f>IF('graph (2)'!$E$2=0,"",B480+'graph (2)'!$E$32)</f>
        <v>#REF!</v>
      </c>
      <c r="C481" s="673" t="e">
        <f>IF('graph (2)'!$E$2=0,20,IF(SUM(K481+L481=0),NA(),0.25))</f>
        <v>#REF!</v>
      </c>
      <c r="D481" s="496" t="e">
        <f>IF('graph (2)'!$E$2=0,20,IF(AND(B481&lt;'graph (2)'!$E$10+'graph (2)'!$E$32,B481&gt;'graph (2)'!$E$10-'graph (2)'!$E$32),0.25,NA()))</f>
        <v>#REF!</v>
      </c>
      <c r="K481" s="674" t="e">
        <f>IF('graph (2)'!$E$20=0,0,IF('graph (2)'!$E$2=0,20,IF(AND(B481&lt;'graph (2)'!$E$20+'graph (2)'!$E$32,B481&gt;'graph (2)'!$E$20-'graph (2)'!$E$32),0.25,0)))</f>
        <v>#REF!</v>
      </c>
      <c r="L481" s="674" t="e">
        <f>IF('graph (2)'!$E$22=0,0,IF('graph (2)'!$E$2=0,20,IF(AND(B481&gt;'graph (2)'!$E$22-'graph (2)'!$E$32,B481&lt;'graph (2)'!$E$22+'graph (2)'!$E$32),0.25,0)))</f>
        <v>#REF!</v>
      </c>
    </row>
    <row r="482" spans="2:12">
      <c r="B482" s="620" t="e">
        <f>IF('graph (2)'!$E$2=0,"",B481+'graph (2)'!$E$32)</f>
        <v>#REF!</v>
      </c>
      <c r="C482" s="673" t="e">
        <f>IF('graph (2)'!$E$2=0,20,IF(SUM(K482+L482=0),NA(),0.25))</f>
        <v>#REF!</v>
      </c>
      <c r="D482" s="496" t="e">
        <f>IF('graph (2)'!$E$2=0,20,IF(AND(B482&lt;'graph (2)'!$E$10+'graph (2)'!$E$32,B482&gt;'graph (2)'!$E$10-'graph (2)'!$E$32),0.25,NA()))</f>
        <v>#REF!</v>
      </c>
      <c r="K482" s="674" t="e">
        <f>IF('graph (2)'!$E$20=0,0,IF('graph (2)'!$E$2=0,20,IF(AND(B482&lt;'graph (2)'!$E$20+'graph (2)'!$E$32,B482&gt;'graph (2)'!$E$20-'graph (2)'!$E$32),0.25,0)))</f>
        <v>#REF!</v>
      </c>
      <c r="L482" s="674" t="e">
        <f>IF('graph (2)'!$E$22=0,0,IF('graph (2)'!$E$2=0,20,IF(AND(B482&gt;'graph (2)'!$E$22-'graph (2)'!$E$32,B482&lt;'graph (2)'!$E$22+'graph (2)'!$E$32),0.25,0)))</f>
        <v>#REF!</v>
      </c>
    </row>
    <row r="483" spans="2:12">
      <c r="B483" s="620" t="e">
        <f>IF('graph (2)'!$E$2=0,"",B482+'graph (2)'!$E$32)</f>
        <v>#REF!</v>
      </c>
      <c r="C483" s="673" t="e">
        <f>IF('graph (2)'!$E$2=0,20,IF(SUM(K483+L483=0),NA(),0.25))</f>
        <v>#REF!</v>
      </c>
      <c r="D483" s="496" t="e">
        <f>IF('graph (2)'!$E$2=0,20,IF(AND(B483&lt;'graph (2)'!$E$10+'graph (2)'!$E$32,B483&gt;'graph (2)'!$E$10-'graph (2)'!$E$32),0.25,NA()))</f>
        <v>#REF!</v>
      </c>
      <c r="K483" s="674" t="e">
        <f>IF('graph (2)'!$E$20=0,0,IF('graph (2)'!$E$2=0,20,IF(AND(B483&lt;'graph (2)'!$E$20+'graph (2)'!$E$32,B483&gt;'graph (2)'!$E$20-'graph (2)'!$E$32),0.25,0)))</f>
        <v>#REF!</v>
      </c>
      <c r="L483" s="674" t="e">
        <f>IF('graph (2)'!$E$22=0,0,IF('graph (2)'!$E$2=0,20,IF(AND(B483&gt;'graph (2)'!$E$22-'graph (2)'!$E$32,B483&lt;'graph (2)'!$E$22+'graph (2)'!$E$32),0.25,0)))</f>
        <v>#REF!</v>
      </c>
    </row>
    <row r="484" spans="2:12">
      <c r="B484" s="620" t="e">
        <f>IF('graph (2)'!$E$2=0,"",B483+'graph (2)'!$E$32)</f>
        <v>#REF!</v>
      </c>
      <c r="C484" s="673" t="e">
        <f>IF('graph (2)'!$E$2=0,20,IF(SUM(K484+L484=0),NA(),0.25))</f>
        <v>#REF!</v>
      </c>
      <c r="D484" s="496" t="e">
        <f>IF('graph (2)'!$E$2=0,20,IF(AND(B484&lt;'graph (2)'!$E$10+'graph (2)'!$E$32,B484&gt;'graph (2)'!$E$10-'graph (2)'!$E$32),0.25,NA()))</f>
        <v>#REF!</v>
      </c>
      <c r="K484" s="674" t="e">
        <f>IF('graph (2)'!$E$20=0,0,IF('graph (2)'!$E$2=0,20,IF(AND(B484&lt;'graph (2)'!$E$20+'graph (2)'!$E$32,B484&gt;'graph (2)'!$E$20-'graph (2)'!$E$32),0.25,0)))</f>
        <v>#REF!</v>
      </c>
      <c r="L484" s="674" t="e">
        <f>IF('graph (2)'!$E$22=0,0,IF('graph (2)'!$E$2=0,20,IF(AND(B484&gt;'graph (2)'!$E$22-'graph (2)'!$E$32,B484&lt;'graph (2)'!$E$22+'graph (2)'!$E$32),0.25,0)))</f>
        <v>#REF!</v>
      </c>
    </row>
    <row r="485" spans="2:12">
      <c r="B485" s="620" t="e">
        <f>IF('graph (2)'!$E$2=0,"",B484+'graph (2)'!$E$32)</f>
        <v>#REF!</v>
      </c>
      <c r="C485" s="673" t="e">
        <f>IF('graph (2)'!$E$2=0,20,IF(SUM(K485+L485=0),NA(),0.25))</f>
        <v>#REF!</v>
      </c>
      <c r="D485" s="496" t="e">
        <f>IF('graph (2)'!$E$2=0,20,IF(AND(B485&lt;'graph (2)'!$E$10+'graph (2)'!$E$32,B485&gt;'graph (2)'!$E$10-'graph (2)'!$E$32),0.25,NA()))</f>
        <v>#REF!</v>
      </c>
      <c r="K485" s="674" t="e">
        <f>IF('graph (2)'!$E$20=0,0,IF('graph (2)'!$E$2=0,20,IF(AND(B485&lt;'graph (2)'!$E$20+'graph (2)'!$E$32,B485&gt;'graph (2)'!$E$20-'graph (2)'!$E$32),0.25,0)))</f>
        <v>#REF!</v>
      </c>
      <c r="L485" s="674" t="e">
        <f>IF('graph (2)'!$E$22=0,0,IF('graph (2)'!$E$2=0,20,IF(AND(B485&gt;'graph (2)'!$E$22-'graph (2)'!$E$32,B485&lt;'graph (2)'!$E$22+'graph (2)'!$E$32),0.25,0)))</f>
        <v>#REF!</v>
      </c>
    </row>
    <row r="486" spans="2:12">
      <c r="B486" s="620" t="e">
        <f>IF('graph (2)'!$E$2=0,"",B485+'graph (2)'!$E$32)</f>
        <v>#REF!</v>
      </c>
      <c r="C486" s="673" t="e">
        <f>IF('graph (2)'!$E$2=0,20,IF(SUM(K486+L486=0),NA(),0.25))</f>
        <v>#REF!</v>
      </c>
      <c r="D486" s="496" t="e">
        <f>IF('graph (2)'!$E$2=0,20,IF(AND(B486&lt;'graph (2)'!$E$10+'graph (2)'!$E$32,B486&gt;'graph (2)'!$E$10-'graph (2)'!$E$32),0.25,NA()))</f>
        <v>#REF!</v>
      </c>
      <c r="K486" s="674" t="e">
        <f>IF('graph (2)'!$E$20=0,0,IF('graph (2)'!$E$2=0,20,IF(AND(B486&lt;'graph (2)'!$E$20+'graph (2)'!$E$32,B486&gt;'graph (2)'!$E$20-'graph (2)'!$E$32),0.25,0)))</f>
        <v>#REF!</v>
      </c>
      <c r="L486" s="674" t="e">
        <f>IF('graph (2)'!$E$22=0,0,IF('graph (2)'!$E$2=0,20,IF(AND(B486&gt;'graph (2)'!$E$22-'graph (2)'!$E$32,B486&lt;'graph (2)'!$E$22+'graph (2)'!$E$32),0.25,0)))</f>
        <v>#REF!</v>
      </c>
    </row>
    <row r="487" spans="2:12">
      <c r="B487" s="620" t="e">
        <f>IF('graph (2)'!$E$2=0,"",B486+'graph (2)'!$E$32)</f>
        <v>#REF!</v>
      </c>
      <c r="C487" s="673" t="e">
        <f>IF('graph (2)'!$E$2=0,20,IF(SUM(K487+L487=0),NA(),0.25))</f>
        <v>#REF!</v>
      </c>
      <c r="D487" s="496" t="e">
        <f>IF('graph (2)'!$E$2=0,20,IF(AND(B487&lt;'graph (2)'!$E$10+'graph (2)'!$E$32,B487&gt;'graph (2)'!$E$10-'graph (2)'!$E$32),0.25,NA()))</f>
        <v>#REF!</v>
      </c>
      <c r="K487" s="674" t="e">
        <f>IF('graph (2)'!$E$20=0,0,IF('graph (2)'!$E$2=0,20,IF(AND(B487&lt;'graph (2)'!$E$20+'graph (2)'!$E$32,B487&gt;'graph (2)'!$E$20-'graph (2)'!$E$32),0.25,0)))</f>
        <v>#REF!</v>
      </c>
      <c r="L487" s="674" t="e">
        <f>IF('graph (2)'!$E$22=0,0,IF('graph (2)'!$E$2=0,20,IF(AND(B487&gt;'graph (2)'!$E$22-'graph (2)'!$E$32,B487&lt;'graph (2)'!$E$22+'graph (2)'!$E$32),0.25,0)))</f>
        <v>#REF!</v>
      </c>
    </row>
    <row r="488" spans="2:12">
      <c r="B488" s="620" t="e">
        <f>IF('graph (2)'!$E$2=0,"",B487+'graph (2)'!$E$32)</f>
        <v>#REF!</v>
      </c>
      <c r="C488" s="673" t="e">
        <f>IF('graph (2)'!$E$2=0,20,IF(SUM(K488+L488=0),NA(),0.25))</f>
        <v>#REF!</v>
      </c>
      <c r="D488" s="496" t="e">
        <f>IF('graph (2)'!$E$2=0,20,IF(AND(B488&lt;'graph (2)'!$E$10+'graph (2)'!$E$32,B488&gt;'graph (2)'!$E$10-'graph (2)'!$E$32),0.25,NA()))</f>
        <v>#REF!</v>
      </c>
      <c r="K488" s="674" t="e">
        <f>IF('graph (2)'!$E$20=0,0,IF('graph (2)'!$E$2=0,20,IF(AND(B488&lt;'graph (2)'!$E$20+'graph (2)'!$E$32,B488&gt;'graph (2)'!$E$20-'graph (2)'!$E$32),0.25,0)))</f>
        <v>#REF!</v>
      </c>
      <c r="L488" s="674" t="e">
        <f>IF('graph (2)'!$E$22=0,0,IF('graph (2)'!$E$2=0,20,IF(AND(B488&gt;'graph (2)'!$E$22-'graph (2)'!$E$32,B488&lt;'graph (2)'!$E$22+'graph (2)'!$E$32),0.25,0)))</f>
        <v>#REF!</v>
      </c>
    </row>
    <row r="489" spans="2:12">
      <c r="B489" s="620" t="e">
        <f>IF('graph (2)'!$E$2=0,"",B488+'graph (2)'!$E$32)</f>
        <v>#REF!</v>
      </c>
      <c r="C489" s="673" t="e">
        <f>IF('graph (2)'!$E$2=0,20,IF(SUM(K489+L489=0),NA(),0.25))</f>
        <v>#REF!</v>
      </c>
      <c r="D489" s="496" t="e">
        <f>IF('graph (2)'!$E$2=0,20,IF(AND(B489&lt;'graph (2)'!$E$10+'graph (2)'!$E$32,B489&gt;'graph (2)'!$E$10-'graph (2)'!$E$32),0.25,NA()))</f>
        <v>#REF!</v>
      </c>
      <c r="K489" s="674" t="e">
        <f>IF('graph (2)'!$E$20=0,0,IF('graph (2)'!$E$2=0,20,IF(AND(B489&lt;'graph (2)'!$E$20+'graph (2)'!$E$32,B489&gt;'graph (2)'!$E$20-'graph (2)'!$E$32),0.25,0)))</f>
        <v>#REF!</v>
      </c>
      <c r="L489" s="674" t="e">
        <f>IF('graph (2)'!$E$22=0,0,IF('graph (2)'!$E$2=0,20,IF(AND(B489&gt;'graph (2)'!$E$22-'graph (2)'!$E$32,B489&lt;'graph (2)'!$E$22+'graph (2)'!$E$32),0.25,0)))</f>
        <v>#REF!</v>
      </c>
    </row>
    <row r="490" spans="2:12">
      <c r="B490" s="620" t="e">
        <f>IF('graph (2)'!$E$2=0,"",B489+'graph (2)'!$E$32)</f>
        <v>#REF!</v>
      </c>
      <c r="C490" s="673" t="e">
        <f>IF('graph (2)'!$E$2=0,20,IF(SUM(K490+L490=0),NA(),0.25))</f>
        <v>#REF!</v>
      </c>
      <c r="D490" s="496" t="e">
        <f>IF('graph (2)'!$E$2=0,20,IF(AND(B490&lt;'graph (2)'!$E$10+'graph (2)'!$E$32,B490&gt;'graph (2)'!$E$10-'graph (2)'!$E$32),0.25,NA()))</f>
        <v>#REF!</v>
      </c>
      <c r="K490" s="674" t="e">
        <f>IF('graph (2)'!$E$20=0,0,IF('graph (2)'!$E$2=0,20,IF(AND(B490&lt;'graph (2)'!$E$20+'graph (2)'!$E$32,B490&gt;'graph (2)'!$E$20-'graph (2)'!$E$32),0.25,0)))</f>
        <v>#REF!</v>
      </c>
      <c r="L490" s="674" t="e">
        <f>IF('graph (2)'!$E$22=0,0,IF('graph (2)'!$E$2=0,20,IF(AND(B490&gt;'graph (2)'!$E$22-'graph (2)'!$E$32,B490&lt;'graph (2)'!$E$22+'graph (2)'!$E$32),0.25,0)))</f>
        <v>#REF!</v>
      </c>
    </row>
    <row r="491" spans="2:12">
      <c r="B491" s="620" t="e">
        <f>IF('graph (2)'!$E$2=0,"",B490+'graph (2)'!$E$32)</f>
        <v>#REF!</v>
      </c>
      <c r="C491" s="673" t="e">
        <f>IF('graph (2)'!$E$2=0,20,IF(SUM(K491+L491=0),NA(),0.25))</f>
        <v>#REF!</v>
      </c>
      <c r="D491" s="496" t="e">
        <f>IF('graph (2)'!$E$2=0,20,IF(AND(B491&lt;'graph (2)'!$E$10+'graph (2)'!$E$32,B491&gt;'graph (2)'!$E$10-'graph (2)'!$E$32),0.25,NA()))</f>
        <v>#REF!</v>
      </c>
      <c r="K491" s="674" t="e">
        <f>IF('graph (2)'!$E$20=0,0,IF('graph (2)'!$E$2=0,20,IF(AND(B491&lt;'graph (2)'!$E$20+'graph (2)'!$E$32,B491&gt;'graph (2)'!$E$20-'graph (2)'!$E$32),0.25,0)))</f>
        <v>#REF!</v>
      </c>
      <c r="L491" s="674" t="e">
        <f>IF('graph (2)'!$E$22=0,0,IF('graph (2)'!$E$2=0,20,IF(AND(B491&gt;'graph (2)'!$E$22-'graph (2)'!$E$32,B491&lt;'graph (2)'!$E$22+'graph (2)'!$E$32),0.25,0)))</f>
        <v>#REF!</v>
      </c>
    </row>
    <row r="492" spans="2:12">
      <c r="B492" s="620" t="e">
        <f>IF('graph (2)'!$E$2=0,"",B491+'graph (2)'!$E$32)</f>
        <v>#REF!</v>
      </c>
      <c r="C492" s="673" t="e">
        <f>IF('graph (2)'!$E$2=0,20,IF(SUM(K492+L492=0),NA(),0.25))</f>
        <v>#REF!</v>
      </c>
      <c r="D492" s="496" t="e">
        <f>IF('graph (2)'!$E$2=0,20,IF(AND(B492&lt;'graph (2)'!$E$10+'graph (2)'!$E$32,B492&gt;'graph (2)'!$E$10-'graph (2)'!$E$32),0.25,NA()))</f>
        <v>#REF!</v>
      </c>
      <c r="K492" s="674" t="e">
        <f>IF('graph (2)'!$E$20=0,0,IF('graph (2)'!$E$2=0,20,IF(AND(B492&lt;'graph (2)'!$E$20+'graph (2)'!$E$32,B492&gt;'graph (2)'!$E$20-'graph (2)'!$E$32),0.25,0)))</f>
        <v>#REF!</v>
      </c>
      <c r="L492" s="674" t="e">
        <f>IF('graph (2)'!$E$22=0,0,IF('graph (2)'!$E$2=0,20,IF(AND(B492&gt;'graph (2)'!$E$22-'graph (2)'!$E$32,B492&lt;'graph (2)'!$E$22+'graph (2)'!$E$32),0.25,0)))</f>
        <v>#REF!</v>
      </c>
    </row>
    <row r="493" spans="2:12">
      <c r="B493" s="620" t="e">
        <f>IF('graph (2)'!$E$2=0,"",B492+'graph (2)'!$E$32)</f>
        <v>#REF!</v>
      </c>
      <c r="C493" s="673" t="e">
        <f>IF('graph (2)'!$E$2=0,20,IF(SUM(K493+L493=0),NA(),0.25))</f>
        <v>#REF!</v>
      </c>
      <c r="D493" s="496" t="e">
        <f>IF('graph (2)'!$E$2=0,20,IF(AND(B493&lt;'graph (2)'!$E$10+'graph (2)'!$E$32,B493&gt;'graph (2)'!$E$10-'graph (2)'!$E$32),0.25,NA()))</f>
        <v>#REF!</v>
      </c>
      <c r="K493" s="674" t="e">
        <f>IF('graph (2)'!$E$20=0,0,IF('graph (2)'!$E$2=0,20,IF(AND(B493&lt;'graph (2)'!$E$20+'graph (2)'!$E$32,B493&gt;'graph (2)'!$E$20-'graph (2)'!$E$32),0.25,0)))</f>
        <v>#REF!</v>
      </c>
      <c r="L493" s="674" t="e">
        <f>IF('graph (2)'!$E$22=0,0,IF('graph (2)'!$E$2=0,20,IF(AND(B493&gt;'graph (2)'!$E$22-'graph (2)'!$E$32,B493&lt;'graph (2)'!$E$22+'graph (2)'!$E$32),0.25,0)))</f>
        <v>#REF!</v>
      </c>
    </row>
    <row r="494" spans="2:12">
      <c r="B494" s="620" t="e">
        <f>IF('graph (2)'!$E$2=0,"",B493+'graph (2)'!$E$32)</f>
        <v>#REF!</v>
      </c>
      <c r="C494" s="673" t="e">
        <f>IF('graph (2)'!$E$2=0,20,IF(SUM(K494+L494=0),NA(),0.25))</f>
        <v>#REF!</v>
      </c>
      <c r="D494" s="496" t="e">
        <f>IF('graph (2)'!$E$2=0,20,IF(AND(B494&lt;'graph (2)'!$E$10+'graph (2)'!$E$32,B494&gt;'graph (2)'!$E$10-'graph (2)'!$E$32),0.25,NA()))</f>
        <v>#REF!</v>
      </c>
      <c r="K494" s="674" t="e">
        <f>IF('graph (2)'!$E$20=0,0,IF('graph (2)'!$E$2=0,20,IF(AND(B494&lt;'graph (2)'!$E$20+'graph (2)'!$E$32,B494&gt;'graph (2)'!$E$20-'graph (2)'!$E$32),0.25,0)))</f>
        <v>#REF!</v>
      </c>
      <c r="L494" s="674" t="e">
        <f>IF('graph (2)'!$E$22=0,0,IF('graph (2)'!$E$2=0,20,IF(AND(B494&gt;'graph (2)'!$E$22-'graph (2)'!$E$32,B494&lt;'graph (2)'!$E$22+'graph (2)'!$E$32),0.25,0)))</f>
        <v>#REF!</v>
      </c>
    </row>
    <row r="495" spans="2:12">
      <c r="B495" s="620" t="e">
        <f>IF('graph (2)'!$E$2=0,"",B494+'graph (2)'!$E$32)</f>
        <v>#REF!</v>
      </c>
      <c r="C495" s="673" t="e">
        <f>IF('graph (2)'!$E$2=0,20,IF(SUM(K495+L495=0),NA(),0.25))</f>
        <v>#REF!</v>
      </c>
      <c r="D495" s="496" t="e">
        <f>IF('graph (2)'!$E$2=0,20,IF(AND(B495&lt;'graph (2)'!$E$10+'graph (2)'!$E$32,B495&gt;'graph (2)'!$E$10-'graph (2)'!$E$32),0.25,NA()))</f>
        <v>#REF!</v>
      </c>
      <c r="K495" s="674" t="e">
        <f>IF('graph (2)'!$E$20=0,0,IF('graph (2)'!$E$2=0,20,IF(AND(B495&lt;'graph (2)'!$E$20+'graph (2)'!$E$32,B495&gt;'graph (2)'!$E$20-'graph (2)'!$E$32),0.25,0)))</f>
        <v>#REF!</v>
      </c>
      <c r="L495" s="674" t="e">
        <f>IF('graph (2)'!$E$22=0,0,IF('graph (2)'!$E$2=0,20,IF(AND(B495&gt;'graph (2)'!$E$22-'graph (2)'!$E$32,B495&lt;'graph (2)'!$E$22+'graph (2)'!$E$32),0.25,0)))</f>
        <v>#REF!</v>
      </c>
    </row>
    <row r="496" spans="2:12">
      <c r="B496" s="620" t="e">
        <f>IF('graph (2)'!$E$2=0,"",B495+'graph (2)'!$E$32)</f>
        <v>#REF!</v>
      </c>
      <c r="C496" s="673" t="e">
        <f>IF('graph (2)'!$E$2=0,20,IF(SUM(K496+L496=0),NA(),0.25))</f>
        <v>#REF!</v>
      </c>
      <c r="D496" s="496" t="e">
        <f>IF('graph (2)'!$E$2=0,20,IF(AND(B496&lt;'graph (2)'!$E$10+'graph (2)'!$E$32,B496&gt;'graph (2)'!$E$10-'graph (2)'!$E$32),0.25,NA()))</f>
        <v>#REF!</v>
      </c>
      <c r="K496" s="674" t="e">
        <f>IF('graph (2)'!$E$20=0,0,IF('graph (2)'!$E$2=0,20,IF(AND(B496&lt;'graph (2)'!$E$20+'graph (2)'!$E$32,B496&gt;'graph (2)'!$E$20-'graph (2)'!$E$32),0.25,0)))</f>
        <v>#REF!</v>
      </c>
      <c r="L496" s="674" t="e">
        <f>IF('graph (2)'!$E$22=0,0,IF('graph (2)'!$E$2=0,20,IF(AND(B496&gt;'graph (2)'!$E$22-'graph (2)'!$E$32,B496&lt;'graph (2)'!$E$22+'graph (2)'!$E$32),0.25,0)))</f>
        <v>#REF!</v>
      </c>
    </row>
    <row r="497" spans="2:12">
      <c r="B497" s="620" t="e">
        <f>IF('graph (2)'!$E$2=0,"",B496+'graph (2)'!$E$32)</f>
        <v>#REF!</v>
      </c>
      <c r="C497" s="673" t="e">
        <f>IF('graph (2)'!$E$2=0,20,IF(SUM(K497+L497=0),NA(),0.25))</f>
        <v>#REF!</v>
      </c>
      <c r="D497" s="496" t="e">
        <f>IF('graph (2)'!$E$2=0,20,IF(AND(B497&lt;'graph (2)'!$E$10+'graph (2)'!$E$32,B497&gt;'graph (2)'!$E$10-'graph (2)'!$E$32),0.25,NA()))</f>
        <v>#REF!</v>
      </c>
      <c r="K497" s="674" t="e">
        <f>IF('graph (2)'!$E$20=0,0,IF('graph (2)'!$E$2=0,20,IF(AND(B497&lt;'graph (2)'!$E$20+'graph (2)'!$E$32,B497&gt;'graph (2)'!$E$20-'graph (2)'!$E$32),0.25,0)))</f>
        <v>#REF!</v>
      </c>
      <c r="L497" s="674" t="e">
        <f>IF('graph (2)'!$E$22=0,0,IF('graph (2)'!$E$2=0,20,IF(AND(B497&gt;'graph (2)'!$E$22-'graph (2)'!$E$32,B497&lt;'graph (2)'!$E$22+'graph (2)'!$E$32),0.25,0)))</f>
        <v>#REF!</v>
      </c>
    </row>
    <row r="498" spans="2:12">
      <c r="B498" s="620" t="e">
        <f>IF('graph (2)'!$E$2=0,"",B497+'graph (2)'!$E$32)</f>
        <v>#REF!</v>
      </c>
      <c r="C498" s="673" t="e">
        <f>IF('graph (2)'!$E$2=0,20,IF(SUM(K498+L498=0),NA(),0.25))</f>
        <v>#REF!</v>
      </c>
      <c r="D498" s="496" t="e">
        <f>IF('graph (2)'!$E$2=0,20,IF(AND(B498&lt;'graph (2)'!$E$10+'graph (2)'!$E$32,B498&gt;'graph (2)'!$E$10-'graph (2)'!$E$32),0.25,NA()))</f>
        <v>#REF!</v>
      </c>
      <c r="K498" s="674" t="e">
        <f>IF('graph (2)'!$E$20=0,0,IF('graph (2)'!$E$2=0,20,IF(AND(B498&lt;'graph (2)'!$E$20+'graph (2)'!$E$32,B498&gt;'graph (2)'!$E$20-'graph (2)'!$E$32),0.25,0)))</f>
        <v>#REF!</v>
      </c>
      <c r="L498" s="674" t="e">
        <f>IF('graph (2)'!$E$22=0,0,IF('graph (2)'!$E$2=0,20,IF(AND(B498&gt;'graph (2)'!$E$22-'graph (2)'!$E$32,B498&lt;'graph (2)'!$E$22+'graph (2)'!$E$32),0.25,0)))</f>
        <v>#REF!</v>
      </c>
    </row>
    <row r="499" spans="2:12">
      <c r="B499" s="620" t="e">
        <f>IF('graph (2)'!$E$2=0,"",B498+'graph (2)'!$E$32)</f>
        <v>#REF!</v>
      </c>
      <c r="C499" s="673" t="e">
        <f>IF('graph (2)'!$E$2=0,20,IF(SUM(K499+L499=0),NA(),0.25))</f>
        <v>#REF!</v>
      </c>
      <c r="D499" s="496" t="e">
        <f>IF('graph (2)'!$E$2=0,20,IF(AND(B499&lt;'graph (2)'!$E$10+'graph (2)'!$E$32,B499&gt;'graph (2)'!$E$10-'graph (2)'!$E$32),0.25,NA()))</f>
        <v>#REF!</v>
      </c>
      <c r="K499" s="674" t="e">
        <f>IF('graph (2)'!$E$20=0,0,IF('graph (2)'!$E$2=0,20,IF(AND(B499&lt;'graph (2)'!$E$20+'graph (2)'!$E$32,B499&gt;'graph (2)'!$E$20-'graph (2)'!$E$32),0.25,0)))</f>
        <v>#REF!</v>
      </c>
      <c r="L499" s="674" t="e">
        <f>IF('graph (2)'!$E$22=0,0,IF('graph (2)'!$E$2=0,20,IF(AND(B499&gt;'graph (2)'!$E$22-'graph (2)'!$E$32,B499&lt;'graph (2)'!$E$22+'graph (2)'!$E$32),0.25,0)))</f>
        <v>#REF!</v>
      </c>
    </row>
    <row r="500" spans="2:12">
      <c r="B500" s="620" t="e">
        <f>IF('graph (2)'!$E$2=0,"",B499+'graph (2)'!$E$32)</f>
        <v>#REF!</v>
      </c>
      <c r="C500" s="673" t="e">
        <f>IF('graph (2)'!$E$2=0,20,IF(SUM(K500+L500=0),NA(),0.25))</f>
        <v>#REF!</v>
      </c>
      <c r="D500" s="496" t="e">
        <f>IF('graph (2)'!$E$2=0,20,IF(AND(B500&lt;'graph (2)'!$E$10+'graph (2)'!$E$32,B500&gt;'graph (2)'!$E$10-'graph (2)'!$E$32),0.25,NA()))</f>
        <v>#REF!</v>
      </c>
      <c r="K500" s="674" t="e">
        <f>IF('graph (2)'!$E$20=0,0,IF('graph (2)'!$E$2=0,20,IF(AND(B500&lt;'graph (2)'!$E$20+'graph (2)'!$E$32,B500&gt;'graph (2)'!$E$20-'graph (2)'!$E$32),0.25,0)))</f>
        <v>#REF!</v>
      </c>
      <c r="L500" s="674" t="e">
        <f>IF('graph (2)'!$E$22=0,0,IF('graph (2)'!$E$2=0,20,IF(AND(B500&gt;'graph (2)'!$E$22-'graph (2)'!$E$32,B500&lt;'graph (2)'!$E$22+'graph (2)'!$E$32),0.25,0)))</f>
        <v>#REF!</v>
      </c>
    </row>
    <row r="501" spans="2:12">
      <c r="B501" s="620" t="e">
        <f>IF('graph (2)'!$E$2=0,"",B500+'graph (2)'!$E$32)</f>
        <v>#REF!</v>
      </c>
      <c r="C501" s="673" t="e">
        <f>IF('graph (2)'!$E$2=0,20,IF(SUM(K501+L501=0),NA(),0.25))</f>
        <v>#REF!</v>
      </c>
      <c r="D501" s="496" t="e">
        <f>IF('graph (2)'!$E$2=0,20,IF(AND(B501&lt;'graph (2)'!$E$10+'graph (2)'!$E$32,B501&gt;'graph (2)'!$E$10-'graph (2)'!$E$32),0.25,NA()))</f>
        <v>#REF!</v>
      </c>
      <c r="K501" s="674" t="e">
        <f>IF('graph (2)'!$E$20=0,0,IF('graph (2)'!$E$2=0,20,IF(AND(B501&lt;'graph (2)'!$E$20+'graph (2)'!$E$32,B501&gt;'graph (2)'!$E$20-'graph (2)'!$E$32),0.25,0)))</f>
        <v>#REF!</v>
      </c>
      <c r="L501" s="674" t="e">
        <f>IF('graph (2)'!$E$22=0,0,IF('graph (2)'!$E$2=0,20,IF(AND(B501&gt;'graph (2)'!$E$22-'graph (2)'!$E$32,B501&lt;'graph (2)'!$E$22+'graph (2)'!$E$32),0.25,0)))</f>
        <v>#REF!</v>
      </c>
    </row>
    <row r="502" spans="2:12">
      <c r="B502" s="620" t="e">
        <f>IF('graph (2)'!$E$2=0,"",B501+'graph (2)'!$E$32)</f>
        <v>#REF!</v>
      </c>
      <c r="C502" s="673" t="e">
        <f>IF('graph (2)'!$E$2=0,20,IF(SUM(K502+L502=0),NA(),0.25))</f>
        <v>#REF!</v>
      </c>
      <c r="D502" s="496" t="e">
        <f>IF('graph (2)'!$E$2=0,20,IF(AND(B502&lt;'graph (2)'!$E$10+'graph (2)'!$E$32,B502&gt;'graph (2)'!$E$10-'graph (2)'!$E$32),0.25,NA()))</f>
        <v>#REF!</v>
      </c>
      <c r="K502" s="674" t="e">
        <f>IF('graph (2)'!$E$20=0,0,IF('graph (2)'!$E$2=0,20,IF(AND(B502&lt;'graph (2)'!$E$20+'graph (2)'!$E$32,B502&gt;'graph (2)'!$E$20-'graph (2)'!$E$32),0.25,0)))</f>
        <v>#REF!</v>
      </c>
      <c r="L502" s="674" t="e">
        <f>IF('graph (2)'!$E$22=0,0,IF('graph (2)'!$E$2=0,20,IF(AND(B502&gt;'graph (2)'!$E$22-'graph (2)'!$E$32,B502&lt;'graph (2)'!$E$22+'graph (2)'!$E$32),0.25,0)))</f>
        <v>#REF!</v>
      </c>
    </row>
    <row r="503" spans="2:12">
      <c r="B503" s="620" t="e">
        <f>IF('graph (2)'!$E$2=0,"",B502+'graph (2)'!$E$32)</f>
        <v>#REF!</v>
      </c>
      <c r="C503" s="673" t="e">
        <f>IF('graph (2)'!$E$2=0,20,IF(SUM(K503+L503=0),NA(),0.25))</f>
        <v>#REF!</v>
      </c>
      <c r="D503" s="496" t="e">
        <f>IF('graph (2)'!$E$2=0,20,IF(AND(B503&lt;'graph (2)'!$E$10+'graph (2)'!$E$32,B503&gt;'graph (2)'!$E$10-'graph (2)'!$E$32),0.25,NA()))</f>
        <v>#REF!</v>
      </c>
      <c r="K503" s="674" t="e">
        <f>IF('graph (2)'!$E$20=0,0,IF('graph (2)'!$E$2=0,20,IF(AND(B503&lt;'graph (2)'!$E$20+'graph (2)'!$E$32,B503&gt;'graph (2)'!$E$20-'graph (2)'!$E$32),0.25,0)))</f>
        <v>#REF!</v>
      </c>
      <c r="L503" s="674" t="e">
        <f>IF('graph (2)'!$E$22=0,0,IF('graph (2)'!$E$2=0,20,IF(AND(B503&gt;'graph (2)'!$E$22-'graph (2)'!$E$32,B503&lt;'graph (2)'!$E$22+'graph (2)'!$E$32),0.25,0)))</f>
        <v>#REF!</v>
      </c>
    </row>
    <row r="504" spans="2:12">
      <c r="B504" s="620" t="e">
        <f>IF('graph (2)'!$E$2=0,"",B503+'graph (2)'!$E$32)</f>
        <v>#REF!</v>
      </c>
      <c r="C504" s="673" t="e">
        <f>IF('graph (2)'!$E$2=0,20,IF(SUM(K504+L504=0),NA(),0.25))</f>
        <v>#REF!</v>
      </c>
      <c r="D504" s="496" t="e">
        <f>IF('graph (2)'!$E$2=0,20,IF(AND(B504&lt;'graph (2)'!$E$10+'graph (2)'!$E$32,B504&gt;'graph (2)'!$E$10-'graph (2)'!$E$32),0.25,NA()))</f>
        <v>#REF!</v>
      </c>
      <c r="K504" s="674" t="e">
        <f>IF('graph (2)'!$E$20=0,0,IF('graph (2)'!$E$2=0,20,IF(AND(B504&lt;'graph (2)'!$E$20+'graph (2)'!$E$32,B504&gt;'graph (2)'!$E$20-'graph (2)'!$E$32),0.25,0)))</f>
        <v>#REF!</v>
      </c>
      <c r="L504" s="674" t="e">
        <f>IF('graph (2)'!$E$22=0,0,IF('graph (2)'!$E$2=0,20,IF(AND(B504&gt;'graph (2)'!$E$22-'graph (2)'!$E$32,B504&lt;'graph (2)'!$E$22+'graph (2)'!$E$32),0.25,0)))</f>
        <v>#REF!</v>
      </c>
    </row>
    <row r="505" spans="2:12">
      <c r="B505" s="620" t="e">
        <f>IF('graph (2)'!$E$2=0,"",B504+'graph (2)'!$E$32)</f>
        <v>#REF!</v>
      </c>
      <c r="C505" s="673" t="e">
        <f>IF('graph (2)'!$E$2=0,20,IF(SUM(K505+L505=0),NA(),0.25))</f>
        <v>#REF!</v>
      </c>
      <c r="D505" s="496" t="e">
        <f>IF('graph (2)'!$E$2=0,20,IF(AND(B505&lt;'graph (2)'!$E$10+'graph (2)'!$E$32,B505&gt;'graph (2)'!$E$10-'graph (2)'!$E$32),0.25,NA()))</f>
        <v>#REF!</v>
      </c>
      <c r="K505" s="674" t="e">
        <f>IF('graph (2)'!$E$20=0,0,IF('graph (2)'!$E$2=0,20,IF(AND(B505&lt;'graph (2)'!$E$20+'graph (2)'!$E$32,B505&gt;'graph (2)'!$E$20-'graph (2)'!$E$32),0.25,0)))</f>
        <v>#REF!</v>
      </c>
      <c r="L505" s="674" t="e">
        <f>IF('graph (2)'!$E$22=0,0,IF('graph (2)'!$E$2=0,20,IF(AND(B505&gt;'graph (2)'!$E$22-'graph (2)'!$E$32,B505&lt;'graph (2)'!$E$22+'graph (2)'!$E$32),0.25,0)))</f>
        <v>#REF!</v>
      </c>
    </row>
    <row r="506" spans="2:12">
      <c r="B506" s="620" t="e">
        <f>IF('graph (2)'!$E$2=0,"",B505+'graph (2)'!$E$32)</f>
        <v>#REF!</v>
      </c>
      <c r="C506" s="673" t="e">
        <f>IF('graph (2)'!$E$2=0,20,IF(SUM(K506+L506=0),NA(),0.25))</f>
        <v>#REF!</v>
      </c>
      <c r="D506" s="496" t="e">
        <f>IF('graph (2)'!$E$2=0,20,IF(AND(B506&lt;'graph (2)'!$E$10+'graph (2)'!$E$32,B506&gt;'graph (2)'!$E$10-'graph (2)'!$E$32),0.25,NA()))</f>
        <v>#REF!</v>
      </c>
      <c r="K506" s="674" t="e">
        <f>IF('graph (2)'!$E$20=0,0,IF('graph (2)'!$E$2=0,20,IF(AND(B506&lt;'graph (2)'!$E$20+'graph (2)'!$E$32,B506&gt;'graph (2)'!$E$20-'graph (2)'!$E$32),0.25,0)))</f>
        <v>#REF!</v>
      </c>
      <c r="L506" s="674" t="e">
        <f>IF('graph (2)'!$E$22=0,0,IF('graph (2)'!$E$2=0,20,IF(AND(B506&gt;'graph (2)'!$E$22-'graph (2)'!$E$32,B506&lt;'graph (2)'!$E$22+'graph (2)'!$E$32),0.25,0)))</f>
        <v>#REF!</v>
      </c>
    </row>
    <row r="507" spans="2:12">
      <c r="B507" s="620" t="e">
        <f>IF('graph (2)'!$E$2=0,"",B506+'graph (2)'!$E$32)</f>
        <v>#REF!</v>
      </c>
      <c r="C507" s="673" t="e">
        <f>IF('graph (2)'!$E$2=0,20,IF(SUM(K507+L507=0),NA(),0.25))</f>
        <v>#REF!</v>
      </c>
      <c r="D507" s="496" t="e">
        <f>IF('graph (2)'!$E$2=0,20,IF(AND(B507&lt;'graph (2)'!$E$10+'graph (2)'!$E$32,B507&gt;'graph (2)'!$E$10-'graph (2)'!$E$32),0.25,NA()))</f>
        <v>#REF!</v>
      </c>
      <c r="K507" s="674" t="e">
        <f>IF('graph (2)'!$E$20=0,0,IF('graph (2)'!$E$2=0,20,IF(AND(B507&lt;'graph (2)'!$E$20+'graph (2)'!$E$32,B507&gt;'graph (2)'!$E$20-'graph (2)'!$E$32),0.25,0)))</f>
        <v>#REF!</v>
      </c>
      <c r="L507" s="674" t="e">
        <f>IF('graph (2)'!$E$22=0,0,IF('graph (2)'!$E$2=0,20,IF(AND(B507&gt;'graph (2)'!$E$22-'graph (2)'!$E$32,B507&lt;'graph (2)'!$E$22+'graph (2)'!$E$32),0.25,0)))</f>
        <v>#REF!</v>
      </c>
    </row>
    <row r="508" spans="2:12">
      <c r="B508" s="620" t="e">
        <f>IF('graph (2)'!$E$2=0,"",B507+'graph (2)'!$E$32)</f>
        <v>#REF!</v>
      </c>
      <c r="C508" s="673" t="e">
        <f>IF('graph (2)'!$E$2=0,20,IF(SUM(K508+L508=0),NA(),0.25))</f>
        <v>#REF!</v>
      </c>
      <c r="D508" s="496" t="e">
        <f>IF('graph (2)'!$E$2=0,20,IF(AND(B508&lt;'graph (2)'!$E$10+'graph (2)'!$E$32,B508&gt;'graph (2)'!$E$10-'graph (2)'!$E$32),0.25,NA()))</f>
        <v>#REF!</v>
      </c>
      <c r="K508" s="674" t="e">
        <f>IF('graph (2)'!$E$20=0,0,IF('graph (2)'!$E$2=0,20,IF(AND(B508&lt;'graph (2)'!$E$20+'graph (2)'!$E$32,B508&gt;'graph (2)'!$E$20-'graph (2)'!$E$32),0.25,0)))</f>
        <v>#REF!</v>
      </c>
      <c r="L508" s="674" t="e">
        <f>IF('graph (2)'!$E$22=0,0,IF('graph (2)'!$E$2=0,20,IF(AND(B508&gt;'graph (2)'!$E$22-'graph (2)'!$E$32,B508&lt;'graph (2)'!$E$22+'graph (2)'!$E$32),0.25,0)))</f>
        <v>#REF!</v>
      </c>
    </row>
    <row r="509" spans="2:12">
      <c r="B509" s="620" t="e">
        <f>IF('graph (2)'!$E$2=0,"",B508+'graph (2)'!$E$32)</f>
        <v>#REF!</v>
      </c>
      <c r="C509" s="673" t="e">
        <f>IF('graph (2)'!$E$2=0,20,IF(SUM(K509+L509=0),NA(),0.25))</f>
        <v>#REF!</v>
      </c>
      <c r="D509" s="496" t="e">
        <f>IF('graph (2)'!$E$2=0,20,IF(AND(B509&lt;'graph (2)'!$E$10+'graph (2)'!$E$32,B509&gt;'graph (2)'!$E$10-'graph (2)'!$E$32),0.25,NA()))</f>
        <v>#REF!</v>
      </c>
      <c r="K509" s="674" t="e">
        <f>IF('graph (2)'!$E$20=0,0,IF('graph (2)'!$E$2=0,20,IF(AND(B509&lt;'graph (2)'!$E$20+'graph (2)'!$E$32,B509&gt;'graph (2)'!$E$20-'graph (2)'!$E$32),0.25,0)))</f>
        <v>#REF!</v>
      </c>
      <c r="L509" s="674" t="e">
        <f>IF('graph (2)'!$E$22=0,0,IF('graph (2)'!$E$2=0,20,IF(AND(B509&gt;'graph (2)'!$E$22-'graph (2)'!$E$32,B509&lt;'graph (2)'!$E$22+'graph (2)'!$E$32),0.25,0)))</f>
        <v>#REF!</v>
      </c>
    </row>
    <row r="510" spans="2:12">
      <c r="B510" s="620" t="e">
        <f>IF('graph (2)'!$E$2=0,"",B509+'graph (2)'!$E$32)</f>
        <v>#REF!</v>
      </c>
      <c r="C510" s="673" t="e">
        <f>IF('graph (2)'!$E$2=0,20,IF(SUM(K510+L510=0),NA(),0.25))</f>
        <v>#REF!</v>
      </c>
      <c r="D510" s="496" t="e">
        <f>IF('graph (2)'!$E$2=0,20,IF(AND(B510&lt;'graph (2)'!$E$10+'graph (2)'!$E$32,B510&gt;'graph (2)'!$E$10-'graph (2)'!$E$32),0.25,NA()))</f>
        <v>#REF!</v>
      </c>
      <c r="K510" s="674" t="e">
        <f>IF('graph (2)'!$E$20=0,0,IF('graph (2)'!$E$2=0,20,IF(AND(B510&lt;'graph (2)'!$E$20+'graph (2)'!$E$32,B510&gt;'graph (2)'!$E$20-'graph (2)'!$E$32),0.25,0)))</f>
        <v>#REF!</v>
      </c>
      <c r="L510" s="674" t="e">
        <f>IF('graph (2)'!$E$22=0,0,IF('graph (2)'!$E$2=0,20,IF(AND(B510&gt;'graph (2)'!$E$22-'graph (2)'!$E$32,B510&lt;'graph (2)'!$E$22+'graph (2)'!$E$32),0.25,0)))</f>
        <v>#REF!</v>
      </c>
    </row>
    <row r="511" spans="2:12">
      <c r="B511" s="620" t="e">
        <f>IF('graph (2)'!$E$2=0,"",B510+'graph (2)'!$E$32)</f>
        <v>#REF!</v>
      </c>
      <c r="C511" s="673" t="e">
        <f>IF('graph (2)'!$E$2=0,20,IF(SUM(K511+L511=0),NA(),0.25))</f>
        <v>#REF!</v>
      </c>
      <c r="D511" s="496" t="e">
        <f>IF('graph (2)'!$E$2=0,20,IF(AND(B511&lt;'graph (2)'!$E$10+'graph (2)'!$E$32,B511&gt;'graph (2)'!$E$10-'graph (2)'!$E$32),0.25,NA()))</f>
        <v>#REF!</v>
      </c>
      <c r="K511" s="674" t="e">
        <f>IF('graph (2)'!$E$20=0,0,IF('graph (2)'!$E$2=0,20,IF(AND(B511&lt;'graph (2)'!$E$20+'graph (2)'!$E$32,B511&gt;'graph (2)'!$E$20-'graph (2)'!$E$32),0.25,0)))</f>
        <v>#REF!</v>
      </c>
      <c r="L511" s="674" t="e">
        <f>IF('graph (2)'!$E$22=0,0,IF('graph (2)'!$E$2=0,20,IF(AND(B511&gt;'graph (2)'!$E$22-'graph (2)'!$E$32,B511&lt;'graph (2)'!$E$22+'graph (2)'!$E$32),0.25,0)))</f>
        <v>#REF!</v>
      </c>
    </row>
    <row r="512" spans="2:12">
      <c r="B512" s="620" t="e">
        <f>IF('graph (2)'!$E$2=0,"",B511+'graph (2)'!$E$32)</f>
        <v>#REF!</v>
      </c>
      <c r="C512" s="673" t="e">
        <f>IF('graph (2)'!$E$2=0,20,IF(SUM(K512+L512=0),NA(),0.25))</f>
        <v>#REF!</v>
      </c>
      <c r="D512" s="496" t="e">
        <f>IF('graph (2)'!$E$2=0,20,IF(AND(B512&lt;'graph (2)'!$E$10+'graph (2)'!$E$32,B512&gt;'graph (2)'!$E$10-'graph (2)'!$E$32),0.25,NA()))</f>
        <v>#REF!</v>
      </c>
      <c r="K512" s="674" t="e">
        <f>IF('graph (2)'!$E$20=0,0,IF('graph (2)'!$E$2=0,20,IF(AND(B512&lt;'graph (2)'!$E$20+'graph (2)'!$E$32,B512&gt;'graph (2)'!$E$20-'graph (2)'!$E$32),0.25,0)))</f>
        <v>#REF!</v>
      </c>
      <c r="L512" s="674" t="e">
        <f>IF('graph (2)'!$E$22=0,0,IF('graph (2)'!$E$2=0,20,IF(AND(B512&gt;'graph (2)'!$E$22-'graph (2)'!$E$32,B512&lt;'graph (2)'!$E$22+'graph (2)'!$E$32),0.25,0)))</f>
        <v>#REF!</v>
      </c>
    </row>
    <row r="513" spans="2:12">
      <c r="B513" s="620" t="e">
        <f>IF('graph (2)'!$E$2=0,"",B512+'graph (2)'!$E$32)</f>
        <v>#REF!</v>
      </c>
      <c r="C513" s="673" t="e">
        <f>IF('graph (2)'!$E$2=0,20,IF(SUM(K513+L513=0),NA(),0.25))</f>
        <v>#REF!</v>
      </c>
      <c r="D513" s="496" t="e">
        <f>IF('graph (2)'!$E$2=0,20,IF(AND(B513&lt;'graph (2)'!$E$10+'graph (2)'!$E$32,B513&gt;'graph (2)'!$E$10-'graph (2)'!$E$32),0.25,NA()))</f>
        <v>#REF!</v>
      </c>
      <c r="K513" s="674" t="e">
        <f>IF('graph (2)'!$E$20=0,0,IF('graph (2)'!$E$2=0,20,IF(AND(B513&lt;'graph (2)'!$E$20+'graph (2)'!$E$32,B513&gt;'graph (2)'!$E$20-'graph (2)'!$E$32),0.25,0)))</f>
        <v>#REF!</v>
      </c>
      <c r="L513" s="674" t="e">
        <f>IF('graph (2)'!$E$22=0,0,IF('graph (2)'!$E$2=0,20,IF(AND(B513&gt;'graph (2)'!$E$22-'graph (2)'!$E$32,B513&lt;'graph (2)'!$E$22+'graph (2)'!$E$32),0.25,0)))</f>
        <v>#REF!</v>
      </c>
    </row>
    <row r="514" spans="2:12">
      <c r="B514" s="620" t="e">
        <f>IF('graph (2)'!$E$2=0,"",B513+'graph (2)'!$E$32)</f>
        <v>#REF!</v>
      </c>
      <c r="C514" s="673" t="e">
        <f>IF('graph (2)'!$E$2=0,20,IF(SUM(K514+L514=0),NA(),0.25))</f>
        <v>#REF!</v>
      </c>
      <c r="D514" s="496" t="e">
        <f>IF('graph (2)'!$E$2=0,20,IF(AND(B514&lt;'graph (2)'!$E$10+'graph (2)'!$E$32,B514&gt;'graph (2)'!$E$10-'graph (2)'!$E$32),0.25,NA()))</f>
        <v>#REF!</v>
      </c>
      <c r="K514" s="674" t="e">
        <f>IF('graph (2)'!$E$20=0,0,IF('graph (2)'!$E$2=0,20,IF(AND(B514&lt;'graph (2)'!$E$20+'graph (2)'!$E$32,B514&gt;'graph (2)'!$E$20-'graph (2)'!$E$32),0.25,0)))</f>
        <v>#REF!</v>
      </c>
      <c r="L514" s="674" t="e">
        <f>IF('graph (2)'!$E$22=0,0,IF('graph (2)'!$E$2=0,20,IF(AND(B514&gt;'graph (2)'!$E$22-'graph (2)'!$E$32,B514&lt;'graph (2)'!$E$22+'graph (2)'!$E$32),0.25,0)))</f>
        <v>#REF!</v>
      </c>
    </row>
    <row r="515" spans="2:12">
      <c r="B515" s="620" t="e">
        <f>IF('graph (2)'!$E$2=0,"",B514+'graph (2)'!$E$32)</f>
        <v>#REF!</v>
      </c>
      <c r="C515" s="673" t="e">
        <f>IF('graph (2)'!$E$2=0,20,IF(SUM(K515+L515=0),NA(),0.25))</f>
        <v>#REF!</v>
      </c>
      <c r="D515" s="496" t="e">
        <f>IF('graph (2)'!$E$2=0,20,IF(AND(B515&lt;'graph (2)'!$E$10+'graph (2)'!$E$32,B515&gt;'graph (2)'!$E$10-'graph (2)'!$E$32),0.25,NA()))</f>
        <v>#REF!</v>
      </c>
      <c r="K515" s="674" t="e">
        <f>IF('graph (2)'!$E$20=0,0,IF('graph (2)'!$E$2=0,20,IF(AND(B515&lt;'graph (2)'!$E$20+'graph (2)'!$E$32,B515&gt;'graph (2)'!$E$20-'graph (2)'!$E$32),0.25,0)))</f>
        <v>#REF!</v>
      </c>
      <c r="L515" s="674" t="e">
        <f>IF('graph (2)'!$E$22=0,0,IF('graph (2)'!$E$2=0,20,IF(AND(B515&gt;'graph (2)'!$E$22-'graph (2)'!$E$32,B515&lt;'graph (2)'!$E$22+'graph (2)'!$E$32),0.25,0)))</f>
        <v>#REF!</v>
      </c>
    </row>
    <row r="516" spans="2:12">
      <c r="B516" s="620" t="e">
        <f>IF('graph (2)'!$E$2=0,"",B515+'graph (2)'!$E$32)</f>
        <v>#REF!</v>
      </c>
      <c r="C516" s="673" t="e">
        <f>IF('graph (2)'!$E$2=0,20,IF(SUM(K516+L516=0),NA(),0.25))</f>
        <v>#REF!</v>
      </c>
      <c r="D516" s="496" t="e">
        <f>IF('graph (2)'!$E$2=0,20,IF(AND(B516&lt;'graph (2)'!$E$10+'graph (2)'!$E$32,B516&gt;'graph (2)'!$E$10-'graph (2)'!$E$32),0.25,NA()))</f>
        <v>#REF!</v>
      </c>
      <c r="K516" s="674" t="e">
        <f>IF('graph (2)'!$E$20=0,0,IF('graph (2)'!$E$2=0,20,IF(AND(B516&lt;'graph (2)'!$E$20+'graph (2)'!$E$32,B516&gt;'graph (2)'!$E$20-'graph (2)'!$E$32),0.25,0)))</f>
        <v>#REF!</v>
      </c>
      <c r="L516" s="674" t="e">
        <f>IF('graph (2)'!$E$22=0,0,IF('graph (2)'!$E$2=0,20,IF(AND(B516&gt;'graph (2)'!$E$22-'graph (2)'!$E$32,B516&lt;'graph (2)'!$E$22+'graph (2)'!$E$32),0.25,0)))</f>
        <v>#REF!</v>
      </c>
    </row>
    <row r="517" spans="2:12">
      <c r="B517" s="620" t="e">
        <f>IF('graph (2)'!$E$2=0,"",B516+'graph (2)'!$E$32)</f>
        <v>#REF!</v>
      </c>
      <c r="C517" s="673" t="e">
        <f>IF('graph (2)'!$E$2=0,20,IF(SUM(K517+L517=0),NA(),0.25))</f>
        <v>#REF!</v>
      </c>
      <c r="D517" s="496" t="e">
        <f>IF('graph (2)'!$E$2=0,20,IF(AND(B517&lt;'graph (2)'!$E$10+'graph (2)'!$E$32,B517&gt;'graph (2)'!$E$10-'graph (2)'!$E$32),0.25,NA()))</f>
        <v>#REF!</v>
      </c>
      <c r="K517" s="674" t="e">
        <f>IF('graph (2)'!$E$20=0,0,IF('graph (2)'!$E$2=0,20,IF(AND(B517&lt;'graph (2)'!$E$20+'graph (2)'!$E$32,B517&gt;'graph (2)'!$E$20-'graph (2)'!$E$32),0.25,0)))</f>
        <v>#REF!</v>
      </c>
      <c r="L517" s="674" t="e">
        <f>IF('graph (2)'!$E$22=0,0,IF('graph (2)'!$E$2=0,20,IF(AND(B517&gt;'graph (2)'!$E$22-'graph (2)'!$E$32,B517&lt;'graph (2)'!$E$22+'graph (2)'!$E$32),0.25,0)))</f>
        <v>#REF!</v>
      </c>
    </row>
    <row r="518" spans="2:12">
      <c r="B518" s="620" t="e">
        <f>IF('graph (2)'!$E$2=0,"",B517+'graph (2)'!$E$32)</f>
        <v>#REF!</v>
      </c>
      <c r="C518" s="673" t="e">
        <f>IF('graph (2)'!$E$2=0,20,IF(SUM(K518+L518=0),NA(),0.25))</f>
        <v>#REF!</v>
      </c>
      <c r="D518" s="496" t="e">
        <f>IF('graph (2)'!$E$2=0,20,IF(AND(B518&lt;'graph (2)'!$E$10+'graph (2)'!$E$32,B518&gt;'graph (2)'!$E$10-'graph (2)'!$E$32),0.25,NA()))</f>
        <v>#REF!</v>
      </c>
      <c r="K518" s="674" t="e">
        <f>IF('graph (2)'!$E$20=0,0,IF('graph (2)'!$E$2=0,20,IF(AND(B518&lt;'graph (2)'!$E$20+'graph (2)'!$E$32,B518&gt;'graph (2)'!$E$20-'graph (2)'!$E$32),0.25,0)))</f>
        <v>#REF!</v>
      </c>
      <c r="L518" s="674" t="e">
        <f>IF('graph (2)'!$E$22=0,0,IF('graph (2)'!$E$2=0,20,IF(AND(B518&gt;'graph (2)'!$E$22-'graph (2)'!$E$32,B518&lt;'graph (2)'!$E$22+'graph (2)'!$E$32),0.25,0)))</f>
        <v>#REF!</v>
      </c>
    </row>
    <row r="519" spans="2:12">
      <c r="B519" s="620" t="e">
        <f>IF('graph (2)'!$E$2=0,"",B518+'graph (2)'!$E$32)</f>
        <v>#REF!</v>
      </c>
      <c r="C519" s="673" t="e">
        <f>IF('graph (2)'!$E$2=0,20,IF(SUM(K519+L519=0),NA(),0.25))</f>
        <v>#REF!</v>
      </c>
      <c r="D519" s="496" t="e">
        <f>IF('graph (2)'!$E$2=0,20,IF(AND(B519&lt;'graph (2)'!$E$10+'graph (2)'!$E$32,B519&gt;'graph (2)'!$E$10-'graph (2)'!$E$32),0.25,NA()))</f>
        <v>#REF!</v>
      </c>
      <c r="K519" s="674" t="e">
        <f>IF('graph (2)'!$E$20=0,0,IF('graph (2)'!$E$2=0,20,IF(AND(B519&lt;'graph (2)'!$E$20+'graph (2)'!$E$32,B519&gt;'graph (2)'!$E$20-'graph (2)'!$E$32),0.25,0)))</f>
        <v>#REF!</v>
      </c>
      <c r="L519" s="674" t="e">
        <f>IF('graph (2)'!$E$22=0,0,IF('graph (2)'!$E$2=0,20,IF(AND(B519&gt;'graph (2)'!$E$22-'graph (2)'!$E$32,B519&lt;'graph (2)'!$E$22+'graph (2)'!$E$32),0.25,0)))</f>
        <v>#REF!</v>
      </c>
    </row>
    <row r="520" spans="2:12">
      <c r="B520" s="620" t="e">
        <f>IF('graph (2)'!$E$2=0,"",B519+'graph (2)'!$E$32)</f>
        <v>#REF!</v>
      </c>
      <c r="C520" s="673" t="e">
        <f>IF('graph (2)'!$E$2=0,20,IF(SUM(K520+L520=0),NA(),0.25))</f>
        <v>#REF!</v>
      </c>
      <c r="D520" s="496" t="e">
        <f>IF('graph (2)'!$E$2=0,20,IF(AND(B520&lt;'graph (2)'!$E$10+'graph (2)'!$E$32,B520&gt;'graph (2)'!$E$10-'graph (2)'!$E$32),0.25,NA()))</f>
        <v>#REF!</v>
      </c>
      <c r="K520" s="674" t="e">
        <f>IF('graph (2)'!$E$20=0,0,IF('graph (2)'!$E$2=0,20,IF(AND(B520&lt;'graph (2)'!$E$20+'graph (2)'!$E$32,B520&gt;'graph (2)'!$E$20-'graph (2)'!$E$32),0.25,0)))</f>
        <v>#REF!</v>
      </c>
      <c r="L520" s="674" t="e">
        <f>IF('graph (2)'!$E$22=0,0,IF('graph (2)'!$E$2=0,20,IF(AND(B520&gt;'graph (2)'!$E$22-'graph (2)'!$E$32,B520&lt;'graph (2)'!$E$22+'graph (2)'!$E$32),0.25,0)))</f>
        <v>#REF!</v>
      </c>
    </row>
    <row r="521" spans="2:12">
      <c r="B521" s="620" t="e">
        <f>IF('graph (2)'!$E$2=0,"",B520+'graph (2)'!$E$32)</f>
        <v>#REF!</v>
      </c>
      <c r="C521" s="673" t="e">
        <f>IF('graph (2)'!$E$2=0,20,IF(SUM(K521+L521=0),NA(),0.25))</f>
        <v>#REF!</v>
      </c>
      <c r="D521" s="496" t="e">
        <f>IF('graph (2)'!$E$2=0,20,IF(AND(B521&lt;'graph (2)'!$E$10+'graph (2)'!$E$32,B521&gt;'graph (2)'!$E$10-'graph (2)'!$E$32),0.25,NA()))</f>
        <v>#REF!</v>
      </c>
      <c r="K521" s="674" t="e">
        <f>IF('graph (2)'!$E$20=0,0,IF('graph (2)'!$E$2=0,20,IF(AND(B521&lt;'graph (2)'!$E$20+'graph (2)'!$E$32,B521&gt;'graph (2)'!$E$20-'graph (2)'!$E$32),0.25,0)))</f>
        <v>#REF!</v>
      </c>
      <c r="L521" s="674" t="e">
        <f>IF('graph (2)'!$E$22=0,0,IF('graph (2)'!$E$2=0,20,IF(AND(B521&gt;'graph (2)'!$E$22-'graph (2)'!$E$32,B521&lt;'graph (2)'!$E$22+'graph (2)'!$E$32),0.25,0)))</f>
        <v>#REF!</v>
      </c>
    </row>
    <row r="522" spans="2:12">
      <c r="B522" s="620" t="e">
        <f>IF('graph (2)'!$E$2=0,"",B521+'graph (2)'!$E$32)</f>
        <v>#REF!</v>
      </c>
      <c r="C522" s="673" t="e">
        <f>IF('graph (2)'!$E$2=0,20,IF(SUM(K522+L522=0),NA(),0.25))</f>
        <v>#REF!</v>
      </c>
      <c r="D522" s="496" t="e">
        <f>IF('graph (2)'!$E$2=0,20,IF(AND(B522&lt;'graph (2)'!$E$10+'graph (2)'!$E$32,B522&gt;'graph (2)'!$E$10-'graph (2)'!$E$32),0.25,NA()))</f>
        <v>#REF!</v>
      </c>
      <c r="K522" s="674" t="e">
        <f>IF('graph (2)'!$E$20=0,0,IF('graph (2)'!$E$2=0,20,IF(AND(B522&lt;'graph (2)'!$E$20+'graph (2)'!$E$32,B522&gt;'graph (2)'!$E$20-'graph (2)'!$E$32),0.25,0)))</f>
        <v>#REF!</v>
      </c>
      <c r="L522" s="674" t="e">
        <f>IF('graph (2)'!$E$22=0,0,IF('graph (2)'!$E$2=0,20,IF(AND(B522&gt;'graph (2)'!$E$22-'graph (2)'!$E$32,B522&lt;'graph (2)'!$E$22+'graph (2)'!$E$32),0.25,0)))</f>
        <v>#REF!</v>
      </c>
    </row>
    <row r="523" spans="2:12">
      <c r="B523" s="620" t="e">
        <f>IF('graph (2)'!$E$2=0,"",B522+'graph (2)'!$E$32)</f>
        <v>#REF!</v>
      </c>
      <c r="C523" s="673" t="e">
        <f>IF('graph (2)'!$E$2=0,20,IF(SUM(K523+L523=0),NA(),0.25))</f>
        <v>#REF!</v>
      </c>
      <c r="D523" s="496" t="e">
        <f>IF('graph (2)'!$E$2=0,20,IF(AND(B523&lt;'graph (2)'!$E$10+'graph (2)'!$E$32,B523&gt;'graph (2)'!$E$10-'graph (2)'!$E$32),0.25,NA()))</f>
        <v>#REF!</v>
      </c>
      <c r="K523" s="674" t="e">
        <f>IF('graph (2)'!$E$20=0,0,IF('graph (2)'!$E$2=0,20,IF(AND(B523&lt;'graph (2)'!$E$20+'graph (2)'!$E$32,B523&gt;'graph (2)'!$E$20-'graph (2)'!$E$32),0.25,0)))</f>
        <v>#REF!</v>
      </c>
      <c r="L523" s="674" t="e">
        <f>IF('graph (2)'!$E$22=0,0,IF('graph (2)'!$E$2=0,20,IF(AND(B523&gt;'graph (2)'!$E$22-'graph (2)'!$E$32,B523&lt;'graph (2)'!$E$22+'graph (2)'!$E$32),0.25,0)))</f>
        <v>#REF!</v>
      </c>
    </row>
    <row r="524" spans="2:12">
      <c r="B524" s="620" t="e">
        <f>IF('graph (2)'!$E$2=0,"",B523+'graph (2)'!$E$32)</f>
        <v>#REF!</v>
      </c>
      <c r="C524" s="673" t="e">
        <f>IF('graph (2)'!$E$2=0,20,IF(SUM(K524+L524=0),NA(),0.25))</f>
        <v>#REF!</v>
      </c>
      <c r="D524" s="496" t="e">
        <f>IF('graph (2)'!$E$2=0,20,IF(AND(B524&lt;'graph (2)'!$E$10+'graph (2)'!$E$32,B524&gt;'graph (2)'!$E$10-'graph (2)'!$E$32),0.25,NA()))</f>
        <v>#REF!</v>
      </c>
      <c r="K524" s="674" t="e">
        <f>IF('graph (2)'!$E$20=0,0,IF('graph (2)'!$E$2=0,20,IF(AND(B524&lt;'graph (2)'!$E$20+'graph (2)'!$E$32,B524&gt;'graph (2)'!$E$20-'graph (2)'!$E$32),0.25,0)))</f>
        <v>#REF!</v>
      </c>
      <c r="L524" s="674" t="e">
        <f>IF('graph (2)'!$E$22=0,0,IF('graph (2)'!$E$2=0,20,IF(AND(B524&gt;'graph (2)'!$E$22-'graph (2)'!$E$32,B524&lt;'graph (2)'!$E$22+'graph (2)'!$E$32),0.25,0)))</f>
        <v>#REF!</v>
      </c>
    </row>
    <row r="525" spans="2:12">
      <c r="B525" s="620" t="e">
        <f>IF('graph (2)'!$E$2=0,"",B524+'graph (2)'!$E$32)</f>
        <v>#REF!</v>
      </c>
      <c r="C525" s="673" t="e">
        <f>IF('graph (2)'!$E$2=0,20,IF(SUM(K525+L525=0),NA(),0.25))</f>
        <v>#REF!</v>
      </c>
      <c r="D525" s="496" t="e">
        <f>IF('graph (2)'!$E$2=0,20,IF(AND(B525&lt;'graph (2)'!$E$10+'graph (2)'!$E$32,B525&gt;'graph (2)'!$E$10-'graph (2)'!$E$32),0.25,NA()))</f>
        <v>#REF!</v>
      </c>
      <c r="K525" s="674" t="e">
        <f>IF('graph (2)'!$E$20=0,0,IF('graph (2)'!$E$2=0,20,IF(AND(B525&lt;'graph (2)'!$E$20+'graph (2)'!$E$32,B525&gt;'graph (2)'!$E$20-'graph (2)'!$E$32),0.25,0)))</f>
        <v>#REF!</v>
      </c>
      <c r="L525" s="674" t="e">
        <f>IF('graph (2)'!$E$22=0,0,IF('graph (2)'!$E$2=0,20,IF(AND(B525&gt;'graph (2)'!$E$22-'graph (2)'!$E$32,B525&lt;'graph (2)'!$E$22+'graph (2)'!$E$32),0.25,0)))</f>
        <v>#REF!</v>
      </c>
    </row>
    <row r="526" spans="2:12">
      <c r="B526" s="620" t="e">
        <f>IF('graph (2)'!$E$2=0,"",B525+'graph (2)'!$E$32)</f>
        <v>#REF!</v>
      </c>
      <c r="C526" s="673" t="e">
        <f>IF('graph (2)'!$E$2=0,20,IF(SUM(K526+L526=0),NA(),0.25))</f>
        <v>#REF!</v>
      </c>
      <c r="D526" s="496" t="e">
        <f>IF('graph (2)'!$E$2=0,20,IF(AND(B526&lt;'graph (2)'!$E$10+'graph (2)'!$E$32,B526&gt;'graph (2)'!$E$10-'graph (2)'!$E$32),0.25,NA()))</f>
        <v>#REF!</v>
      </c>
      <c r="K526" s="674" t="e">
        <f>IF('graph (2)'!$E$20=0,0,IF('graph (2)'!$E$2=0,20,IF(AND(B526&lt;'graph (2)'!$E$20+'graph (2)'!$E$32,B526&gt;'graph (2)'!$E$20-'graph (2)'!$E$32),0.25,0)))</f>
        <v>#REF!</v>
      </c>
      <c r="L526" s="674" t="e">
        <f>IF('graph (2)'!$E$22=0,0,IF('graph (2)'!$E$2=0,20,IF(AND(B526&gt;'graph (2)'!$E$22-'graph (2)'!$E$32,B526&lt;'graph (2)'!$E$22+'graph (2)'!$E$32),0.25,0)))</f>
        <v>#REF!</v>
      </c>
    </row>
    <row r="527" spans="2:12">
      <c r="B527" s="620" t="e">
        <f>IF('graph (2)'!$E$2=0,"",B526+'graph (2)'!$E$32)</f>
        <v>#REF!</v>
      </c>
      <c r="C527" s="673" t="e">
        <f>IF('graph (2)'!$E$2=0,20,IF(SUM(K527+L527=0),NA(),0.25))</f>
        <v>#REF!</v>
      </c>
      <c r="D527" s="496" t="e">
        <f>IF('graph (2)'!$E$2=0,20,IF(AND(B527&lt;'graph (2)'!$E$10+'graph (2)'!$E$32,B527&gt;'graph (2)'!$E$10-'graph (2)'!$E$32),0.25,NA()))</f>
        <v>#REF!</v>
      </c>
      <c r="K527" s="674" t="e">
        <f>IF('graph (2)'!$E$20=0,0,IF('graph (2)'!$E$2=0,20,IF(AND(B527&lt;'graph (2)'!$E$20+'graph (2)'!$E$32,B527&gt;'graph (2)'!$E$20-'graph (2)'!$E$32),0.25,0)))</f>
        <v>#REF!</v>
      </c>
      <c r="L527" s="674" t="e">
        <f>IF('graph (2)'!$E$22=0,0,IF('graph (2)'!$E$2=0,20,IF(AND(B527&gt;'graph (2)'!$E$22-'graph (2)'!$E$32,B527&lt;'graph (2)'!$E$22+'graph (2)'!$E$32),0.25,0)))</f>
        <v>#REF!</v>
      </c>
    </row>
    <row r="528" spans="2:12">
      <c r="B528" s="620" t="e">
        <f>IF('graph (2)'!$E$2=0,"",B527+'graph (2)'!$E$32)</f>
        <v>#REF!</v>
      </c>
      <c r="C528" s="673" t="e">
        <f>IF('graph (2)'!$E$2=0,20,IF(SUM(K528+L528=0),NA(),0.25))</f>
        <v>#REF!</v>
      </c>
      <c r="D528" s="496" t="e">
        <f>IF('graph (2)'!$E$2=0,20,IF(AND(B528&lt;'graph (2)'!$E$10+'graph (2)'!$E$32,B528&gt;'graph (2)'!$E$10-'graph (2)'!$E$32),0.25,NA()))</f>
        <v>#REF!</v>
      </c>
      <c r="K528" s="674" t="e">
        <f>IF('graph (2)'!$E$20=0,0,IF('graph (2)'!$E$2=0,20,IF(AND(B528&lt;'graph (2)'!$E$20+'graph (2)'!$E$32,B528&gt;'graph (2)'!$E$20-'graph (2)'!$E$32),0.25,0)))</f>
        <v>#REF!</v>
      </c>
      <c r="L528" s="674" t="e">
        <f>IF('graph (2)'!$E$22=0,0,IF('graph (2)'!$E$2=0,20,IF(AND(B528&gt;'graph (2)'!$E$22-'graph (2)'!$E$32,B528&lt;'graph (2)'!$E$22+'graph (2)'!$E$32),0.25,0)))</f>
        <v>#REF!</v>
      </c>
    </row>
    <row r="529" spans="2:12">
      <c r="B529" s="620" t="e">
        <f>IF('graph (2)'!$E$2=0,"",B528+'graph (2)'!$E$32)</f>
        <v>#REF!</v>
      </c>
      <c r="C529" s="673" t="e">
        <f>IF('graph (2)'!$E$2=0,20,IF(SUM(K529+L529=0),NA(),0.25))</f>
        <v>#REF!</v>
      </c>
      <c r="D529" s="496" t="e">
        <f>IF('graph (2)'!$E$2=0,20,IF(AND(B529&lt;'graph (2)'!$E$10+'graph (2)'!$E$32,B529&gt;'graph (2)'!$E$10-'graph (2)'!$E$32),0.25,NA()))</f>
        <v>#REF!</v>
      </c>
      <c r="K529" s="674" t="e">
        <f>IF('graph (2)'!$E$20=0,0,IF('graph (2)'!$E$2=0,20,IF(AND(B529&lt;'graph (2)'!$E$20+'graph (2)'!$E$32,B529&gt;'graph (2)'!$E$20-'graph (2)'!$E$32),0.25,0)))</f>
        <v>#REF!</v>
      </c>
      <c r="L529" s="674" t="e">
        <f>IF('graph (2)'!$E$22=0,0,IF('graph (2)'!$E$2=0,20,IF(AND(B529&gt;'graph (2)'!$E$22-'graph (2)'!$E$32,B529&lt;'graph (2)'!$E$22+'graph (2)'!$E$32),0.25,0)))</f>
        <v>#REF!</v>
      </c>
    </row>
    <row r="530" spans="2:12">
      <c r="B530" s="620" t="e">
        <f>IF('graph (2)'!$E$2=0,"",B529+'graph (2)'!$E$32)</f>
        <v>#REF!</v>
      </c>
      <c r="C530" s="673" t="e">
        <f>IF('graph (2)'!$E$2=0,20,IF(SUM(K530+L530=0),NA(),0.25))</f>
        <v>#REF!</v>
      </c>
      <c r="D530" s="496" t="e">
        <f>IF('graph (2)'!$E$2=0,20,IF(AND(B530&lt;'graph (2)'!$E$10+'graph (2)'!$E$32,B530&gt;'graph (2)'!$E$10-'graph (2)'!$E$32),0.25,NA()))</f>
        <v>#REF!</v>
      </c>
      <c r="K530" s="674" t="e">
        <f>IF('graph (2)'!$E$20=0,0,IF('graph (2)'!$E$2=0,20,IF(AND(B530&lt;'graph (2)'!$E$20+'graph (2)'!$E$32,B530&gt;'graph (2)'!$E$20-'graph (2)'!$E$32),0.25,0)))</f>
        <v>#REF!</v>
      </c>
      <c r="L530" s="674" t="e">
        <f>IF('graph (2)'!$E$22=0,0,IF('graph (2)'!$E$2=0,20,IF(AND(B530&gt;'graph (2)'!$E$22-'graph (2)'!$E$32,B530&lt;'graph (2)'!$E$22+'graph (2)'!$E$32),0.25,0)))</f>
        <v>#REF!</v>
      </c>
    </row>
    <row r="531" spans="2:12">
      <c r="B531" s="620" t="e">
        <f>IF('graph (2)'!$E$2=0,"",B530+'graph (2)'!$E$32)</f>
        <v>#REF!</v>
      </c>
      <c r="C531" s="673" t="e">
        <f>IF('graph (2)'!$E$2=0,20,IF(SUM(K531+L531=0),NA(),0.25))</f>
        <v>#REF!</v>
      </c>
      <c r="D531" s="496" t="e">
        <f>IF('graph (2)'!$E$2=0,20,IF(AND(B531&lt;'graph (2)'!$E$10+'graph (2)'!$E$32,B531&gt;'graph (2)'!$E$10-'graph (2)'!$E$32),0.25,NA()))</f>
        <v>#REF!</v>
      </c>
      <c r="K531" s="674" t="e">
        <f>IF('graph (2)'!$E$20=0,0,IF('graph (2)'!$E$2=0,20,IF(AND(B531&lt;'graph (2)'!$E$20+'graph (2)'!$E$32,B531&gt;'graph (2)'!$E$20-'graph (2)'!$E$32),0.25,0)))</f>
        <v>#REF!</v>
      </c>
      <c r="L531" s="674" t="e">
        <f>IF('graph (2)'!$E$22=0,0,IF('graph (2)'!$E$2=0,20,IF(AND(B531&gt;'graph (2)'!$E$22-'graph (2)'!$E$32,B531&lt;'graph (2)'!$E$22+'graph (2)'!$E$32),0.25,0)))</f>
        <v>#REF!</v>
      </c>
    </row>
    <row r="532" spans="2:12">
      <c r="B532" s="620" t="e">
        <f>IF('graph (2)'!$E$2=0,"",B531+'graph (2)'!$E$32)</f>
        <v>#REF!</v>
      </c>
      <c r="C532" s="673" t="e">
        <f>IF('graph (2)'!$E$2=0,20,IF(SUM(K532+L532=0),NA(),0.25))</f>
        <v>#REF!</v>
      </c>
      <c r="D532" s="496" t="e">
        <f>IF('graph (2)'!$E$2=0,20,IF(AND(B532&lt;'graph (2)'!$E$10+'graph (2)'!$E$32,B532&gt;'graph (2)'!$E$10-'graph (2)'!$E$32),0.25,NA()))</f>
        <v>#REF!</v>
      </c>
      <c r="K532" s="674" t="e">
        <f>IF('graph (2)'!$E$20=0,0,IF('graph (2)'!$E$2=0,20,IF(AND(B532&lt;'graph (2)'!$E$20+'graph (2)'!$E$32,B532&gt;'graph (2)'!$E$20-'graph (2)'!$E$32),0.25,0)))</f>
        <v>#REF!</v>
      </c>
      <c r="L532" s="674" t="e">
        <f>IF('graph (2)'!$E$22=0,0,IF('graph (2)'!$E$2=0,20,IF(AND(B532&gt;'graph (2)'!$E$22-'graph (2)'!$E$32,B532&lt;'graph (2)'!$E$22+'graph (2)'!$E$32),0.25,0)))</f>
        <v>#REF!</v>
      </c>
    </row>
    <row r="533" spans="2:12">
      <c r="B533" s="620" t="e">
        <f>IF('graph (2)'!$E$2=0,"",B532+'graph (2)'!$E$32)</f>
        <v>#REF!</v>
      </c>
      <c r="C533" s="673" t="e">
        <f>IF('graph (2)'!$E$2=0,20,IF(SUM(K533+L533=0),NA(),0.25))</f>
        <v>#REF!</v>
      </c>
      <c r="D533" s="496" t="e">
        <f>IF('graph (2)'!$E$2=0,20,IF(AND(B533&lt;'graph (2)'!$E$10+'graph (2)'!$E$32,B533&gt;'graph (2)'!$E$10-'graph (2)'!$E$32),0.25,NA()))</f>
        <v>#REF!</v>
      </c>
      <c r="K533" s="674" t="e">
        <f>IF('graph (2)'!$E$20=0,0,IF('graph (2)'!$E$2=0,20,IF(AND(B533&lt;'graph (2)'!$E$20+'graph (2)'!$E$32,B533&gt;'graph (2)'!$E$20-'graph (2)'!$E$32),0.25,0)))</f>
        <v>#REF!</v>
      </c>
      <c r="L533" s="674" t="e">
        <f>IF('graph (2)'!$E$22=0,0,IF('graph (2)'!$E$2=0,20,IF(AND(B533&gt;'graph (2)'!$E$22-'graph (2)'!$E$32,B533&lt;'graph (2)'!$E$22+'graph (2)'!$E$32),0.25,0)))</f>
        <v>#REF!</v>
      </c>
    </row>
    <row r="534" spans="2:12">
      <c r="B534" s="620" t="e">
        <f>IF('graph (2)'!$E$2=0,"",B533+'graph (2)'!$E$32)</f>
        <v>#REF!</v>
      </c>
      <c r="C534" s="673" t="e">
        <f>IF('graph (2)'!$E$2=0,20,IF(SUM(K534+L534=0),NA(),0.25))</f>
        <v>#REF!</v>
      </c>
      <c r="D534" s="496" t="e">
        <f>IF('graph (2)'!$E$2=0,20,IF(AND(B534&lt;'graph (2)'!$E$10+'graph (2)'!$E$32,B534&gt;'graph (2)'!$E$10-'graph (2)'!$E$32),0.25,NA()))</f>
        <v>#REF!</v>
      </c>
      <c r="K534" s="674" t="e">
        <f>IF('graph (2)'!$E$20=0,0,IF('graph (2)'!$E$2=0,20,IF(AND(B534&lt;'graph (2)'!$E$20+'graph (2)'!$E$32,B534&gt;'graph (2)'!$E$20-'graph (2)'!$E$32),0.25,0)))</f>
        <v>#REF!</v>
      </c>
      <c r="L534" s="674" t="e">
        <f>IF('graph (2)'!$E$22=0,0,IF('graph (2)'!$E$2=0,20,IF(AND(B534&gt;'graph (2)'!$E$22-'graph (2)'!$E$32,B534&lt;'graph (2)'!$E$22+'graph (2)'!$E$32),0.25,0)))</f>
        <v>#REF!</v>
      </c>
    </row>
    <row r="535" spans="2:12">
      <c r="B535" s="620" t="e">
        <f>IF('graph (2)'!$E$2=0,"",B534+'graph (2)'!$E$32)</f>
        <v>#REF!</v>
      </c>
      <c r="C535" s="673" t="e">
        <f>IF('graph (2)'!$E$2=0,20,IF(SUM(K535+L535=0),NA(),0.25))</f>
        <v>#REF!</v>
      </c>
      <c r="D535" s="496" t="e">
        <f>IF('graph (2)'!$E$2=0,20,IF(AND(B535&lt;'graph (2)'!$E$10+'graph (2)'!$E$32,B535&gt;'graph (2)'!$E$10-'graph (2)'!$E$32),0.25,NA()))</f>
        <v>#REF!</v>
      </c>
      <c r="K535" s="674" t="e">
        <f>IF('graph (2)'!$E$20=0,0,IF('graph (2)'!$E$2=0,20,IF(AND(B535&lt;'graph (2)'!$E$20+'graph (2)'!$E$32,B535&gt;'graph (2)'!$E$20-'graph (2)'!$E$32),0.25,0)))</f>
        <v>#REF!</v>
      </c>
      <c r="L535" s="674" t="e">
        <f>IF('graph (2)'!$E$22=0,0,IF('graph (2)'!$E$2=0,20,IF(AND(B535&gt;'graph (2)'!$E$22-'graph (2)'!$E$32,B535&lt;'graph (2)'!$E$22+'graph (2)'!$E$32),0.25,0)))</f>
        <v>#REF!</v>
      </c>
    </row>
    <row r="536" spans="2:12">
      <c r="B536" s="620" t="e">
        <f>IF('graph (2)'!$E$2=0,"",B535+'graph (2)'!$E$32)</f>
        <v>#REF!</v>
      </c>
      <c r="C536" s="673" t="e">
        <f>IF('graph (2)'!$E$2=0,20,IF(SUM(K536+L536=0),NA(),0.25))</f>
        <v>#REF!</v>
      </c>
      <c r="D536" s="496" t="e">
        <f>IF('graph (2)'!$E$2=0,20,IF(AND(B536&lt;'graph (2)'!$E$10+'graph (2)'!$E$32,B536&gt;'graph (2)'!$E$10-'graph (2)'!$E$32),0.25,NA()))</f>
        <v>#REF!</v>
      </c>
      <c r="K536" s="674" t="e">
        <f>IF('graph (2)'!$E$20=0,0,IF('graph (2)'!$E$2=0,20,IF(AND(B536&lt;'graph (2)'!$E$20+'graph (2)'!$E$32,B536&gt;'graph (2)'!$E$20-'graph (2)'!$E$32),0.25,0)))</f>
        <v>#REF!</v>
      </c>
      <c r="L536" s="674" t="e">
        <f>IF('graph (2)'!$E$22=0,0,IF('graph (2)'!$E$2=0,20,IF(AND(B536&gt;'graph (2)'!$E$22-'graph (2)'!$E$32,B536&lt;'graph (2)'!$E$22+'graph (2)'!$E$32),0.25,0)))</f>
        <v>#REF!</v>
      </c>
    </row>
    <row r="537" spans="2:12">
      <c r="B537" s="620" t="e">
        <f>IF('graph (2)'!$E$2=0,"",B536+'graph (2)'!$E$32)</f>
        <v>#REF!</v>
      </c>
      <c r="C537" s="673" t="e">
        <f>IF('graph (2)'!$E$2=0,20,IF(SUM(K537+L537=0),NA(),0.25))</f>
        <v>#REF!</v>
      </c>
      <c r="D537" s="496" t="e">
        <f>IF('graph (2)'!$E$2=0,20,IF(AND(B537&lt;'graph (2)'!$E$10+'graph (2)'!$E$32,B537&gt;'graph (2)'!$E$10-'graph (2)'!$E$32),0.25,NA()))</f>
        <v>#REF!</v>
      </c>
      <c r="K537" s="674" t="e">
        <f>IF('graph (2)'!$E$20=0,0,IF('graph (2)'!$E$2=0,20,IF(AND(B537&lt;'graph (2)'!$E$20+'graph (2)'!$E$32,B537&gt;'graph (2)'!$E$20-'graph (2)'!$E$32),0.25,0)))</f>
        <v>#REF!</v>
      </c>
      <c r="L537" s="674" t="e">
        <f>IF('graph (2)'!$E$22=0,0,IF('graph (2)'!$E$2=0,20,IF(AND(B537&gt;'graph (2)'!$E$22-'graph (2)'!$E$32,B537&lt;'graph (2)'!$E$22+'graph (2)'!$E$32),0.25,0)))</f>
        <v>#REF!</v>
      </c>
    </row>
    <row r="538" spans="2:12">
      <c r="B538" s="620" t="e">
        <f>IF('graph (2)'!$E$2=0,"",B537+'graph (2)'!$E$32)</f>
        <v>#REF!</v>
      </c>
      <c r="C538" s="673" t="e">
        <f>IF('graph (2)'!$E$2=0,20,IF(SUM(K538+L538=0),NA(),0.25))</f>
        <v>#REF!</v>
      </c>
      <c r="D538" s="496" t="e">
        <f>IF('graph (2)'!$E$2=0,20,IF(AND(B538&lt;'graph (2)'!$E$10+'graph (2)'!$E$32,B538&gt;'graph (2)'!$E$10-'graph (2)'!$E$32),0.25,NA()))</f>
        <v>#REF!</v>
      </c>
      <c r="K538" s="674" t="e">
        <f>IF('graph (2)'!$E$20=0,0,IF('graph (2)'!$E$2=0,20,IF(AND(B538&lt;'graph (2)'!$E$20+'graph (2)'!$E$32,B538&gt;'graph (2)'!$E$20-'graph (2)'!$E$32),0.25,0)))</f>
        <v>#REF!</v>
      </c>
      <c r="L538" s="674" t="e">
        <f>IF('graph (2)'!$E$22=0,0,IF('graph (2)'!$E$2=0,20,IF(AND(B538&gt;'graph (2)'!$E$22-'graph (2)'!$E$32,B538&lt;'graph (2)'!$E$22+'graph (2)'!$E$32),0.25,0)))</f>
        <v>#REF!</v>
      </c>
    </row>
    <row r="539" spans="2:12">
      <c r="B539" s="620" t="e">
        <f>IF('graph (2)'!$E$2=0,"",B538+'graph (2)'!$E$32)</f>
        <v>#REF!</v>
      </c>
      <c r="C539" s="673" t="e">
        <f>IF('graph (2)'!$E$2=0,20,IF(SUM(K539+L539=0),NA(),0.25))</f>
        <v>#REF!</v>
      </c>
      <c r="D539" s="496" t="e">
        <f>IF('graph (2)'!$E$2=0,20,IF(AND(B539&lt;'graph (2)'!$E$10+'graph (2)'!$E$32,B539&gt;'graph (2)'!$E$10-'graph (2)'!$E$32),0.25,NA()))</f>
        <v>#REF!</v>
      </c>
      <c r="K539" s="674" t="e">
        <f>IF('graph (2)'!$E$20=0,0,IF('graph (2)'!$E$2=0,20,IF(AND(B539&lt;'graph (2)'!$E$20+'graph (2)'!$E$32,B539&gt;'graph (2)'!$E$20-'graph (2)'!$E$32),0.25,0)))</f>
        <v>#REF!</v>
      </c>
      <c r="L539" s="674" t="e">
        <f>IF('graph (2)'!$E$22=0,0,IF('graph (2)'!$E$2=0,20,IF(AND(B539&gt;'graph (2)'!$E$22-'graph (2)'!$E$32,B539&lt;'graph (2)'!$E$22+'graph (2)'!$E$32),0.25,0)))</f>
        <v>#REF!</v>
      </c>
    </row>
    <row r="540" spans="2:12">
      <c r="B540" s="620" t="e">
        <f>IF('graph (2)'!$E$2=0,"",B539+'graph (2)'!$E$32)</f>
        <v>#REF!</v>
      </c>
      <c r="C540" s="673" t="e">
        <f>IF('graph (2)'!$E$2=0,20,IF(SUM(K540+L540=0),NA(),0.25))</f>
        <v>#REF!</v>
      </c>
      <c r="D540" s="496" t="e">
        <f>IF('graph (2)'!$E$2=0,20,IF(AND(B540&lt;'graph (2)'!$E$10+'graph (2)'!$E$32,B540&gt;'graph (2)'!$E$10-'graph (2)'!$E$32),0.25,NA()))</f>
        <v>#REF!</v>
      </c>
      <c r="K540" s="674" t="e">
        <f>IF('graph (2)'!$E$20=0,0,IF('graph (2)'!$E$2=0,20,IF(AND(B540&lt;'graph (2)'!$E$20+'graph (2)'!$E$32,B540&gt;'graph (2)'!$E$20-'graph (2)'!$E$32),0.25,0)))</f>
        <v>#REF!</v>
      </c>
      <c r="L540" s="674" t="e">
        <f>IF('graph (2)'!$E$22=0,0,IF('graph (2)'!$E$2=0,20,IF(AND(B540&gt;'graph (2)'!$E$22-'graph (2)'!$E$32,B540&lt;'graph (2)'!$E$22+'graph (2)'!$E$32),0.25,0)))</f>
        <v>#REF!</v>
      </c>
    </row>
    <row r="541" spans="2:12">
      <c r="B541" s="620" t="e">
        <f>IF('graph (2)'!$E$2=0,"",B540+'graph (2)'!$E$32)</f>
        <v>#REF!</v>
      </c>
      <c r="C541" s="673" t="e">
        <f>IF('graph (2)'!$E$2=0,20,IF(SUM(K541+L541=0),NA(),0.25))</f>
        <v>#REF!</v>
      </c>
      <c r="D541" s="496" t="e">
        <f>IF('graph (2)'!$E$2=0,20,IF(AND(B541&lt;'graph (2)'!$E$10+'graph (2)'!$E$32,B541&gt;'graph (2)'!$E$10-'graph (2)'!$E$32),0.25,NA()))</f>
        <v>#REF!</v>
      </c>
      <c r="K541" s="674" t="e">
        <f>IF('graph (2)'!$E$20=0,0,IF('graph (2)'!$E$2=0,20,IF(AND(B541&lt;'graph (2)'!$E$20+'graph (2)'!$E$32,B541&gt;'graph (2)'!$E$20-'graph (2)'!$E$32),0.25,0)))</f>
        <v>#REF!</v>
      </c>
      <c r="L541" s="674" t="e">
        <f>IF('graph (2)'!$E$22=0,0,IF('graph (2)'!$E$2=0,20,IF(AND(B541&gt;'graph (2)'!$E$22-'graph (2)'!$E$32,B541&lt;'graph (2)'!$E$22+'graph (2)'!$E$32),0.25,0)))</f>
        <v>#REF!</v>
      </c>
    </row>
    <row r="542" spans="2:12">
      <c r="B542" s="620" t="e">
        <f>IF('graph (2)'!$E$2=0,"",B541+'graph (2)'!$E$32)</f>
        <v>#REF!</v>
      </c>
      <c r="C542" s="673" t="e">
        <f>IF('graph (2)'!$E$2=0,20,IF(SUM(K542+L542=0),NA(),0.25))</f>
        <v>#REF!</v>
      </c>
      <c r="D542" s="496" t="e">
        <f>IF('graph (2)'!$E$2=0,20,IF(AND(B542&lt;'graph (2)'!$E$10+'graph (2)'!$E$32,B542&gt;'graph (2)'!$E$10-'graph (2)'!$E$32),0.25,NA()))</f>
        <v>#REF!</v>
      </c>
      <c r="K542" s="674" t="e">
        <f>IF('graph (2)'!$E$20=0,0,IF('graph (2)'!$E$2=0,20,IF(AND(B542&lt;'graph (2)'!$E$20+'graph (2)'!$E$32,B542&gt;'graph (2)'!$E$20-'graph (2)'!$E$32),0.25,0)))</f>
        <v>#REF!</v>
      </c>
      <c r="L542" s="674" t="e">
        <f>IF('graph (2)'!$E$22=0,0,IF('graph (2)'!$E$2=0,20,IF(AND(B542&gt;'graph (2)'!$E$22-'graph (2)'!$E$32,B542&lt;'graph (2)'!$E$22+'graph (2)'!$E$32),0.25,0)))</f>
        <v>#REF!</v>
      </c>
    </row>
    <row r="543" spans="2:12">
      <c r="B543" s="620" t="e">
        <f>IF('graph (2)'!$E$2=0,"",B542+'graph (2)'!$E$32)</f>
        <v>#REF!</v>
      </c>
      <c r="C543" s="673" t="e">
        <f>IF('graph (2)'!$E$2=0,20,IF(SUM(K543+L543=0),NA(),0.25))</f>
        <v>#REF!</v>
      </c>
      <c r="D543" s="496" t="e">
        <f>IF('graph (2)'!$E$2=0,20,IF(AND(B543&lt;'graph (2)'!$E$10+'graph (2)'!$E$32,B543&gt;'graph (2)'!$E$10-'graph (2)'!$E$32),0.25,NA()))</f>
        <v>#REF!</v>
      </c>
      <c r="K543" s="674" t="e">
        <f>IF('graph (2)'!$E$20=0,0,IF('graph (2)'!$E$2=0,20,IF(AND(B543&lt;'graph (2)'!$E$20+'graph (2)'!$E$32,B543&gt;'graph (2)'!$E$20-'graph (2)'!$E$32),0.25,0)))</f>
        <v>#REF!</v>
      </c>
      <c r="L543" s="674" t="e">
        <f>IF('graph (2)'!$E$22=0,0,IF('graph (2)'!$E$2=0,20,IF(AND(B543&gt;'graph (2)'!$E$22-'graph (2)'!$E$32,B543&lt;'graph (2)'!$E$22+'graph (2)'!$E$32),0.25,0)))</f>
        <v>#REF!</v>
      </c>
    </row>
    <row r="544" spans="2:12">
      <c r="B544" s="620" t="e">
        <f>IF('graph (2)'!$E$2=0,"",B543+'graph (2)'!$E$32)</f>
        <v>#REF!</v>
      </c>
      <c r="C544" s="673" t="e">
        <f>IF('graph (2)'!$E$2=0,20,IF(SUM(K544+L544=0),NA(),0.25))</f>
        <v>#REF!</v>
      </c>
      <c r="D544" s="496" t="e">
        <f>IF('graph (2)'!$E$2=0,20,IF(AND(B544&lt;'graph (2)'!$E$10+'graph (2)'!$E$32,B544&gt;'graph (2)'!$E$10-'graph (2)'!$E$32),0.25,NA()))</f>
        <v>#REF!</v>
      </c>
      <c r="K544" s="674" t="e">
        <f>IF('graph (2)'!$E$20=0,0,IF('graph (2)'!$E$2=0,20,IF(AND(B544&lt;'graph (2)'!$E$20+'graph (2)'!$E$32,B544&gt;'graph (2)'!$E$20-'graph (2)'!$E$32),0.25,0)))</f>
        <v>#REF!</v>
      </c>
      <c r="L544" s="674" t="e">
        <f>IF('graph (2)'!$E$22=0,0,IF('graph (2)'!$E$2=0,20,IF(AND(B544&gt;'graph (2)'!$E$22-'graph (2)'!$E$32,B544&lt;'graph (2)'!$E$22+'graph (2)'!$E$32),0.25,0)))</f>
        <v>#REF!</v>
      </c>
    </row>
    <row r="545" spans="2:12">
      <c r="B545" s="620" t="e">
        <f>IF('graph (2)'!$E$2=0,"",B544+'graph (2)'!$E$32)</f>
        <v>#REF!</v>
      </c>
      <c r="C545" s="673" t="e">
        <f>IF('graph (2)'!$E$2=0,20,IF(SUM(K545+L545=0),NA(),0.25))</f>
        <v>#REF!</v>
      </c>
      <c r="D545" s="496" t="e">
        <f>IF('graph (2)'!$E$2=0,20,IF(AND(B545&lt;'graph (2)'!$E$10+'graph (2)'!$E$32,B545&gt;'graph (2)'!$E$10-'graph (2)'!$E$32),0.25,NA()))</f>
        <v>#REF!</v>
      </c>
      <c r="K545" s="674" t="e">
        <f>IF('graph (2)'!$E$20=0,0,IF('graph (2)'!$E$2=0,20,IF(AND(B545&lt;'graph (2)'!$E$20+'graph (2)'!$E$32,B545&gt;'graph (2)'!$E$20-'graph (2)'!$E$32),0.25,0)))</f>
        <v>#REF!</v>
      </c>
      <c r="L545" s="674" t="e">
        <f>IF('graph (2)'!$E$22=0,0,IF('graph (2)'!$E$2=0,20,IF(AND(B545&gt;'graph (2)'!$E$22-'graph (2)'!$E$32,B545&lt;'graph (2)'!$E$22+'graph (2)'!$E$32),0.25,0)))</f>
        <v>#REF!</v>
      </c>
    </row>
    <row r="546" spans="2:12">
      <c r="B546" s="620" t="e">
        <f>IF('graph (2)'!$E$2=0,"",B545+'graph (2)'!$E$32)</f>
        <v>#REF!</v>
      </c>
      <c r="C546" s="673" t="e">
        <f>IF('graph (2)'!$E$2=0,20,IF(SUM(K546+L546=0),NA(),0.25))</f>
        <v>#REF!</v>
      </c>
      <c r="D546" s="496" t="e">
        <f>IF('graph (2)'!$E$2=0,20,IF(AND(B546&lt;'graph (2)'!$E$10+'graph (2)'!$E$32,B546&gt;'graph (2)'!$E$10-'graph (2)'!$E$32),0.25,NA()))</f>
        <v>#REF!</v>
      </c>
      <c r="K546" s="674" t="e">
        <f>IF('graph (2)'!$E$20=0,0,IF('graph (2)'!$E$2=0,20,IF(AND(B546&lt;'graph (2)'!$E$20+'graph (2)'!$E$32,B546&gt;'graph (2)'!$E$20-'graph (2)'!$E$32),0.25,0)))</f>
        <v>#REF!</v>
      </c>
      <c r="L546" s="674" t="e">
        <f>IF('graph (2)'!$E$22=0,0,IF('graph (2)'!$E$2=0,20,IF(AND(B546&gt;'graph (2)'!$E$22-'graph (2)'!$E$32,B546&lt;'graph (2)'!$E$22+'graph (2)'!$E$32),0.25,0)))</f>
        <v>#REF!</v>
      </c>
    </row>
    <row r="547" spans="2:12">
      <c r="B547" s="620" t="e">
        <f>IF('graph (2)'!$E$2=0,"",B546+'graph (2)'!$E$32)</f>
        <v>#REF!</v>
      </c>
      <c r="C547" s="673" t="e">
        <f>IF('graph (2)'!$E$2=0,20,IF(SUM(K547+L547=0),NA(),0.25))</f>
        <v>#REF!</v>
      </c>
      <c r="D547" s="496" t="e">
        <f>IF('graph (2)'!$E$2=0,20,IF(AND(B547&lt;'graph (2)'!$E$10+'graph (2)'!$E$32,B547&gt;'graph (2)'!$E$10-'graph (2)'!$E$32),0.25,NA()))</f>
        <v>#REF!</v>
      </c>
      <c r="K547" s="674" t="e">
        <f>IF('graph (2)'!$E$20=0,0,IF('graph (2)'!$E$2=0,20,IF(AND(B547&lt;'graph (2)'!$E$20+'graph (2)'!$E$32,B547&gt;'graph (2)'!$E$20-'graph (2)'!$E$32),0.25,0)))</f>
        <v>#REF!</v>
      </c>
      <c r="L547" s="674" t="e">
        <f>IF('graph (2)'!$E$22=0,0,IF('graph (2)'!$E$2=0,20,IF(AND(B547&gt;'graph (2)'!$E$22-'graph (2)'!$E$32,B547&lt;'graph (2)'!$E$22+'graph (2)'!$E$32),0.25,0)))</f>
        <v>#REF!</v>
      </c>
    </row>
    <row r="548" spans="2:12">
      <c r="B548" s="620" t="e">
        <f>IF('graph (2)'!$E$2=0,"",B547+'graph (2)'!$E$32)</f>
        <v>#REF!</v>
      </c>
      <c r="C548" s="673" t="e">
        <f>IF('graph (2)'!$E$2=0,20,IF(SUM(K548+L548=0),NA(),0.25))</f>
        <v>#REF!</v>
      </c>
      <c r="D548" s="496" t="e">
        <f>IF('graph (2)'!$E$2=0,20,IF(AND(B548&lt;'graph (2)'!$E$10+'graph (2)'!$E$32,B548&gt;'graph (2)'!$E$10-'graph (2)'!$E$32),0.25,NA()))</f>
        <v>#REF!</v>
      </c>
      <c r="K548" s="674" t="e">
        <f>IF('graph (2)'!$E$20=0,0,IF('graph (2)'!$E$2=0,20,IF(AND(B548&lt;'graph (2)'!$E$20+'graph (2)'!$E$32,B548&gt;'graph (2)'!$E$20-'graph (2)'!$E$32),0.25,0)))</f>
        <v>#REF!</v>
      </c>
      <c r="L548" s="674" t="e">
        <f>IF('graph (2)'!$E$22=0,0,IF('graph (2)'!$E$2=0,20,IF(AND(B548&gt;'graph (2)'!$E$22-'graph (2)'!$E$32,B548&lt;'graph (2)'!$E$22+'graph (2)'!$E$32),0.25,0)))</f>
        <v>#REF!</v>
      </c>
    </row>
    <row r="549" spans="2:12">
      <c r="B549" s="620" t="e">
        <f>IF('graph (2)'!$E$2=0,"",B548+'graph (2)'!$E$32)</f>
        <v>#REF!</v>
      </c>
      <c r="C549" s="673" t="e">
        <f>IF('graph (2)'!$E$2=0,20,IF(SUM(K549+L549=0),NA(),0.25))</f>
        <v>#REF!</v>
      </c>
      <c r="D549" s="496" t="e">
        <f>IF('graph (2)'!$E$2=0,20,IF(AND(B549&lt;'graph (2)'!$E$10+'graph (2)'!$E$32,B549&gt;'graph (2)'!$E$10-'graph (2)'!$E$32),0.25,NA()))</f>
        <v>#REF!</v>
      </c>
      <c r="K549" s="674" t="e">
        <f>IF('graph (2)'!$E$20=0,0,IF('graph (2)'!$E$2=0,20,IF(AND(B549&lt;'graph (2)'!$E$20+'graph (2)'!$E$32,B549&gt;'graph (2)'!$E$20-'graph (2)'!$E$32),0.25,0)))</f>
        <v>#REF!</v>
      </c>
      <c r="L549" s="674" t="e">
        <f>IF('graph (2)'!$E$22=0,0,IF('graph (2)'!$E$2=0,20,IF(AND(B549&gt;'graph (2)'!$E$22-'graph (2)'!$E$32,B549&lt;'graph (2)'!$E$22+'graph (2)'!$E$32),0.25,0)))</f>
        <v>#REF!</v>
      </c>
    </row>
    <row r="550" spans="2:12">
      <c r="B550" s="620" t="e">
        <f>IF('graph (2)'!$E$2=0,"",B549+'graph (2)'!$E$32)</f>
        <v>#REF!</v>
      </c>
      <c r="C550" s="673" t="e">
        <f>IF('graph (2)'!$E$2=0,20,IF(SUM(K550+L550=0),NA(),0.25))</f>
        <v>#REF!</v>
      </c>
      <c r="D550" s="496" t="e">
        <f>IF('graph (2)'!$E$2=0,20,IF(AND(B550&lt;'graph (2)'!$E$10+'graph (2)'!$E$32,B550&gt;'graph (2)'!$E$10-'graph (2)'!$E$32),0.25,NA()))</f>
        <v>#REF!</v>
      </c>
      <c r="K550" s="674" t="e">
        <f>IF('graph (2)'!$E$20=0,0,IF('graph (2)'!$E$2=0,20,IF(AND(B550&lt;'graph (2)'!$E$20+'graph (2)'!$E$32,B550&gt;'graph (2)'!$E$20-'graph (2)'!$E$32),0.25,0)))</f>
        <v>#REF!</v>
      </c>
      <c r="L550" s="674" t="e">
        <f>IF('graph (2)'!$E$22=0,0,IF('graph (2)'!$E$2=0,20,IF(AND(B550&gt;'graph (2)'!$E$22-'graph (2)'!$E$32,B550&lt;'graph (2)'!$E$22+'graph (2)'!$E$32),0.25,0)))</f>
        <v>#REF!</v>
      </c>
    </row>
    <row r="551" spans="2:12">
      <c r="B551" s="620" t="e">
        <f>IF('graph (2)'!$E$2=0,"",B550+'graph (2)'!$E$32)</f>
        <v>#REF!</v>
      </c>
      <c r="C551" s="673" t="e">
        <f>IF('graph (2)'!$E$2=0,20,IF(SUM(K551+L551=0),NA(),0.25))</f>
        <v>#REF!</v>
      </c>
      <c r="D551" s="496" t="e">
        <f>IF('graph (2)'!$E$2=0,20,IF(AND(B551&lt;'graph (2)'!$E$10+'graph (2)'!$E$32,B551&gt;'graph (2)'!$E$10-'graph (2)'!$E$32),0.25,NA()))</f>
        <v>#REF!</v>
      </c>
      <c r="K551" s="674" t="e">
        <f>IF('graph (2)'!$E$20=0,0,IF('graph (2)'!$E$2=0,20,IF(AND(B551&lt;'graph (2)'!$E$20+'graph (2)'!$E$32,B551&gt;'graph (2)'!$E$20-'graph (2)'!$E$32),0.25,0)))</f>
        <v>#REF!</v>
      </c>
      <c r="L551" s="674" t="e">
        <f>IF('graph (2)'!$E$22=0,0,IF('graph (2)'!$E$2=0,20,IF(AND(B551&gt;'graph (2)'!$E$22-'graph (2)'!$E$32,B551&lt;'graph (2)'!$E$22+'graph (2)'!$E$32),0.25,0)))</f>
        <v>#REF!</v>
      </c>
    </row>
    <row r="552" spans="2:12">
      <c r="B552" s="620" t="e">
        <f>IF('graph (2)'!$E$2=0,"",B551+'graph (2)'!$E$32)</f>
        <v>#REF!</v>
      </c>
      <c r="C552" s="673" t="e">
        <f>IF('graph (2)'!$E$2=0,20,IF(SUM(K552+L552=0),NA(),0.25))</f>
        <v>#REF!</v>
      </c>
      <c r="D552" s="496" t="e">
        <f>IF('graph (2)'!$E$2=0,20,IF(AND(B552&lt;'graph (2)'!$E$10+'graph (2)'!$E$32,B552&gt;'graph (2)'!$E$10-'graph (2)'!$E$32),0.25,NA()))</f>
        <v>#REF!</v>
      </c>
      <c r="K552" s="674" t="e">
        <f>IF('graph (2)'!$E$20=0,0,IF('graph (2)'!$E$2=0,20,IF(AND(B552&lt;'graph (2)'!$E$20+'graph (2)'!$E$32,B552&gt;'graph (2)'!$E$20-'graph (2)'!$E$32),0.25,0)))</f>
        <v>#REF!</v>
      </c>
      <c r="L552" s="674" t="e">
        <f>IF('graph (2)'!$E$22=0,0,IF('graph (2)'!$E$2=0,20,IF(AND(B552&gt;'graph (2)'!$E$22-'graph (2)'!$E$32,B552&lt;'graph (2)'!$E$22+'graph (2)'!$E$32),0.25,0)))</f>
        <v>#REF!</v>
      </c>
    </row>
    <row r="553" spans="2:12">
      <c r="B553" s="620" t="e">
        <f>IF('graph (2)'!$E$2=0,"",B552+'graph (2)'!$E$32)</f>
        <v>#REF!</v>
      </c>
      <c r="C553" s="673" t="e">
        <f>IF('graph (2)'!$E$2=0,20,IF(SUM(K553+L553=0),NA(),0.25))</f>
        <v>#REF!</v>
      </c>
      <c r="D553" s="496" t="e">
        <f>IF('graph (2)'!$E$2=0,20,IF(AND(B553&lt;'graph (2)'!$E$10+'graph (2)'!$E$32,B553&gt;'graph (2)'!$E$10-'graph (2)'!$E$32),0.25,NA()))</f>
        <v>#REF!</v>
      </c>
      <c r="K553" s="674" t="e">
        <f>IF('graph (2)'!$E$20=0,0,IF('graph (2)'!$E$2=0,20,IF(AND(B553&lt;'graph (2)'!$E$20+'graph (2)'!$E$32,B553&gt;'graph (2)'!$E$20-'graph (2)'!$E$32),0.25,0)))</f>
        <v>#REF!</v>
      </c>
      <c r="L553" s="674" t="e">
        <f>IF('graph (2)'!$E$22=0,0,IF('graph (2)'!$E$2=0,20,IF(AND(B553&gt;'graph (2)'!$E$22-'graph (2)'!$E$32,B553&lt;'graph (2)'!$E$22+'graph (2)'!$E$32),0.25,0)))</f>
        <v>#REF!</v>
      </c>
    </row>
    <row r="554" spans="2:12">
      <c r="B554" s="620" t="e">
        <f>IF('graph (2)'!$E$2=0,"",B553+'graph (2)'!$E$32)</f>
        <v>#REF!</v>
      </c>
      <c r="C554" s="673" t="e">
        <f>IF('graph (2)'!$E$2=0,20,IF(SUM(K554+L554=0),NA(),0.25))</f>
        <v>#REF!</v>
      </c>
      <c r="D554" s="496" t="e">
        <f>IF('graph (2)'!$E$2=0,20,IF(AND(B554&lt;'graph (2)'!$E$10+'graph (2)'!$E$32,B554&gt;'graph (2)'!$E$10-'graph (2)'!$E$32),0.25,NA()))</f>
        <v>#REF!</v>
      </c>
      <c r="K554" s="674" t="e">
        <f>IF('graph (2)'!$E$20=0,0,IF('graph (2)'!$E$2=0,20,IF(AND(B554&lt;'graph (2)'!$E$20+'graph (2)'!$E$32,B554&gt;'graph (2)'!$E$20-'graph (2)'!$E$32),0.25,0)))</f>
        <v>#REF!</v>
      </c>
      <c r="L554" s="674" t="e">
        <f>IF('graph (2)'!$E$22=0,0,IF('graph (2)'!$E$2=0,20,IF(AND(B554&gt;'graph (2)'!$E$22-'graph (2)'!$E$32,B554&lt;'graph (2)'!$E$22+'graph (2)'!$E$32),0.25,0)))</f>
        <v>#REF!</v>
      </c>
    </row>
    <row r="555" spans="2:12">
      <c r="B555" s="620" t="e">
        <f>IF('graph (2)'!$E$2=0,"",B554+'graph (2)'!$E$32)</f>
        <v>#REF!</v>
      </c>
      <c r="C555" s="673" t="e">
        <f>IF('graph (2)'!$E$2=0,20,IF(SUM(K555+L555=0),NA(),0.25))</f>
        <v>#REF!</v>
      </c>
      <c r="D555" s="496" t="e">
        <f>IF('graph (2)'!$E$2=0,20,IF(AND(B555&lt;'graph (2)'!$E$10+'graph (2)'!$E$32,B555&gt;'graph (2)'!$E$10-'graph (2)'!$E$32),0.25,NA()))</f>
        <v>#REF!</v>
      </c>
      <c r="K555" s="674" t="e">
        <f>IF('graph (2)'!$E$20=0,0,IF('graph (2)'!$E$2=0,20,IF(AND(B555&lt;'graph (2)'!$E$20+'graph (2)'!$E$32,B555&gt;'graph (2)'!$E$20-'graph (2)'!$E$32),0.25,0)))</f>
        <v>#REF!</v>
      </c>
      <c r="L555" s="674" t="e">
        <f>IF('graph (2)'!$E$22=0,0,IF('graph (2)'!$E$2=0,20,IF(AND(B555&gt;'graph (2)'!$E$22-'graph (2)'!$E$32,B555&lt;'graph (2)'!$E$22+'graph (2)'!$E$32),0.25,0)))</f>
        <v>#REF!</v>
      </c>
    </row>
    <row r="556" spans="2:12">
      <c r="B556" s="620" t="e">
        <f>IF('graph (2)'!$E$2=0,"",B555+'graph (2)'!$E$32)</f>
        <v>#REF!</v>
      </c>
      <c r="C556" s="673" t="e">
        <f>IF('graph (2)'!$E$2=0,20,IF(SUM(K556+L556=0),NA(),0.25))</f>
        <v>#REF!</v>
      </c>
      <c r="D556" s="496" t="e">
        <f>IF('graph (2)'!$E$2=0,20,IF(AND(B556&lt;'graph (2)'!$E$10+'graph (2)'!$E$32,B556&gt;'graph (2)'!$E$10-'graph (2)'!$E$32),0.25,NA()))</f>
        <v>#REF!</v>
      </c>
      <c r="K556" s="674" t="e">
        <f>IF('graph (2)'!$E$20=0,0,IF('graph (2)'!$E$2=0,20,IF(AND(B556&lt;'graph (2)'!$E$20+'graph (2)'!$E$32,B556&gt;'graph (2)'!$E$20-'graph (2)'!$E$32),0.25,0)))</f>
        <v>#REF!</v>
      </c>
      <c r="L556" s="674" t="e">
        <f>IF('graph (2)'!$E$22=0,0,IF('graph (2)'!$E$2=0,20,IF(AND(B556&gt;'graph (2)'!$E$22-'graph (2)'!$E$32,B556&lt;'graph (2)'!$E$22+'graph (2)'!$E$32),0.25,0)))</f>
        <v>#REF!</v>
      </c>
    </row>
    <row r="557" spans="2:12">
      <c r="B557" s="620" t="e">
        <f>IF('graph (2)'!$E$2=0,"",B556+'graph (2)'!$E$32)</f>
        <v>#REF!</v>
      </c>
      <c r="C557" s="673" t="e">
        <f>IF('graph (2)'!$E$2=0,20,IF(SUM(K557+L557=0),NA(),0.25))</f>
        <v>#REF!</v>
      </c>
      <c r="D557" s="496" t="e">
        <f>IF('graph (2)'!$E$2=0,20,IF(AND(B557&lt;'graph (2)'!$E$10+'graph (2)'!$E$32,B557&gt;'graph (2)'!$E$10-'graph (2)'!$E$32),0.25,NA()))</f>
        <v>#REF!</v>
      </c>
      <c r="K557" s="674" t="e">
        <f>IF('graph (2)'!$E$20=0,0,IF('graph (2)'!$E$2=0,20,IF(AND(B557&lt;'graph (2)'!$E$20+'graph (2)'!$E$32,B557&gt;'graph (2)'!$E$20-'graph (2)'!$E$32),0.25,0)))</f>
        <v>#REF!</v>
      </c>
      <c r="L557" s="674" t="e">
        <f>IF('graph (2)'!$E$22=0,0,IF('graph (2)'!$E$2=0,20,IF(AND(B557&gt;'graph (2)'!$E$22-'graph (2)'!$E$32,B557&lt;'graph (2)'!$E$22+'graph (2)'!$E$32),0.25,0)))</f>
        <v>#REF!</v>
      </c>
    </row>
    <row r="558" spans="2:12">
      <c r="B558" s="620" t="e">
        <f>IF('graph (2)'!$E$2=0,"",B557+'graph (2)'!$E$32)</f>
        <v>#REF!</v>
      </c>
      <c r="C558" s="673" t="e">
        <f>IF('graph (2)'!$E$2=0,20,IF(SUM(K558+L558=0),NA(),0.25))</f>
        <v>#REF!</v>
      </c>
      <c r="D558" s="496" t="e">
        <f>IF('graph (2)'!$E$2=0,20,IF(AND(B558&lt;'graph (2)'!$E$10+'graph (2)'!$E$32,B558&gt;'graph (2)'!$E$10-'graph (2)'!$E$32),0.25,NA()))</f>
        <v>#REF!</v>
      </c>
      <c r="K558" s="674" t="e">
        <f>IF('graph (2)'!$E$20=0,0,IF('graph (2)'!$E$2=0,20,IF(AND(B558&lt;'graph (2)'!$E$20+'graph (2)'!$E$32,B558&gt;'graph (2)'!$E$20-'graph (2)'!$E$32),0.25,0)))</f>
        <v>#REF!</v>
      </c>
      <c r="L558" s="674" t="e">
        <f>IF('graph (2)'!$E$22=0,0,IF('graph (2)'!$E$2=0,20,IF(AND(B558&gt;'graph (2)'!$E$22-'graph (2)'!$E$32,B558&lt;'graph (2)'!$E$22+'graph (2)'!$E$32),0.25,0)))</f>
        <v>#REF!</v>
      </c>
    </row>
    <row r="559" spans="2:12">
      <c r="B559" s="620" t="e">
        <f>IF('graph (2)'!$E$2=0,"",B558+'graph (2)'!$E$32)</f>
        <v>#REF!</v>
      </c>
      <c r="C559" s="673" t="e">
        <f>IF('graph (2)'!$E$2=0,20,IF(SUM(K559+L559=0),NA(),0.25))</f>
        <v>#REF!</v>
      </c>
      <c r="D559" s="496" t="e">
        <f>IF('graph (2)'!$E$2=0,20,IF(AND(B559&lt;'graph (2)'!$E$10+'graph (2)'!$E$32,B559&gt;'graph (2)'!$E$10-'graph (2)'!$E$32),0.25,NA()))</f>
        <v>#REF!</v>
      </c>
      <c r="K559" s="674" t="e">
        <f>IF('graph (2)'!$E$20=0,0,IF('graph (2)'!$E$2=0,20,IF(AND(B559&lt;'graph (2)'!$E$20+'graph (2)'!$E$32,B559&gt;'graph (2)'!$E$20-'graph (2)'!$E$32),0.25,0)))</f>
        <v>#REF!</v>
      </c>
      <c r="L559" s="674" t="e">
        <f>IF('graph (2)'!$E$22=0,0,IF('graph (2)'!$E$2=0,20,IF(AND(B559&gt;'graph (2)'!$E$22-'graph (2)'!$E$32,B559&lt;'graph (2)'!$E$22+'graph (2)'!$E$32),0.25,0)))</f>
        <v>#REF!</v>
      </c>
    </row>
    <row r="560" spans="2:12">
      <c r="B560" s="620" t="e">
        <f>IF('graph (2)'!$E$2=0,"",B559+'graph (2)'!$E$32)</f>
        <v>#REF!</v>
      </c>
      <c r="C560" s="673" t="e">
        <f>IF('graph (2)'!$E$2=0,20,IF(SUM(K560+L560=0),NA(),0.25))</f>
        <v>#REF!</v>
      </c>
      <c r="D560" s="496" t="e">
        <f>IF('graph (2)'!$E$2=0,20,IF(AND(B560&lt;'graph (2)'!$E$10+'graph (2)'!$E$32,B560&gt;'graph (2)'!$E$10-'graph (2)'!$E$32),0.25,NA()))</f>
        <v>#REF!</v>
      </c>
      <c r="K560" s="674" t="e">
        <f>IF('graph (2)'!$E$20=0,0,IF('graph (2)'!$E$2=0,20,IF(AND(B560&lt;'graph (2)'!$E$20+'graph (2)'!$E$32,B560&gt;'graph (2)'!$E$20-'graph (2)'!$E$32),0.25,0)))</f>
        <v>#REF!</v>
      </c>
      <c r="L560" s="674" t="e">
        <f>IF('graph (2)'!$E$22=0,0,IF('graph (2)'!$E$2=0,20,IF(AND(B560&gt;'graph (2)'!$E$22-'graph (2)'!$E$32,B560&lt;'graph (2)'!$E$22+'graph (2)'!$E$32),0.25,0)))</f>
        <v>#REF!</v>
      </c>
    </row>
    <row r="561" spans="2:12">
      <c r="B561" s="620" t="e">
        <f>IF('graph (2)'!$E$2=0,"",B560+'graph (2)'!$E$32)</f>
        <v>#REF!</v>
      </c>
      <c r="C561" s="673" t="e">
        <f>IF('graph (2)'!$E$2=0,20,IF(SUM(K561+L561=0),NA(),0.25))</f>
        <v>#REF!</v>
      </c>
      <c r="D561" s="496" t="e">
        <f>IF('graph (2)'!$E$2=0,20,IF(AND(B561&lt;'graph (2)'!$E$10+'graph (2)'!$E$32,B561&gt;'graph (2)'!$E$10-'graph (2)'!$E$32),0.25,NA()))</f>
        <v>#REF!</v>
      </c>
      <c r="K561" s="674" t="e">
        <f>IF('graph (2)'!$E$20=0,0,IF('graph (2)'!$E$2=0,20,IF(AND(B561&lt;'graph (2)'!$E$20+'graph (2)'!$E$32,B561&gt;'graph (2)'!$E$20-'graph (2)'!$E$32),0.25,0)))</f>
        <v>#REF!</v>
      </c>
      <c r="L561" s="674" t="e">
        <f>IF('graph (2)'!$E$22=0,0,IF('graph (2)'!$E$2=0,20,IF(AND(B561&gt;'graph (2)'!$E$22-'graph (2)'!$E$32,B561&lt;'graph (2)'!$E$22+'graph (2)'!$E$32),0.25,0)))</f>
        <v>#REF!</v>
      </c>
    </row>
    <row r="562" spans="2:12">
      <c r="B562" s="620" t="e">
        <f>IF('graph (2)'!$E$2=0,"",B561+'graph (2)'!$E$32)</f>
        <v>#REF!</v>
      </c>
      <c r="C562" s="673" t="e">
        <f>IF('graph (2)'!$E$2=0,20,IF(SUM(K562+L562=0),NA(),0.25))</f>
        <v>#REF!</v>
      </c>
      <c r="D562" s="496" t="e">
        <f>IF('graph (2)'!$E$2=0,20,IF(AND(B562&lt;'graph (2)'!$E$10+'graph (2)'!$E$32,B562&gt;'graph (2)'!$E$10-'graph (2)'!$E$32),0.25,NA()))</f>
        <v>#REF!</v>
      </c>
      <c r="K562" s="674" t="e">
        <f>IF('graph (2)'!$E$20=0,0,IF('graph (2)'!$E$2=0,20,IF(AND(B562&lt;'graph (2)'!$E$20+'graph (2)'!$E$32,B562&gt;'graph (2)'!$E$20-'graph (2)'!$E$32),0.25,0)))</f>
        <v>#REF!</v>
      </c>
      <c r="L562" s="674" t="e">
        <f>IF('graph (2)'!$E$22=0,0,IF('graph (2)'!$E$2=0,20,IF(AND(B562&gt;'graph (2)'!$E$22-'graph (2)'!$E$32,B562&lt;'graph (2)'!$E$22+'graph (2)'!$E$32),0.25,0)))</f>
        <v>#REF!</v>
      </c>
    </row>
    <row r="563" spans="2:12">
      <c r="B563" s="620" t="e">
        <f>IF('graph (2)'!$E$2=0,"",B562+'graph (2)'!$E$32)</f>
        <v>#REF!</v>
      </c>
      <c r="C563" s="673" t="e">
        <f>IF('graph (2)'!$E$2=0,20,IF(SUM(K563+L563=0),NA(),0.25))</f>
        <v>#REF!</v>
      </c>
      <c r="D563" s="496" t="e">
        <f>IF('graph (2)'!$E$2=0,20,IF(AND(B563&lt;'graph (2)'!$E$10+'graph (2)'!$E$32,B563&gt;'graph (2)'!$E$10-'graph (2)'!$E$32),0.25,NA()))</f>
        <v>#REF!</v>
      </c>
      <c r="K563" s="674" t="e">
        <f>IF('graph (2)'!$E$20=0,0,IF('graph (2)'!$E$2=0,20,IF(AND(B563&lt;'graph (2)'!$E$20+'graph (2)'!$E$32,B563&gt;'graph (2)'!$E$20-'graph (2)'!$E$32),0.25,0)))</f>
        <v>#REF!</v>
      </c>
      <c r="L563" s="674" t="e">
        <f>IF('graph (2)'!$E$22=0,0,IF('graph (2)'!$E$2=0,20,IF(AND(B563&gt;'graph (2)'!$E$22-'graph (2)'!$E$32,B563&lt;'graph (2)'!$E$22+'graph (2)'!$E$32),0.25,0)))</f>
        <v>#REF!</v>
      </c>
    </row>
    <row r="564" spans="2:12">
      <c r="B564" s="620" t="e">
        <f>IF('graph (2)'!$E$2=0,"",B563+'graph (2)'!$E$32)</f>
        <v>#REF!</v>
      </c>
      <c r="C564" s="673" t="e">
        <f>IF('graph (2)'!$E$2=0,20,IF(SUM(K564+L564=0),NA(),0.25))</f>
        <v>#REF!</v>
      </c>
      <c r="D564" s="496" t="e">
        <f>IF('graph (2)'!$E$2=0,20,IF(AND(B564&lt;'graph (2)'!$E$10+'graph (2)'!$E$32,B564&gt;'graph (2)'!$E$10-'graph (2)'!$E$32),0.25,NA()))</f>
        <v>#REF!</v>
      </c>
      <c r="K564" s="674" t="e">
        <f>IF('graph (2)'!$E$20=0,0,IF('graph (2)'!$E$2=0,20,IF(AND(B564&lt;'graph (2)'!$E$20+'graph (2)'!$E$32,B564&gt;'graph (2)'!$E$20-'graph (2)'!$E$32),0.25,0)))</f>
        <v>#REF!</v>
      </c>
      <c r="L564" s="674" t="e">
        <f>IF('graph (2)'!$E$22=0,0,IF('graph (2)'!$E$2=0,20,IF(AND(B564&gt;'graph (2)'!$E$22-'graph (2)'!$E$32,B564&lt;'graph (2)'!$E$22+'graph (2)'!$E$32),0.25,0)))</f>
        <v>#REF!</v>
      </c>
    </row>
    <row r="565" spans="2:12">
      <c r="B565" s="620" t="e">
        <f>IF('graph (2)'!$E$2=0,"",B564+'graph (2)'!$E$32)</f>
        <v>#REF!</v>
      </c>
      <c r="C565" s="673" t="e">
        <f>IF('graph (2)'!$E$2=0,20,IF(SUM(K565+L565=0),NA(),0.25))</f>
        <v>#REF!</v>
      </c>
      <c r="D565" s="496" t="e">
        <f>IF('graph (2)'!$E$2=0,20,IF(AND(B565&lt;'graph (2)'!$E$10+'graph (2)'!$E$32,B565&gt;'graph (2)'!$E$10-'graph (2)'!$E$32),0.25,NA()))</f>
        <v>#REF!</v>
      </c>
      <c r="K565" s="674" t="e">
        <f>IF('graph (2)'!$E$20=0,0,IF('graph (2)'!$E$2=0,20,IF(AND(B565&lt;'graph (2)'!$E$20+'graph (2)'!$E$32,B565&gt;'graph (2)'!$E$20-'graph (2)'!$E$32),0.25,0)))</f>
        <v>#REF!</v>
      </c>
      <c r="L565" s="674" t="e">
        <f>IF('graph (2)'!$E$22=0,0,IF('graph (2)'!$E$2=0,20,IF(AND(B565&gt;'graph (2)'!$E$22-'graph (2)'!$E$32,B565&lt;'graph (2)'!$E$22+'graph (2)'!$E$32),0.25,0)))</f>
        <v>#REF!</v>
      </c>
    </row>
    <row r="566" spans="2:12">
      <c r="B566" s="620" t="e">
        <f>IF('graph (2)'!$E$2=0,"",B565+'graph (2)'!$E$32)</f>
        <v>#REF!</v>
      </c>
      <c r="C566" s="673" t="e">
        <f>IF('graph (2)'!$E$2=0,20,IF(SUM(K566+L566=0),NA(),0.25))</f>
        <v>#REF!</v>
      </c>
      <c r="D566" s="496" t="e">
        <f>IF('graph (2)'!$E$2=0,20,IF(AND(B566&lt;'graph (2)'!$E$10+'graph (2)'!$E$32,B566&gt;'graph (2)'!$E$10-'graph (2)'!$E$32),0.25,NA()))</f>
        <v>#REF!</v>
      </c>
      <c r="K566" s="674" t="e">
        <f>IF('graph (2)'!$E$20=0,0,IF('graph (2)'!$E$2=0,20,IF(AND(B566&lt;'graph (2)'!$E$20+'graph (2)'!$E$32,B566&gt;'graph (2)'!$E$20-'graph (2)'!$E$32),0.25,0)))</f>
        <v>#REF!</v>
      </c>
      <c r="L566" s="674" t="e">
        <f>IF('graph (2)'!$E$22=0,0,IF('graph (2)'!$E$2=0,20,IF(AND(B566&gt;'graph (2)'!$E$22-'graph (2)'!$E$32,B566&lt;'graph (2)'!$E$22+'graph (2)'!$E$32),0.25,0)))</f>
        <v>#REF!</v>
      </c>
    </row>
    <row r="567" spans="2:12">
      <c r="B567" s="620" t="e">
        <f>IF('graph (2)'!$E$2=0,"",B566+'graph (2)'!$E$32)</f>
        <v>#REF!</v>
      </c>
      <c r="C567" s="673" t="e">
        <f>IF('graph (2)'!$E$2=0,20,IF(SUM(K567+L567=0),NA(),0.25))</f>
        <v>#REF!</v>
      </c>
      <c r="D567" s="496" t="e">
        <f>IF('graph (2)'!$E$2=0,20,IF(AND(B567&lt;'graph (2)'!$E$10+'graph (2)'!$E$32,B567&gt;'graph (2)'!$E$10-'graph (2)'!$E$32),0.25,NA()))</f>
        <v>#REF!</v>
      </c>
      <c r="K567" s="674" t="e">
        <f>IF('graph (2)'!$E$20=0,0,IF('graph (2)'!$E$2=0,20,IF(AND(B567&lt;'graph (2)'!$E$20+'graph (2)'!$E$32,B567&gt;'graph (2)'!$E$20-'graph (2)'!$E$32),0.25,0)))</f>
        <v>#REF!</v>
      </c>
      <c r="L567" s="674" t="e">
        <f>IF('graph (2)'!$E$22=0,0,IF('graph (2)'!$E$2=0,20,IF(AND(B567&gt;'graph (2)'!$E$22-'graph (2)'!$E$32,B567&lt;'graph (2)'!$E$22+'graph (2)'!$E$32),0.25,0)))</f>
        <v>#REF!</v>
      </c>
    </row>
    <row r="568" spans="2:12">
      <c r="B568" s="620" t="e">
        <f>IF('graph (2)'!$E$2=0,"",B567+'graph (2)'!$E$32)</f>
        <v>#REF!</v>
      </c>
      <c r="C568" s="673" t="e">
        <f>IF('graph (2)'!$E$2=0,20,IF(SUM(K568+L568=0),NA(),0.25))</f>
        <v>#REF!</v>
      </c>
      <c r="D568" s="496" t="e">
        <f>IF('graph (2)'!$E$2=0,20,IF(AND(B568&lt;'graph (2)'!$E$10+'graph (2)'!$E$32,B568&gt;'graph (2)'!$E$10-'graph (2)'!$E$32),0.25,NA()))</f>
        <v>#REF!</v>
      </c>
      <c r="K568" s="674" t="e">
        <f>IF('graph (2)'!$E$20=0,0,IF('graph (2)'!$E$2=0,20,IF(AND(B568&lt;'graph (2)'!$E$20+'graph (2)'!$E$32,B568&gt;'graph (2)'!$E$20-'graph (2)'!$E$32),0.25,0)))</f>
        <v>#REF!</v>
      </c>
      <c r="L568" s="674" t="e">
        <f>IF('graph (2)'!$E$22=0,0,IF('graph (2)'!$E$2=0,20,IF(AND(B568&gt;'graph (2)'!$E$22-'graph (2)'!$E$32,B568&lt;'graph (2)'!$E$22+'graph (2)'!$E$32),0.25,0)))</f>
        <v>#REF!</v>
      </c>
    </row>
    <row r="569" spans="2:12">
      <c r="B569" s="620" t="e">
        <f>IF('graph (2)'!$E$2=0,"",B568+'graph (2)'!$E$32)</f>
        <v>#REF!</v>
      </c>
      <c r="C569" s="673" t="e">
        <f>IF('graph (2)'!$E$2=0,20,IF(SUM(K569+L569=0),NA(),0.25))</f>
        <v>#REF!</v>
      </c>
      <c r="D569" s="496" t="e">
        <f>IF('graph (2)'!$E$2=0,20,IF(AND(B569&lt;'graph (2)'!$E$10+'graph (2)'!$E$32,B569&gt;'graph (2)'!$E$10-'graph (2)'!$E$32),0.25,NA()))</f>
        <v>#REF!</v>
      </c>
      <c r="K569" s="674" t="e">
        <f>IF('graph (2)'!$E$20=0,0,IF('graph (2)'!$E$2=0,20,IF(AND(B569&lt;'graph (2)'!$E$20+'graph (2)'!$E$32,B569&gt;'graph (2)'!$E$20-'graph (2)'!$E$32),0.25,0)))</f>
        <v>#REF!</v>
      </c>
      <c r="L569" s="674" t="e">
        <f>IF('graph (2)'!$E$22=0,0,IF('graph (2)'!$E$2=0,20,IF(AND(B569&gt;'graph (2)'!$E$22-'graph (2)'!$E$32,B569&lt;'graph (2)'!$E$22+'graph (2)'!$E$32),0.25,0)))</f>
        <v>#REF!</v>
      </c>
    </row>
    <row r="570" spans="2:12">
      <c r="B570" s="620" t="e">
        <f>IF('graph (2)'!$E$2=0,"",B569+'graph (2)'!$E$32)</f>
        <v>#REF!</v>
      </c>
      <c r="C570" s="673" t="e">
        <f>IF('graph (2)'!$E$2=0,20,IF(SUM(K570+L570=0),NA(),0.25))</f>
        <v>#REF!</v>
      </c>
      <c r="D570" s="496" t="e">
        <f>IF('graph (2)'!$E$2=0,20,IF(AND(B570&lt;'graph (2)'!$E$10+'graph (2)'!$E$32,B570&gt;'graph (2)'!$E$10-'graph (2)'!$E$32),0.25,NA()))</f>
        <v>#REF!</v>
      </c>
      <c r="K570" s="674" t="e">
        <f>IF('graph (2)'!$E$20=0,0,IF('graph (2)'!$E$2=0,20,IF(AND(B570&lt;'graph (2)'!$E$20+'graph (2)'!$E$32,B570&gt;'graph (2)'!$E$20-'graph (2)'!$E$32),0.25,0)))</f>
        <v>#REF!</v>
      </c>
      <c r="L570" s="674" t="e">
        <f>IF('graph (2)'!$E$22=0,0,IF('graph (2)'!$E$2=0,20,IF(AND(B570&gt;'graph (2)'!$E$22-'graph (2)'!$E$32,B570&lt;'graph (2)'!$E$22+'graph (2)'!$E$32),0.25,0)))</f>
        <v>#REF!</v>
      </c>
    </row>
    <row r="571" spans="2:12">
      <c r="B571" s="620" t="e">
        <f>IF('graph (2)'!$E$2=0,"",B570+'graph (2)'!$E$32)</f>
        <v>#REF!</v>
      </c>
      <c r="C571" s="673" t="e">
        <f>IF('graph (2)'!$E$2=0,20,IF(SUM(K571+L571=0),NA(),0.25))</f>
        <v>#REF!</v>
      </c>
      <c r="D571" s="496" t="e">
        <f>IF('graph (2)'!$E$2=0,20,IF(AND(B571&lt;'graph (2)'!$E$10+'graph (2)'!$E$32,B571&gt;'graph (2)'!$E$10-'graph (2)'!$E$32),0.25,NA()))</f>
        <v>#REF!</v>
      </c>
      <c r="K571" s="674" t="e">
        <f>IF('graph (2)'!$E$20=0,0,IF('graph (2)'!$E$2=0,20,IF(AND(B571&lt;'graph (2)'!$E$20+'graph (2)'!$E$32,B571&gt;'graph (2)'!$E$20-'graph (2)'!$E$32),0.25,0)))</f>
        <v>#REF!</v>
      </c>
      <c r="L571" s="674" t="e">
        <f>IF('graph (2)'!$E$22=0,0,IF('graph (2)'!$E$2=0,20,IF(AND(B571&gt;'graph (2)'!$E$22-'graph (2)'!$E$32,B571&lt;'graph (2)'!$E$22+'graph (2)'!$E$32),0.25,0)))</f>
        <v>#REF!</v>
      </c>
    </row>
    <row r="572" spans="2:12">
      <c r="B572" s="620" t="e">
        <f>IF('graph (2)'!$E$2=0,"",B571+'graph (2)'!$E$32)</f>
        <v>#REF!</v>
      </c>
      <c r="C572" s="673" t="e">
        <f>IF('graph (2)'!$E$2=0,20,IF(SUM(K572+L572=0),NA(),0.25))</f>
        <v>#REF!</v>
      </c>
      <c r="D572" s="496" t="e">
        <f>IF('graph (2)'!$E$2=0,20,IF(AND(B572&lt;'graph (2)'!$E$10+'graph (2)'!$E$32,B572&gt;'graph (2)'!$E$10-'graph (2)'!$E$32),0.25,NA()))</f>
        <v>#REF!</v>
      </c>
      <c r="K572" s="674" t="e">
        <f>IF('graph (2)'!$E$20=0,0,IF('graph (2)'!$E$2=0,20,IF(AND(B572&lt;'graph (2)'!$E$20+'graph (2)'!$E$32,B572&gt;'graph (2)'!$E$20-'graph (2)'!$E$32),0.25,0)))</f>
        <v>#REF!</v>
      </c>
      <c r="L572" s="674" t="e">
        <f>IF('graph (2)'!$E$22=0,0,IF('graph (2)'!$E$2=0,20,IF(AND(B572&gt;'graph (2)'!$E$22-'graph (2)'!$E$32,B572&lt;'graph (2)'!$E$22+'graph (2)'!$E$32),0.25,0)))</f>
        <v>#REF!</v>
      </c>
    </row>
    <row r="573" spans="2:12">
      <c r="B573" s="620" t="e">
        <f>IF('graph (2)'!$E$2=0,"",B572+'graph (2)'!$E$32)</f>
        <v>#REF!</v>
      </c>
      <c r="C573" s="673" t="e">
        <f>IF('graph (2)'!$E$2=0,20,IF(SUM(K573+L573=0),NA(),0.25))</f>
        <v>#REF!</v>
      </c>
      <c r="D573" s="496" t="e">
        <f>IF('graph (2)'!$E$2=0,20,IF(AND(B573&lt;'graph (2)'!$E$10+'graph (2)'!$E$32,B573&gt;'graph (2)'!$E$10-'graph (2)'!$E$32),0.25,NA()))</f>
        <v>#REF!</v>
      </c>
      <c r="K573" s="674" t="e">
        <f>IF('graph (2)'!$E$20=0,0,IF('graph (2)'!$E$2=0,20,IF(AND(B573&lt;'graph (2)'!$E$20+'graph (2)'!$E$32,B573&gt;'graph (2)'!$E$20-'graph (2)'!$E$32),0.25,0)))</f>
        <v>#REF!</v>
      </c>
      <c r="L573" s="674" t="e">
        <f>IF('graph (2)'!$E$22=0,0,IF('graph (2)'!$E$2=0,20,IF(AND(B573&gt;'graph (2)'!$E$22-'graph (2)'!$E$32,B573&lt;'graph (2)'!$E$22+'graph (2)'!$E$32),0.25,0)))</f>
        <v>#REF!</v>
      </c>
    </row>
    <row r="574" spans="2:12">
      <c r="B574" s="620" t="e">
        <f>IF('graph (2)'!$E$2=0,"",B573+'graph (2)'!$E$32)</f>
        <v>#REF!</v>
      </c>
      <c r="C574" s="673" t="e">
        <f>IF('graph (2)'!$E$2=0,20,IF(SUM(K574+L574=0),NA(),0.25))</f>
        <v>#REF!</v>
      </c>
      <c r="D574" s="496" t="e">
        <f>IF('graph (2)'!$E$2=0,20,IF(AND(B574&lt;'graph (2)'!$E$10+'graph (2)'!$E$32,B574&gt;'graph (2)'!$E$10-'graph (2)'!$E$32),0.25,NA()))</f>
        <v>#REF!</v>
      </c>
      <c r="K574" s="674" t="e">
        <f>IF('graph (2)'!$E$20=0,0,IF('graph (2)'!$E$2=0,20,IF(AND(B574&lt;'graph (2)'!$E$20+'graph (2)'!$E$32,B574&gt;'graph (2)'!$E$20-'graph (2)'!$E$32),0.25,0)))</f>
        <v>#REF!</v>
      </c>
      <c r="L574" s="674" t="e">
        <f>IF('graph (2)'!$E$22=0,0,IF('graph (2)'!$E$2=0,20,IF(AND(B574&gt;'graph (2)'!$E$22-'graph (2)'!$E$32,B574&lt;'graph (2)'!$E$22+'graph (2)'!$E$32),0.25,0)))</f>
        <v>#REF!</v>
      </c>
    </row>
    <row r="575" spans="2:12">
      <c r="B575" s="620" t="e">
        <f>IF('graph (2)'!$E$2=0,"",B574+'graph (2)'!$E$32)</f>
        <v>#REF!</v>
      </c>
      <c r="C575" s="673" t="e">
        <f>IF('graph (2)'!$E$2=0,20,IF(SUM(K575+L575=0),NA(),0.25))</f>
        <v>#REF!</v>
      </c>
      <c r="D575" s="496" t="e">
        <f>IF('graph (2)'!$E$2=0,20,IF(AND(B575&lt;'graph (2)'!$E$10+'graph (2)'!$E$32,B575&gt;'graph (2)'!$E$10-'graph (2)'!$E$32),0.25,NA()))</f>
        <v>#REF!</v>
      </c>
      <c r="K575" s="674" t="e">
        <f>IF('graph (2)'!$E$20=0,0,IF('graph (2)'!$E$2=0,20,IF(AND(B575&lt;'graph (2)'!$E$20+'graph (2)'!$E$32,B575&gt;'graph (2)'!$E$20-'graph (2)'!$E$32),0.25,0)))</f>
        <v>#REF!</v>
      </c>
      <c r="L575" s="674" t="e">
        <f>IF('graph (2)'!$E$22=0,0,IF('graph (2)'!$E$2=0,20,IF(AND(B575&gt;'graph (2)'!$E$22-'graph (2)'!$E$32,B575&lt;'graph (2)'!$E$22+'graph (2)'!$E$32),0.25,0)))</f>
        <v>#REF!</v>
      </c>
    </row>
    <row r="576" spans="2:12">
      <c r="B576" s="620" t="e">
        <f>IF('graph (2)'!$E$2=0,"",B575+'graph (2)'!$E$32)</f>
        <v>#REF!</v>
      </c>
      <c r="C576" s="673" t="e">
        <f>IF('graph (2)'!$E$2=0,20,IF(SUM(K576+L576=0),NA(),0.25))</f>
        <v>#REF!</v>
      </c>
      <c r="D576" s="496" t="e">
        <f>IF('graph (2)'!$E$2=0,20,IF(AND(B576&lt;'graph (2)'!$E$10+'graph (2)'!$E$32,B576&gt;'graph (2)'!$E$10-'graph (2)'!$E$32),0.25,NA()))</f>
        <v>#REF!</v>
      </c>
      <c r="K576" s="674" t="e">
        <f>IF('graph (2)'!$E$20=0,0,IF('graph (2)'!$E$2=0,20,IF(AND(B576&lt;'graph (2)'!$E$20+'graph (2)'!$E$32,B576&gt;'graph (2)'!$E$20-'graph (2)'!$E$32),0.25,0)))</f>
        <v>#REF!</v>
      </c>
      <c r="L576" s="674" t="e">
        <f>IF('graph (2)'!$E$22=0,0,IF('graph (2)'!$E$2=0,20,IF(AND(B576&gt;'graph (2)'!$E$22-'graph (2)'!$E$32,B576&lt;'graph (2)'!$E$22+'graph (2)'!$E$32),0.25,0)))</f>
        <v>#REF!</v>
      </c>
    </row>
    <row r="577" spans="2:12">
      <c r="B577" s="620" t="e">
        <f>IF('graph (2)'!$E$2=0,"",B576+'graph (2)'!$E$32)</f>
        <v>#REF!</v>
      </c>
      <c r="C577" s="673" t="e">
        <f>IF('graph (2)'!$E$2=0,20,IF(SUM(K577+L577=0),NA(),0.25))</f>
        <v>#REF!</v>
      </c>
      <c r="D577" s="496" t="e">
        <f>IF('graph (2)'!$E$2=0,20,IF(AND(B577&lt;'graph (2)'!$E$10+'graph (2)'!$E$32,B577&gt;'graph (2)'!$E$10-'graph (2)'!$E$32),0.25,NA()))</f>
        <v>#REF!</v>
      </c>
      <c r="K577" s="674" t="e">
        <f>IF('graph (2)'!$E$20=0,0,IF('graph (2)'!$E$2=0,20,IF(AND(B577&lt;'graph (2)'!$E$20+'graph (2)'!$E$32,B577&gt;'graph (2)'!$E$20-'graph (2)'!$E$32),0.25,0)))</f>
        <v>#REF!</v>
      </c>
      <c r="L577" s="674" t="e">
        <f>IF('graph (2)'!$E$22=0,0,IF('graph (2)'!$E$2=0,20,IF(AND(B577&gt;'graph (2)'!$E$22-'graph (2)'!$E$32,B577&lt;'graph (2)'!$E$22+'graph (2)'!$E$32),0.25,0)))</f>
        <v>#REF!</v>
      </c>
    </row>
    <row r="578" spans="2:12">
      <c r="B578" s="620" t="e">
        <f>IF('graph (2)'!$E$2=0,"",B577+'graph (2)'!$E$32)</f>
        <v>#REF!</v>
      </c>
      <c r="C578" s="673" t="e">
        <f>IF('graph (2)'!$E$2=0,20,IF(SUM(K578+L578=0),NA(),0.25))</f>
        <v>#REF!</v>
      </c>
      <c r="D578" s="496" t="e">
        <f>IF('graph (2)'!$E$2=0,20,IF(AND(B578&lt;'graph (2)'!$E$10+'graph (2)'!$E$32,B578&gt;'graph (2)'!$E$10-'graph (2)'!$E$32),0.25,NA()))</f>
        <v>#REF!</v>
      </c>
      <c r="K578" s="674" t="e">
        <f>IF('graph (2)'!$E$20=0,0,IF('graph (2)'!$E$2=0,20,IF(AND(B578&lt;'graph (2)'!$E$20+'graph (2)'!$E$32,B578&gt;'graph (2)'!$E$20-'graph (2)'!$E$32),0.25,0)))</f>
        <v>#REF!</v>
      </c>
      <c r="L578" s="674" t="e">
        <f>IF('graph (2)'!$E$22=0,0,IF('graph (2)'!$E$2=0,20,IF(AND(B578&gt;'graph (2)'!$E$22-'graph (2)'!$E$32,B578&lt;'graph (2)'!$E$22+'graph (2)'!$E$32),0.25,0)))</f>
        <v>#REF!</v>
      </c>
    </row>
    <row r="579" spans="2:12">
      <c r="B579" s="620" t="e">
        <f>IF('graph (2)'!$E$2=0,"",B578+'graph (2)'!$E$32)</f>
        <v>#REF!</v>
      </c>
      <c r="C579" s="673" t="e">
        <f>IF('graph (2)'!$E$2=0,20,IF(SUM(K579+L579=0),NA(),0.25))</f>
        <v>#REF!</v>
      </c>
      <c r="D579" s="496" t="e">
        <f>IF('graph (2)'!$E$2=0,20,IF(AND(B579&lt;'graph (2)'!$E$10+'graph (2)'!$E$32,B579&gt;'graph (2)'!$E$10-'graph (2)'!$E$32),0.25,NA()))</f>
        <v>#REF!</v>
      </c>
      <c r="K579" s="674" t="e">
        <f>IF('graph (2)'!$E$20=0,0,IF('graph (2)'!$E$2=0,20,IF(AND(B579&lt;'graph (2)'!$E$20+'graph (2)'!$E$32,B579&gt;'graph (2)'!$E$20-'graph (2)'!$E$32),0.25,0)))</f>
        <v>#REF!</v>
      </c>
      <c r="L579" s="674" t="e">
        <f>IF('graph (2)'!$E$22=0,0,IF('graph (2)'!$E$2=0,20,IF(AND(B579&gt;'graph (2)'!$E$22-'graph (2)'!$E$32,B579&lt;'graph (2)'!$E$22+'graph (2)'!$E$32),0.25,0)))</f>
        <v>#REF!</v>
      </c>
    </row>
    <row r="580" spans="2:12">
      <c r="B580" s="620" t="e">
        <f>IF('graph (2)'!$E$2=0,"",B579+'graph (2)'!$E$32)</f>
        <v>#REF!</v>
      </c>
      <c r="C580" s="673" t="e">
        <f>IF('graph (2)'!$E$2=0,20,IF(SUM(K580+L580=0),NA(),0.25))</f>
        <v>#REF!</v>
      </c>
      <c r="D580" s="496" t="e">
        <f>IF('graph (2)'!$E$2=0,20,IF(AND(B580&lt;'graph (2)'!$E$10+'graph (2)'!$E$32,B580&gt;'graph (2)'!$E$10-'graph (2)'!$E$32),0.25,NA()))</f>
        <v>#REF!</v>
      </c>
      <c r="K580" s="674" t="e">
        <f>IF('graph (2)'!$E$20=0,0,IF('graph (2)'!$E$2=0,20,IF(AND(B580&lt;'graph (2)'!$E$20+'graph (2)'!$E$32,B580&gt;'graph (2)'!$E$20-'graph (2)'!$E$32),0.25,0)))</f>
        <v>#REF!</v>
      </c>
      <c r="L580" s="674" t="e">
        <f>IF('graph (2)'!$E$22=0,0,IF('graph (2)'!$E$2=0,20,IF(AND(B580&gt;'graph (2)'!$E$22-'graph (2)'!$E$32,B580&lt;'graph (2)'!$E$22+'graph (2)'!$E$32),0.25,0)))</f>
        <v>#REF!</v>
      </c>
    </row>
    <row r="581" spans="2:12">
      <c r="B581" s="620" t="e">
        <f>IF('graph (2)'!$E$2=0,"",B580+'graph (2)'!$E$32)</f>
        <v>#REF!</v>
      </c>
      <c r="C581" s="673" t="e">
        <f>IF('graph (2)'!$E$2=0,20,IF(SUM(K581+L581=0),NA(),0.25))</f>
        <v>#REF!</v>
      </c>
      <c r="D581" s="496" t="e">
        <f>IF('graph (2)'!$E$2=0,20,IF(AND(B581&lt;'graph (2)'!$E$10+'graph (2)'!$E$32,B581&gt;'graph (2)'!$E$10-'graph (2)'!$E$32),0.25,NA()))</f>
        <v>#REF!</v>
      </c>
      <c r="K581" s="674" t="e">
        <f>IF('graph (2)'!$E$20=0,0,IF('graph (2)'!$E$2=0,20,IF(AND(B581&lt;'graph (2)'!$E$20+'graph (2)'!$E$32,B581&gt;'graph (2)'!$E$20-'graph (2)'!$E$32),0.25,0)))</f>
        <v>#REF!</v>
      </c>
      <c r="L581" s="674" t="e">
        <f>IF('graph (2)'!$E$22=0,0,IF('graph (2)'!$E$2=0,20,IF(AND(B581&gt;'graph (2)'!$E$22-'graph (2)'!$E$32,B581&lt;'graph (2)'!$E$22+'graph (2)'!$E$32),0.25,0)))</f>
        <v>#REF!</v>
      </c>
    </row>
    <row r="582" spans="2:12">
      <c r="B582" s="620" t="e">
        <f>IF('graph (2)'!$E$2=0,"",B581+'graph (2)'!$E$32)</f>
        <v>#REF!</v>
      </c>
      <c r="C582" s="673" t="e">
        <f>IF('graph (2)'!$E$2=0,20,IF(SUM(K582+L582=0),NA(),0.25))</f>
        <v>#REF!</v>
      </c>
      <c r="D582" s="496" t="e">
        <f>IF('graph (2)'!$E$2=0,20,IF(AND(B582&lt;'graph (2)'!$E$10+'graph (2)'!$E$32,B582&gt;'graph (2)'!$E$10-'graph (2)'!$E$32),0.25,NA()))</f>
        <v>#REF!</v>
      </c>
      <c r="K582" s="674" t="e">
        <f>IF('graph (2)'!$E$20=0,0,IF('graph (2)'!$E$2=0,20,IF(AND(B582&lt;'graph (2)'!$E$20+'graph (2)'!$E$32,B582&gt;'graph (2)'!$E$20-'graph (2)'!$E$32),0.25,0)))</f>
        <v>#REF!</v>
      </c>
      <c r="L582" s="674" t="e">
        <f>IF('graph (2)'!$E$22=0,0,IF('graph (2)'!$E$2=0,20,IF(AND(B582&gt;'graph (2)'!$E$22-'graph (2)'!$E$32,B582&lt;'graph (2)'!$E$22+'graph (2)'!$E$32),0.25,0)))</f>
        <v>#REF!</v>
      </c>
    </row>
    <row r="583" spans="2:12">
      <c r="B583" s="620" t="e">
        <f>IF('graph (2)'!$E$2=0,"",B582+'graph (2)'!$E$32)</f>
        <v>#REF!</v>
      </c>
      <c r="C583" s="673" t="e">
        <f>IF('graph (2)'!$E$2=0,20,IF(SUM(K583+L583=0),NA(),0.25))</f>
        <v>#REF!</v>
      </c>
      <c r="D583" s="496" t="e">
        <f>IF('graph (2)'!$E$2=0,20,IF(AND(B583&lt;'graph (2)'!$E$10+'graph (2)'!$E$32,B583&gt;'graph (2)'!$E$10-'graph (2)'!$E$32),0.25,NA()))</f>
        <v>#REF!</v>
      </c>
      <c r="K583" s="674" t="e">
        <f>IF('graph (2)'!$E$20=0,0,IF('graph (2)'!$E$2=0,20,IF(AND(B583&lt;'graph (2)'!$E$20+'graph (2)'!$E$32,B583&gt;'graph (2)'!$E$20-'graph (2)'!$E$32),0.25,0)))</f>
        <v>#REF!</v>
      </c>
      <c r="L583" s="674" t="e">
        <f>IF('graph (2)'!$E$22=0,0,IF('graph (2)'!$E$2=0,20,IF(AND(B583&gt;'graph (2)'!$E$22-'graph (2)'!$E$32,B583&lt;'graph (2)'!$E$22+'graph (2)'!$E$32),0.25,0)))</f>
        <v>#REF!</v>
      </c>
    </row>
    <row r="584" spans="2:12">
      <c r="B584" s="620" t="e">
        <f>IF('graph (2)'!$E$2=0,"",B583+'graph (2)'!$E$32)</f>
        <v>#REF!</v>
      </c>
      <c r="C584" s="673" t="e">
        <f>IF('graph (2)'!$E$2=0,20,IF(SUM(K584+L584=0),NA(),0.25))</f>
        <v>#REF!</v>
      </c>
      <c r="D584" s="496" t="e">
        <f>IF('graph (2)'!$E$2=0,20,IF(AND(B584&lt;'graph (2)'!$E$10+'graph (2)'!$E$32,B584&gt;'graph (2)'!$E$10-'graph (2)'!$E$32),0.25,NA()))</f>
        <v>#REF!</v>
      </c>
      <c r="K584" s="674" t="e">
        <f>IF('graph (2)'!$E$20=0,0,IF('graph (2)'!$E$2=0,20,IF(AND(B584&lt;'graph (2)'!$E$20+'graph (2)'!$E$32,B584&gt;'graph (2)'!$E$20-'graph (2)'!$E$32),0.25,0)))</f>
        <v>#REF!</v>
      </c>
      <c r="L584" s="674" t="e">
        <f>IF('graph (2)'!$E$22=0,0,IF('graph (2)'!$E$2=0,20,IF(AND(B584&gt;'graph (2)'!$E$22-'graph (2)'!$E$32,B584&lt;'graph (2)'!$E$22+'graph (2)'!$E$32),0.25,0)))</f>
        <v>#REF!</v>
      </c>
    </row>
    <row r="585" spans="2:12">
      <c r="B585" s="620" t="e">
        <f>IF('graph (2)'!$E$2=0,"",B584+'graph (2)'!$E$32)</f>
        <v>#REF!</v>
      </c>
      <c r="C585" s="673" t="e">
        <f>IF('graph (2)'!$E$2=0,20,IF(SUM(K585+L585=0),NA(),0.25))</f>
        <v>#REF!</v>
      </c>
      <c r="D585" s="496" t="e">
        <f>IF('graph (2)'!$E$2=0,20,IF(AND(B585&lt;'graph (2)'!$E$10+'graph (2)'!$E$32,B585&gt;'graph (2)'!$E$10-'graph (2)'!$E$32),0.25,NA()))</f>
        <v>#REF!</v>
      </c>
      <c r="K585" s="674" t="e">
        <f>IF('graph (2)'!$E$20=0,0,IF('graph (2)'!$E$2=0,20,IF(AND(B585&lt;'graph (2)'!$E$20+'graph (2)'!$E$32,B585&gt;'graph (2)'!$E$20-'graph (2)'!$E$32),0.25,0)))</f>
        <v>#REF!</v>
      </c>
      <c r="L585" s="674" t="e">
        <f>IF('graph (2)'!$E$22=0,0,IF('graph (2)'!$E$2=0,20,IF(AND(B585&gt;'graph (2)'!$E$22-'graph (2)'!$E$32,B585&lt;'graph (2)'!$E$22+'graph (2)'!$E$32),0.25,0)))</f>
        <v>#REF!</v>
      </c>
    </row>
    <row r="586" spans="2:12">
      <c r="B586" s="620" t="e">
        <f>IF('graph (2)'!$E$2=0,"",B585+'graph (2)'!$E$32)</f>
        <v>#REF!</v>
      </c>
      <c r="C586" s="673" t="e">
        <f>IF('graph (2)'!$E$2=0,20,IF(SUM(K586+L586=0),NA(),0.25))</f>
        <v>#REF!</v>
      </c>
      <c r="D586" s="496" t="e">
        <f>IF('graph (2)'!$E$2=0,20,IF(AND(B586&lt;'graph (2)'!$E$10+'graph (2)'!$E$32,B586&gt;'graph (2)'!$E$10-'graph (2)'!$E$32),0.25,NA()))</f>
        <v>#REF!</v>
      </c>
      <c r="K586" s="674" t="e">
        <f>IF('graph (2)'!$E$20=0,0,IF('graph (2)'!$E$2=0,20,IF(AND(B586&lt;'graph (2)'!$E$20+'graph (2)'!$E$32,B586&gt;'graph (2)'!$E$20-'graph (2)'!$E$32),0.25,0)))</f>
        <v>#REF!</v>
      </c>
      <c r="L586" s="674" t="e">
        <f>IF('graph (2)'!$E$22=0,0,IF('graph (2)'!$E$2=0,20,IF(AND(B586&gt;'graph (2)'!$E$22-'graph (2)'!$E$32,B586&lt;'graph (2)'!$E$22+'graph (2)'!$E$32),0.25,0)))</f>
        <v>#REF!</v>
      </c>
    </row>
    <row r="587" spans="2:12">
      <c r="B587" s="620" t="e">
        <f>IF('graph (2)'!$E$2=0,"",B586+'graph (2)'!$E$32)</f>
        <v>#REF!</v>
      </c>
      <c r="C587" s="673" t="e">
        <f>IF('graph (2)'!$E$2=0,20,IF(SUM(K587+L587=0),NA(),0.25))</f>
        <v>#REF!</v>
      </c>
      <c r="D587" s="496" t="e">
        <f>IF('graph (2)'!$E$2=0,20,IF(AND(B587&lt;'graph (2)'!$E$10+'graph (2)'!$E$32,B587&gt;'graph (2)'!$E$10-'graph (2)'!$E$32),0.25,NA()))</f>
        <v>#REF!</v>
      </c>
      <c r="K587" s="674" t="e">
        <f>IF('graph (2)'!$E$20=0,0,IF('graph (2)'!$E$2=0,20,IF(AND(B587&lt;'graph (2)'!$E$20+'graph (2)'!$E$32,B587&gt;'graph (2)'!$E$20-'graph (2)'!$E$32),0.25,0)))</f>
        <v>#REF!</v>
      </c>
      <c r="L587" s="674" t="e">
        <f>IF('graph (2)'!$E$22=0,0,IF('graph (2)'!$E$2=0,20,IF(AND(B587&gt;'graph (2)'!$E$22-'graph (2)'!$E$32,B587&lt;'graph (2)'!$E$22+'graph (2)'!$E$32),0.25,0)))</f>
        <v>#REF!</v>
      </c>
    </row>
    <row r="588" spans="2:12">
      <c r="B588" s="620" t="e">
        <f>IF('graph (2)'!$E$2=0,"",B587+'graph (2)'!$E$32)</f>
        <v>#REF!</v>
      </c>
      <c r="C588" s="673" t="e">
        <f>IF('graph (2)'!$E$2=0,20,IF(SUM(K588+L588=0),NA(),0.25))</f>
        <v>#REF!</v>
      </c>
      <c r="D588" s="496" t="e">
        <f>IF('graph (2)'!$E$2=0,20,IF(AND(B588&lt;'graph (2)'!$E$10+'graph (2)'!$E$32,B588&gt;'graph (2)'!$E$10-'graph (2)'!$E$32),0.25,NA()))</f>
        <v>#REF!</v>
      </c>
      <c r="K588" s="674" t="e">
        <f>IF('graph (2)'!$E$20=0,0,IF('graph (2)'!$E$2=0,20,IF(AND(B588&lt;'graph (2)'!$E$20+'graph (2)'!$E$32,B588&gt;'graph (2)'!$E$20-'graph (2)'!$E$32),0.25,0)))</f>
        <v>#REF!</v>
      </c>
      <c r="L588" s="674" t="e">
        <f>IF('graph (2)'!$E$22=0,0,IF('graph (2)'!$E$2=0,20,IF(AND(B588&gt;'graph (2)'!$E$22-'graph (2)'!$E$32,B588&lt;'graph (2)'!$E$22+'graph (2)'!$E$32),0.25,0)))</f>
        <v>#REF!</v>
      </c>
    </row>
    <row r="589" spans="2:12">
      <c r="B589" s="620" t="e">
        <f>IF('graph (2)'!$E$2=0,"",B588+'graph (2)'!$E$32)</f>
        <v>#REF!</v>
      </c>
      <c r="C589" s="673" t="e">
        <f>IF('graph (2)'!$E$2=0,20,IF(SUM(K589+L589=0),NA(),0.25))</f>
        <v>#REF!</v>
      </c>
      <c r="D589" s="496" t="e">
        <f>IF('graph (2)'!$E$2=0,20,IF(AND(B589&lt;'graph (2)'!$E$10+'graph (2)'!$E$32,B589&gt;'graph (2)'!$E$10-'graph (2)'!$E$32),0.25,NA()))</f>
        <v>#REF!</v>
      </c>
      <c r="K589" s="674" t="e">
        <f>IF('graph (2)'!$E$20=0,0,IF('graph (2)'!$E$2=0,20,IF(AND(B589&lt;'graph (2)'!$E$20+'graph (2)'!$E$32,B589&gt;'graph (2)'!$E$20-'graph (2)'!$E$32),0.25,0)))</f>
        <v>#REF!</v>
      </c>
      <c r="L589" s="674" t="e">
        <f>IF('graph (2)'!$E$22=0,0,IF('graph (2)'!$E$2=0,20,IF(AND(B589&gt;'graph (2)'!$E$22-'graph (2)'!$E$32,B589&lt;'graph (2)'!$E$22+'graph (2)'!$E$32),0.25,0)))</f>
        <v>#REF!</v>
      </c>
    </row>
    <row r="590" spans="2:12">
      <c r="B590" s="620" t="e">
        <f>IF('graph (2)'!$E$2=0,"",B589+'graph (2)'!$E$32)</f>
        <v>#REF!</v>
      </c>
      <c r="C590" s="673" t="e">
        <f>IF('graph (2)'!$E$2=0,20,IF(SUM(K590+L590=0),NA(),0.25))</f>
        <v>#REF!</v>
      </c>
      <c r="D590" s="496" t="e">
        <f>IF('graph (2)'!$E$2=0,20,IF(AND(B590&lt;'graph (2)'!$E$10+'graph (2)'!$E$32,B590&gt;'graph (2)'!$E$10-'graph (2)'!$E$32),0.25,NA()))</f>
        <v>#REF!</v>
      </c>
      <c r="K590" s="674" t="e">
        <f>IF('graph (2)'!$E$20=0,0,IF('graph (2)'!$E$2=0,20,IF(AND(B590&lt;'graph (2)'!$E$20+'graph (2)'!$E$32,B590&gt;'graph (2)'!$E$20-'graph (2)'!$E$32),0.25,0)))</f>
        <v>#REF!</v>
      </c>
      <c r="L590" s="674" t="e">
        <f>IF('graph (2)'!$E$22=0,0,IF('graph (2)'!$E$2=0,20,IF(AND(B590&gt;'graph (2)'!$E$22-'graph (2)'!$E$32,B590&lt;'graph (2)'!$E$22+'graph (2)'!$E$32),0.25,0)))</f>
        <v>#REF!</v>
      </c>
    </row>
    <row r="591" spans="2:12">
      <c r="B591" s="620" t="e">
        <f>IF('graph (2)'!$E$2=0,"",B590+'graph (2)'!$E$32)</f>
        <v>#REF!</v>
      </c>
      <c r="C591" s="673" t="e">
        <f>IF('graph (2)'!$E$2=0,20,IF(SUM(K591+L591=0),NA(),0.25))</f>
        <v>#REF!</v>
      </c>
      <c r="D591" s="496" t="e">
        <f>IF('graph (2)'!$E$2=0,20,IF(AND(B591&lt;'graph (2)'!$E$10+'graph (2)'!$E$32,B591&gt;'graph (2)'!$E$10-'graph (2)'!$E$32),0.25,NA()))</f>
        <v>#REF!</v>
      </c>
      <c r="K591" s="674" t="e">
        <f>IF('graph (2)'!$E$20=0,0,IF('graph (2)'!$E$2=0,20,IF(AND(B591&lt;'graph (2)'!$E$20+'graph (2)'!$E$32,B591&gt;'graph (2)'!$E$20-'graph (2)'!$E$32),0.25,0)))</f>
        <v>#REF!</v>
      </c>
      <c r="L591" s="674" t="e">
        <f>IF('graph (2)'!$E$22=0,0,IF('graph (2)'!$E$2=0,20,IF(AND(B591&gt;'graph (2)'!$E$22-'graph (2)'!$E$32,B591&lt;'graph (2)'!$E$22+'graph (2)'!$E$32),0.25,0)))</f>
        <v>#REF!</v>
      </c>
    </row>
    <row r="592" spans="2:12">
      <c r="B592" s="620" t="e">
        <f>IF('graph (2)'!$E$2=0,"",B591+'graph (2)'!$E$32)</f>
        <v>#REF!</v>
      </c>
      <c r="C592" s="673" t="e">
        <f>IF('graph (2)'!$E$2=0,20,IF(SUM(K592+L592=0),NA(),0.25))</f>
        <v>#REF!</v>
      </c>
      <c r="D592" s="496" t="e">
        <f>IF('graph (2)'!$E$2=0,20,IF(AND(B592&lt;'graph (2)'!$E$10+'graph (2)'!$E$32,B592&gt;'graph (2)'!$E$10-'graph (2)'!$E$32),0.25,NA()))</f>
        <v>#REF!</v>
      </c>
      <c r="K592" s="674" t="e">
        <f>IF('graph (2)'!$E$20=0,0,IF('graph (2)'!$E$2=0,20,IF(AND(B592&lt;'graph (2)'!$E$20+'graph (2)'!$E$32,B592&gt;'graph (2)'!$E$20-'graph (2)'!$E$32),0.25,0)))</f>
        <v>#REF!</v>
      </c>
      <c r="L592" s="674" t="e">
        <f>IF('graph (2)'!$E$22=0,0,IF('graph (2)'!$E$2=0,20,IF(AND(B592&gt;'graph (2)'!$E$22-'graph (2)'!$E$32,B592&lt;'graph (2)'!$E$22+'graph (2)'!$E$32),0.25,0)))</f>
        <v>#REF!</v>
      </c>
    </row>
    <row r="593" spans="2:12">
      <c r="B593" s="620" t="e">
        <f>IF('graph (2)'!$E$2=0,"",B592+'graph (2)'!$E$32)</f>
        <v>#REF!</v>
      </c>
      <c r="C593" s="673" t="e">
        <f>IF('graph (2)'!$E$2=0,20,IF(SUM(K593+L593=0),NA(),0.25))</f>
        <v>#REF!</v>
      </c>
      <c r="D593" s="496" t="e">
        <f>IF('graph (2)'!$E$2=0,20,IF(AND(B593&lt;'graph (2)'!$E$10+'graph (2)'!$E$32,B593&gt;'graph (2)'!$E$10-'graph (2)'!$E$32),0.25,NA()))</f>
        <v>#REF!</v>
      </c>
      <c r="K593" s="674" t="e">
        <f>IF('graph (2)'!$E$20=0,0,IF('graph (2)'!$E$2=0,20,IF(AND(B593&lt;'graph (2)'!$E$20+'graph (2)'!$E$32,B593&gt;'graph (2)'!$E$20-'graph (2)'!$E$32),0.25,0)))</f>
        <v>#REF!</v>
      </c>
      <c r="L593" s="674" t="e">
        <f>IF('graph (2)'!$E$22=0,0,IF('graph (2)'!$E$2=0,20,IF(AND(B593&gt;'graph (2)'!$E$22-'graph (2)'!$E$32,B593&lt;'graph (2)'!$E$22+'graph (2)'!$E$32),0.25,0)))</f>
        <v>#REF!</v>
      </c>
    </row>
    <row r="594" spans="2:12">
      <c r="B594" s="620" t="e">
        <f>IF('graph (2)'!$E$2=0,"",B593+'graph (2)'!$E$32)</f>
        <v>#REF!</v>
      </c>
      <c r="C594" s="673" t="e">
        <f>IF('graph (2)'!$E$2=0,20,IF(SUM(K594+L594=0),NA(),0.25))</f>
        <v>#REF!</v>
      </c>
      <c r="D594" s="496" t="e">
        <f>IF('graph (2)'!$E$2=0,20,IF(AND(B594&lt;'graph (2)'!$E$10+'graph (2)'!$E$32,B594&gt;'graph (2)'!$E$10-'graph (2)'!$E$32),0.25,NA()))</f>
        <v>#REF!</v>
      </c>
      <c r="K594" s="674" t="e">
        <f>IF('graph (2)'!$E$20=0,0,IF('graph (2)'!$E$2=0,20,IF(AND(B594&lt;'graph (2)'!$E$20+'graph (2)'!$E$32,B594&gt;'graph (2)'!$E$20-'graph (2)'!$E$32),0.25,0)))</f>
        <v>#REF!</v>
      </c>
      <c r="L594" s="674" t="e">
        <f>IF('graph (2)'!$E$22=0,0,IF('graph (2)'!$E$2=0,20,IF(AND(B594&gt;'graph (2)'!$E$22-'graph (2)'!$E$32,B594&lt;'graph (2)'!$E$22+'graph (2)'!$E$32),0.25,0)))</f>
        <v>#REF!</v>
      </c>
    </row>
    <row r="595" spans="2:12">
      <c r="B595" s="620" t="e">
        <f>IF('graph (2)'!$E$2=0,"",B594+'graph (2)'!$E$32)</f>
        <v>#REF!</v>
      </c>
      <c r="C595" s="673" t="e">
        <f>IF('graph (2)'!$E$2=0,20,IF(SUM(K595+L595=0),NA(),0.25))</f>
        <v>#REF!</v>
      </c>
      <c r="D595" s="496" t="e">
        <f>IF('graph (2)'!$E$2=0,20,IF(AND(B595&lt;'graph (2)'!$E$10+'graph (2)'!$E$32,B595&gt;'graph (2)'!$E$10-'graph (2)'!$E$32),0.25,NA()))</f>
        <v>#REF!</v>
      </c>
      <c r="K595" s="674" t="e">
        <f>IF('graph (2)'!$E$20=0,0,IF('graph (2)'!$E$2=0,20,IF(AND(B595&lt;'graph (2)'!$E$20+'graph (2)'!$E$32,B595&gt;'graph (2)'!$E$20-'graph (2)'!$E$32),0.25,0)))</f>
        <v>#REF!</v>
      </c>
      <c r="L595" s="674" t="e">
        <f>IF('graph (2)'!$E$22=0,0,IF('graph (2)'!$E$2=0,20,IF(AND(B595&gt;'graph (2)'!$E$22-'graph (2)'!$E$32,B595&lt;'graph (2)'!$E$22+'graph (2)'!$E$32),0.25,0)))</f>
        <v>#REF!</v>
      </c>
    </row>
    <row r="596" spans="2:12">
      <c r="B596" s="620" t="e">
        <f>IF('graph (2)'!$E$2=0,"",B595+'graph (2)'!$E$32)</f>
        <v>#REF!</v>
      </c>
      <c r="C596" s="673" t="e">
        <f>IF('graph (2)'!$E$2=0,20,IF(SUM(K596+L596=0),NA(),0.25))</f>
        <v>#REF!</v>
      </c>
      <c r="D596" s="496" t="e">
        <f>IF('graph (2)'!$E$2=0,20,IF(AND(B596&lt;'graph (2)'!$E$10+'graph (2)'!$E$32,B596&gt;'graph (2)'!$E$10-'graph (2)'!$E$32),0.25,NA()))</f>
        <v>#REF!</v>
      </c>
      <c r="K596" s="674" t="e">
        <f>IF('graph (2)'!$E$20=0,0,IF('graph (2)'!$E$2=0,20,IF(AND(B596&lt;'graph (2)'!$E$20+'graph (2)'!$E$32,B596&gt;'graph (2)'!$E$20-'graph (2)'!$E$32),0.25,0)))</f>
        <v>#REF!</v>
      </c>
      <c r="L596" s="674" t="e">
        <f>IF('graph (2)'!$E$22=0,0,IF('graph (2)'!$E$2=0,20,IF(AND(B596&gt;'graph (2)'!$E$22-'graph (2)'!$E$32,B596&lt;'graph (2)'!$E$22+'graph (2)'!$E$32),0.25,0)))</f>
        <v>#REF!</v>
      </c>
    </row>
    <row r="597" spans="2:12">
      <c r="B597" s="620" t="e">
        <f>IF('graph (2)'!$E$2=0,"",B596+'graph (2)'!$E$32)</f>
        <v>#REF!</v>
      </c>
      <c r="C597" s="673" t="e">
        <f>IF('graph (2)'!$E$2=0,20,IF(SUM(K597+L597=0),NA(),0.25))</f>
        <v>#REF!</v>
      </c>
      <c r="D597" s="496" t="e">
        <f>IF('graph (2)'!$E$2=0,20,IF(AND(B597&lt;'graph (2)'!$E$10+'graph (2)'!$E$32,B597&gt;'graph (2)'!$E$10-'graph (2)'!$E$32),0.25,NA()))</f>
        <v>#REF!</v>
      </c>
      <c r="K597" s="674" t="e">
        <f>IF('graph (2)'!$E$20=0,0,IF('graph (2)'!$E$2=0,20,IF(AND(B597&lt;'graph (2)'!$E$20+'graph (2)'!$E$32,B597&gt;'graph (2)'!$E$20-'graph (2)'!$E$32),0.25,0)))</f>
        <v>#REF!</v>
      </c>
      <c r="L597" s="674" t="e">
        <f>IF('graph (2)'!$E$22=0,0,IF('graph (2)'!$E$2=0,20,IF(AND(B597&gt;'graph (2)'!$E$22-'graph (2)'!$E$32,B597&lt;'graph (2)'!$E$22+'graph (2)'!$E$32),0.25,0)))</f>
        <v>#REF!</v>
      </c>
    </row>
    <row r="598" spans="2:12">
      <c r="B598" s="620" t="e">
        <f>IF('graph (2)'!$E$2=0,"",B597+'graph (2)'!$E$32)</f>
        <v>#REF!</v>
      </c>
      <c r="C598" s="673" t="e">
        <f>IF('graph (2)'!$E$2=0,20,IF(SUM(K598+L598=0),NA(),0.25))</f>
        <v>#REF!</v>
      </c>
      <c r="D598" s="496" t="e">
        <f>IF('graph (2)'!$E$2=0,20,IF(AND(B598&lt;'graph (2)'!$E$10+'graph (2)'!$E$32,B598&gt;'graph (2)'!$E$10-'graph (2)'!$E$32),0.25,NA()))</f>
        <v>#REF!</v>
      </c>
      <c r="K598" s="674" t="e">
        <f>IF('graph (2)'!$E$20=0,0,IF('graph (2)'!$E$2=0,20,IF(AND(B598&lt;'graph (2)'!$E$20+'graph (2)'!$E$32,B598&gt;'graph (2)'!$E$20-'graph (2)'!$E$32),0.25,0)))</f>
        <v>#REF!</v>
      </c>
      <c r="L598" s="674" t="e">
        <f>IF('graph (2)'!$E$22=0,0,IF('graph (2)'!$E$2=0,20,IF(AND(B598&gt;'graph (2)'!$E$22-'graph (2)'!$E$32,B598&lt;'graph (2)'!$E$22+'graph (2)'!$E$32),0.25,0)))</f>
        <v>#REF!</v>
      </c>
    </row>
    <row r="599" spans="2:12">
      <c r="B599" s="620" t="e">
        <f>IF('graph (2)'!$E$2=0,"",B598+'graph (2)'!$E$32)</f>
        <v>#REF!</v>
      </c>
      <c r="C599" s="673" t="e">
        <f>IF('graph (2)'!$E$2=0,20,IF(SUM(K599+L599=0),NA(),0.25))</f>
        <v>#REF!</v>
      </c>
      <c r="D599" s="496" t="e">
        <f>IF('graph (2)'!$E$2=0,20,IF(AND(B599&lt;'graph (2)'!$E$10+'graph (2)'!$E$32,B599&gt;'graph (2)'!$E$10-'graph (2)'!$E$32),0.25,NA()))</f>
        <v>#REF!</v>
      </c>
      <c r="K599" s="674" t="e">
        <f>IF('graph (2)'!$E$20=0,0,IF('graph (2)'!$E$2=0,20,IF(AND(B599&lt;'graph (2)'!$E$20+'graph (2)'!$E$32,B599&gt;'graph (2)'!$E$20-'graph (2)'!$E$32),0.25,0)))</f>
        <v>#REF!</v>
      </c>
      <c r="L599" s="674" t="e">
        <f>IF('graph (2)'!$E$22=0,0,IF('graph (2)'!$E$2=0,20,IF(AND(B599&gt;'graph (2)'!$E$22-'graph (2)'!$E$32,B599&lt;'graph (2)'!$E$22+'graph (2)'!$E$32),0.25,0)))</f>
        <v>#REF!</v>
      </c>
    </row>
    <row r="600" spans="2:12">
      <c r="B600" s="620" t="e">
        <f>IF('graph (2)'!$E$2=0,"",B599+'graph (2)'!$E$32)</f>
        <v>#REF!</v>
      </c>
      <c r="C600" s="673" t="e">
        <f>IF('graph (2)'!$E$2=0,20,IF(SUM(K600+L600=0),NA(),0.25))</f>
        <v>#REF!</v>
      </c>
      <c r="D600" s="496" t="e">
        <f>IF('graph (2)'!$E$2=0,20,IF(AND(B600&lt;'graph (2)'!$E$10+'graph (2)'!$E$32,B600&gt;'graph (2)'!$E$10-'graph (2)'!$E$32),0.25,NA()))</f>
        <v>#REF!</v>
      </c>
      <c r="K600" s="674" t="e">
        <f>IF('graph (2)'!$E$20=0,0,IF('graph (2)'!$E$2=0,20,IF(AND(B600&lt;'graph (2)'!$E$20+'graph (2)'!$E$32,B600&gt;'graph (2)'!$E$20-'graph (2)'!$E$32),0.25,0)))</f>
        <v>#REF!</v>
      </c>
      <c r="L600" s="674" t="e">
        <f>IF('graph (2)'!$E$22=0,0,IF('graph (2)'!$E$2=0,20,IF(AND(B600&gt;'graph (2)'!$E$22-'graph (2)'!$E$32,B600&lt;'graph (2)'!$E$22+'graph (2)'!$E$32),0.25,0)))</f>
        <v>#REF!</v>
      </c>
    </row>
    <row r="601" spans="2:12">
      <c r="B601" s="620" t="e">
        <f>IF('graph (2)'!$E$2=0,"",B600+'graph (2)'!$E$32)</f>
        <v>#REF!</v>
      </c>
      <c r="C601" s="673" t="e">
        <f>IF('graph (2)'!$E$2=0,20,IF(SUM(K601+L601=0),NA(),0.25))</f>
        <v>#REF!</v>
      </c>
      <c r="D601" s="496" t="e">
        <f>IF('graph (2)'!$E$2=0,20,IF(AND(B601&lt;'graph (2)'!$E$10+'graph (2)'!$E$32,B601&gt;'graph (2)'!$E$10-'graph (2)'!$E$32),0.25,NA()))</f>
        <v>#REF!</v>
      </c>
      <c r="K601" s="674" t="e">
        <f>IF('graph (2)'!$E$20=0,0,IF('graph (2)'!$E$2=0,20,IF(AND(B601&lt;'graph (2)'!$E$20+'graph (2)'!$E$32,B601&gt;'graph (2)'!$E$20-'graph (2)'!$E$32),0.25,0)))</f>
        <v>#REF!</v>
      </c>
      <c r="L601" s="674" t="e">
        <f>IF('graph (2)'!$E$22=0,0,IF('graph (2)'!$E$2=0,20,IF(AND(B601&gt;'graph (2)'!$E$22-'graph (2)'!$E$32,B601&lt;'graph (2)'!$E$22+'graph (2)'!$E$32),0.25,0)))</f>
        <v>#REF!</v>
      </c>
    </row>
    <row r="602" spans="2:12">
      <c r="B602" s="620" t="e">
        <f>IF('graph (2)'!$E$2=0,"",B601+'graph (2)'!$E$32)</f>
        <v>#REF!</v>
      </c>
      <c r="C602" s="673" t="e">
        <f>IF('graph (2)'!$E$2=0,20,IF(SUM(K602+L602=0),NA(),0.25))</f>
        <v>#REF!</v>
      </c>
      <c r="D602" s="496" t="e">
        <f>IF('graph (2)'!$E$2=0,20,IF(AND(B602&lt;'graph (2)'!$E$10+'graph (2)'!$E$32,B602&gt;'graph (2)'!$E$10-'graph (2)'!$E$32),0.25,NA()))</f>
        <v>#REF!</v>
      </c>
      <c r="K602" s="674" t="e">
        <f>IF('graph (2)'!$E$20=0,0,IF('graph (2)'!$E$2=0,20,IF(AND(B602&lt;'graph (2)'!$E$20+'graph (2)'!$E$32,B602&gt;'graph (2)'!$E$20-'graph (2)'!$E$32),0.25,0)))</f>
        <v>#REF!</v>
      </c>
      <c r="L602" s="674" t="e">
        <f>IF('graph (2)'!$E$22=0,0,IF('graph (2)'!$E$2=0,20,IF(AND(B602&gt;'graph (2)'!$E$22-'graph (2)'!$E$32,B602&lt;'graph (2)'!$E$22+'graph (2)'!$E$32),0.25,0)))</f>
        <v>#REF!</v>
      </c>
    </row>
    <row r="603" spans="2:12">
      <c r="B603" s="620" t="e">
        <f>IF('graph (2)'!$E$2=0,"",B602+'graph (2)'!$E$32)</f>
        <v>#REF!</v>
      </c>
      <c r="C603" s="673" t="e">
        <f>IF('graph (2)'!$E$2=0,20,IF(SUM(K603+L603=0),NA(),0.25))</f>
        <v>#REF!</v>
      </c>
      <c r="D603" s="496" t="e">
        <f>IF('graph (2)'!$E$2=0,20,IF(AND(B603&lt;'graph (2)'!$E$10+'graph (2)'!$E$32,B603&gt;'graph (2)'!$E$10-'graph (2)'!$E$32),0.25,NA()))</f>
        <v>#REF!</v>
      </c>
      <c r="K603" s="674" t="e">
        <f>IF('graph (2)'!$E$20=0,0,IF('graph (2)'!$E$2=0,20,IF(AND(B603&lt;'graph (2)'!$E$20+'graph (2)'!$E$32,B603&gt;'graph (2)'!$E$20-'graph (2)'!$E$32),0.25,0)))</f>
        <v>#REF!</v>
      </c>
      <c r="L603" s="674" t="e">
        <f>IF('graph (2)'!$E$22=0,0,IF('graph (2)'!$E$2=0,20,IF(AND(B603&gt;'graph (2)'!$E$22-'graph (2)'!$E$32,B603&lt;'graph (2)'!$E$22+'graph (2)'!$E$32),0.25,0)))</f>
        <v>#REF!</v>
      </c>
    </row>
    <row r="604" spans="2:12">
      <c r="B604" s="620" t="e">
        <f>IF('graph (2)'!$E$2=0,"",B603+'graph (2)'!$E$32)</f>
        <v>#REF!</v>
      </c>
      <c r="C604" s="673" t="e">
        <f>IF('graph (2)'!$E$2=0,20,IF(SUM(K604+L604=0),NA(),0.25))</f>
        <v>#REF!</v>
      </c>
      <c r="D604" s="496" t="e">
        <f>IF('graph (2)'!$E$2=0,20,IF(AND(B604&lt;'graph (2)'!$E$10+'graph (2)'!$E$32,B604&gt;'graph (2)'!$E$10-'graph (2)'!$E$32),0.25,NA()))</f>
        <v>#REF!</v>
      </c>
      <c r="K604" s="674" t="e">
        <f>IF('graph (2)'!$E$20=0,0,IF('graph (2)'!$E$2=0,20,IF(AND(B604&lt;'graph (2)'!$E$20+'graph (2)'!$E$32,B604&gt;'graph (2)'!$E$20-'graph (2)'!$E$32),0.25,0)))</f>
        <v>#REF!</v>
      </c>
      <c r="L604" s="674" t="e">
        <f>IF('graph (2)'!$E$22=0,0,IF('graph (2)'!$E$2=0,20,IF(AND(B604&gt;'graph (2)'!$E$22-'graph (2)'!$E$32,B604&lt;'graph (2)'!$E$22+'graph (2)'!$E$32),0.25,0)))</f>
        <v>#REF!</v>
      </c>
    </row>
    <row r="605" spans="2:12">
      <c r="B605" s="620" t="e">
        <f>IF('graph (2)'!$E$2=0,"",B604+'graph (2)'!$E$32)</f>
        <v>#REF!</v>
      </c>
      <c r="C605" s="673" t="e">
        <f>IF('graph (2)'!$E$2=0,20,IF(SUM(K605+L605=0),NA(),0.25))</f>
        <v>#REF!</v>
      </c>
      <c r="D605" s="496" t="e">
        <f>IF('graph (2)'!$E$2=0,20,IF(AND(B605&lt;'graph (2)'!$E$10+'graph (2)'!$E$32,B605&gt;'graph (2)'!$E$10-'graph (2)'!$E$32),0.25,NA()))</f>
        <v>#REF!</v>
      </c>
      <c r="K605" s="674" t="e">
        <f>IF('graph (2)'!$E$20=0,0,IF('graph (2)'!$E$2=0,20,IF(AND(B605&lt;'graph (2)'!$E$20+'graph (2)'!$E$32,B605&gt;'graph (2)'!$E$20-'graph (2)'!$E$32),0.25,0)))</f>
        <v>#REF!</v>
      </c>
      <c r="L605" s="674" t="e">
        <f>IF('graph (2)'!$E$22=0,0,IF('graph (2)'!$E$2=0,20,IF(AND(B605&gt;'graph (2)'!$E$22-'graph (2)'!$E$32,B605&lt;'graph (2)'!$E$22+'graph (2)'!$E$32),0.25,0)))</f>
        <v>#REF!</v>
      </c>
    </row>
    <row r="606" spans="2:12">
      <c r="B606" s="620" t="e">
        <f>IF('graph (2)'!$E$2=0,"",B605+'graph (2)'!$E$32)</f>
        <v>#REF!</v>
      </c>
      <c r="C606" s="673" t="e">
        <f>IF('graph (2)'!$E$2=0,20,IF(SUM(K606+L606=0),NA(),0.25))</f>
        <v>#REF!</v>
      </c>
      <c r="D606" s="496" t="e">
        <f>IF('graph (2)'!$E$2=0,20,IF(AND(B606&lt;'graph (2)'!$E$10+'graph (2)'!$E$32,B606&gt;'graph (2)'!$E$10-'graph (2)'!$E$32),0.25,NA()))</f>
        <v>#REF!</v>
      </c>
      <c r="K606" s="674" t="e">
        <f>IF('graph (2)'!$E$20=0,0,IF('graph (2)'!$E$2=0,20,IF(AND(B606&lt;'graph (2)'!$E$20+'graph (2)'!$E$32,B606&gt;'graph (2)'!$E$20-'graph (2)'!$E$32),0.25,0)))</f>
        <v>#REF!</v>
      </c>
      <c r="L606" s="674" t="e">
        <f>IF('graph (2)'!$E$22=0,0,IF('graph (2)'!$E$2=0,20,IF(AND(B606&gt;'graph (2)'!$E$22-'graph (2)'!$E$32,B606&lt;'graph (2)'!$E$22+'graph (2)'!$E$32),0.25,0)))</f>
        <v>#REF!</v>
      </c>
    </row>
    <row r="607" spans="2:12">
      <c r="B607" s="620" t="e">
        <f>IF('graph (2)'!$E$2=0,"",B606+'graph (2)'!$E$32)</f>
        <v>#REF!</v>
      </c>
      <c r="C607" s="673" t="e">
        <f>IF('graph (2)'!$E$2=0,20,IF(SUM(K607+L607=0),NA(),0.25))</f>
        <v>#REF!</v>
      </c>
      <c r="D607" s="496" t="e">
        <f>IF('graph (2)'!$E$2=0,20,IF(AND(B607&lt;'graph (2)'!$E$10+'graph (2)'!$E$32,B607&gt;'graph (2)'!$E$10-'graph (2)'!$E$32),0.25,NA()))</f>
        <v>#REF!</v>
      </c>
      <c r="K607" s="674" t="e">
        <f>IF('graph (2)'!$E$20=0,0,IF('graph (2)'!$E$2=0,20,IF(AND(B607&lt;'graph (2)'!$E$20+'graph (2)'!$E$32,B607&gt;'graph (2)'!$E$20-'graph (2)'!$E$32),0.25,0)))</f>
        <v>#REF!</v>
      </c>
      <c r="L607" s="674" t="e">
        <f>IF('graph (2)'!$E$22=0,0,IF('graph (2)'!$E$2=0,20,IF(AND(B607&gt;'graph (2)'!$E$22-'graph (2)'!$E$32,B607&lt;'graph (2)'!$E$22+'graph (2)'!$E$32),0.25,0)))</f>
        <v>#REF!</v>
      </c>
    </row>
    <row r="608" spans="2:12">
      <c r="B608" s="620" t="e">
        <f>IF('graph (2)'!$E$2=0,"",B607+'graph (2)'!$E$32)</f>
        <v>#REF!</v>
      </c>
      <c r="C608" s="673" t="e">
        <f>IF('graph (2)'!$E$2=0,20,IF(SUM(K608+L608=0),NA(),0.25))</f>
        <v>#REF!</v>
      </c>
      <c r="D608" s="496" t="e">
        <f>IF('graph (2)'!$E$2=0,20,IF(AND(B608&lt;'graph (2)'!$E$10+'graph (2)'!$E$32,B608&gt;'graph (2)'!$E$10-'graph (2)'!$E$32),0.25,NA()))</f>
        <v>#REF!</v>
      </c>
      <c r="K608" s="674" t="e">
        <f>IF('graph (2)'!$E$20=0,0,IF('graph (2)'!$E$2=0,20,IF(AND(B608&lt;'graph (2)'!$E$20+'graph (2)'!$E$32,B608&gt;'graph (2)'!$E$20-'graph (2)'!$E$32),0.25,0)))</f>
        <v>#REF!</v>
      </c>
      <c r="L608" s="674" t="e">
        <f>IF('graph (2)'!$E$22=0,0,IF('graph (2)'!$E$2=0,20,IF(AND(B608&gt;'graph (2)'!$E$22-'graph (2)'!$E$32,B608&lt;'graph (2)'!$E$22+'graph (2)'!$E$32),0.25,0)))</f>
        <v>#REF!</v>
      </c>
    </row>
    <row r="609" spans="2:12">
      <c r="B609" s="620" t="e">
        <f>IF('graph (2)'!$E$2=0,"",B608+'graph (2)'!$E$32)</f>
        <v>#REF!</v>
      </c>
      <c r="C609" s="673" t="e">
        <f>IF('graph (2)'!$E$2=0,20,IF(SUM(K609+L609=0),NA(),0.25))</f>
        <v>#REF!</v>
      </c>
      <c r="D609" s="496" t="e">
        <f>IF('graph (2)'!$E$2=0,20,IF(AND(B609&lt;'graph (2)'!$E$10+'graph (2)'!$E$32,B609&gt;'graph (2)'!$E$10-'graph (2)'!$E$32),0.25,NA()))</f>
        <v>#REF!</v>
      </c>
      <c r="K609" s="674" t="e">
        <f>IF('graph (2)'!$E$20=0,0,IF('graph (2)'!$E$2=0,20,IF(AND(B609&lt;'graph (2)'!$E$20+'graph (2)'!$E$32,B609&gt;'graph (2)'!$E$20-'graph (2)'!$E$32),0.25,0)))</f>
        <v>#REF!</v>
      </c>
      <c r="L609" s="674" t="e">
        <f>IF('graph (2)'!$E$22=0,0,IF('graph (2)'!$E$2=0,20,IF(AND(B609&gt;'graph (2)'!$E$22-'graph (2)'!$E$32,B609&lt;'graph (2)'!$E$22+'graph (2)'!$E$32),0.25,0)))</f>
        <v>#REF!</v>
      </c>
    </row>
    <row r="610" spans="2:12">
      <c r="B610" s="620" t="e">
        <f>IF('graph (2)'!$E$2=0,"",B609+'graph (2)'!$E$32)</f>
        <v>#REF!</v>
      </c>
      <c r="C610" s="673" t="e">
        <f>IF('graph (2)'!$E$2=0,20,IF(SUM(K610+L610=0),NA(),0.25))</f>
        <v>#REF!</v>
      </c>
      <c r="D610" s="496" t="e">
        <f>IF('graph (2)'!$E$2=0,20,IF(AND(B610&lt;'graph (2)'!$E$10+'graph (2)'!$E$32,B610&gt;'graph (2)'!$E$10-'graph (2)'!$E$32),0.25,NA()))</f>
        <v>#REF!</v>
      </c>
      <c r="K610" s="674" t="e">
        <f>IF('graph (2)'!$E$20=0,0,IF('graph (2)'!$E$2=0,20,IF(AND(B610&lt;'graph (2)'!$E$20+'graph (2)'!$E$32,B610&gt;'graph (2)'!$E$20-'graph (2)'!$E$32),0.25,0)))</f>
        <v>#REF!</v>
      </c>
      <c r="L610" s="674" t="e">
        <f>IF('graph (2)'!$E$22=0,0,IF('graph (2)'!$E$2=0,20,IF(AND(B610&gt;'graph (2)'!$E$22-'graph (2)'!$E$32,B610&lt;'graph (2)'!$E$22+'graph (2)'!$E$32),0.25,0)))</f>
        <v>#REF!</v>
      </c>
    </row>
    <row r="611" spans="2:12">
      <c r="B611" s="620" t="e">
        <f>IF('graph (2)'!$E$2=0,"",B610+'graph (2)'!$E$32)</f>
        <v>#REF!</v>
      </c>
      <c r="C611" s="673" t="e">
        <f>IF('graph (2)'!$E$2=0,20,IF(SUM(K611+L611=0),NA(),0.25))</f>
        <v>#REF!</v>
      </c>
      <c r="D611" s="496" t="e">
        <f>IF('graph (2)'!$E$2=0,20,IF(AND(B611&lt;'graph (2)'!$E$10+'graph (2)'!$E$32,B611&gt;'graph (2)'!$E$10-'graph (2)'!$E$32),0.25,NA()))</f>
        <v>#REF!</v>
      </c>
      <c r="K611" s="674" t="e">
        <f>IF('graph (2)'!$E$20=0,0,IF('graph (2)'!$E$2=0,20,IF(AND(B611&lt;'graph (2)'!$E$20+'graph (2)'!$E$32,B611&gt;'graph (2)'!$E$20-'graph (2)'!$E$32),0.25,0)))</f>
        <v>#REF!</v>
      </c>
      <c r="L611" s="674" t="e">
        <f>IF('graph (2)'!$E$22=0,0,IF('graph (2)'!$E$2=0,20,IF(AND(B611&gt;'graph (2)'!$E$22-'graph (2)'!$E$32,B611&lt;'graph (2)'!$E$22+'graph (2)'!$E$32),0.25,0)))</f>
        <v>#REF!</v>
      </c>
    </row>
    <row r="612" spans="2:12">
      <c r="B612" s="620" t="e">
        <f>IF('graph (2)'!$E$2=0,"",B611+'graph (2)'!$E$32)</f>
        <v>#REF!</v>
      </c>
      <c r="C612" s="673" t="e">
        <f>IF('graph (2)'!$E$2=0,20,IF(SUM(K612+L612=0),NA(),0.25))</f>
        <v>#REF!</v>
      </c>
      <c r="D612" s="496" t="e">
        <f>IF('graph (2)'!$E$2=0,20,IF(AND(B612&lt;'graph (2)'!$E$10+'graph (2)'!$E$32,B612&gt;'graph (2)'!$E$10-'graph (2)'!$E$32),0.25,NA()))</f>
        <v>#REF!</v>
      </c>
      <c r="K612" s="674" t="e">
        <f>IF('graph (2)'!$E$20=0,0,IF('graph (2)'!$E$2=0,20,IF(AND(B612&lt;'graph (2)'!$E$20+'graph (2)'!$E$32,B612&gt;'graph (2)'!$E$20-'graph (2)'!$E$32),0.25,0)))</f>
        <v>#REF!</v>
      </c>
      <c r="L612" s="674" t="e">
        <f>IF('graph (2)'!$E$22=0,0,IF('graph (2)'!$E$2=0,20,IF(AND(B612&gt;'graph (2)'!$E$22-'graph (2)'!$E$32,B612&lt;'graph (2)'!$E$22+'graph (2)'!$E$32),0.25,0)))</f>
        <v>#REF!</v>
      </c>
    </row>
    <row r="613" spans="2:12">
      <c r="B613" s="620" t="e">
        <f>IF('graph (2)'!$E$2=0,"",B612+'graph (2)'!$E$32)</f>
        <v>#REF!</v>
      </c>
      <c r="C613" s="673" t="e">
        <f>IF('graph (2)'!$E$2=0,20,IF(SUM(K613+L613=0),NA(),0.25))</f>
        <v>#REF!</v>
      </c>
      <c r="D613" s="496" t="e">
        <f>IF('graph (2)'!$E$2=0,20,IF(AND(B613&lt;'graph (2)'!$E$10+'graph (2)'!$E$32,B613&gt;'graph (2)'!$E$10-'graph (2)'!$E$32),0.25,NA()))</f>
        <v>#REF!</v>
      </c>
      <c r="K613" s="674" t="e">
        <f>IF('graph (2)'!$E$20=0,0,IF('graph (2)'!$E$2=0,20,IF(AND(B613&lt;'graph (2)'!$E$20+'graph (2)'!$E$32,B613&gt;'graph (2)'!$E$20-'graph (2)'!$E$32),0.25,0)))</f>
        <v>#REF!</v>
      </c>
      <c r="L613" s="674" t="e">
        <f>IF('graph (2)'!$E$22=0,0,IF('graph (2)'!$E$2=0,20,IF(AND(B613&gt;'graph (2)'!$E$22-'graph (2)'!$E$32,B613&lt;'graph (2)'!$E$22+'graph (2)'!$E$32),0.25,0)))</f>
        <v>#REF!</v>
      </c>
    </row>
    <row r="614" spans="2:12">
      <c r="B614" s="620" t="e">
        <f>IF('graph (2)'!$E$2=0,"",B613+'graph (2)'!$E$32)</f>
        <v>#REF!</v>
      </c>
      <c r="C614" s="673" t="e">
        <f>IF('graph (2)'!$E$2=0,20,IF(SUM(K614+L614=0),NA(),0.25))</f>
        <v>#REF!</v>
      </c>
      <c r="D614" s="496" t="e">
        <f>IF('graph (2)'!$E$2=0,20,IF(AND(B614&lt;'graph (2)'!$E$10+'graph (2)'!$E$32,B614&gt;'graph (2)'!$E$10-'graph (2)'!$E$32),0.25,NA()))</f>
        <v>#REF!</v>
      </c>
      <c r="K614" s="674" t="e">
        <f>IF('graph (2)'!$E$20=0,0,IF('graph (2)'!$E$2=0,20,IF(AND(B614&lt;'graph (2)'!$E$20+'graph (2)'!$E$32,B614&gt;'graph (2)'!$E$20-'graph (2)'!$E$32),0.25,0)))</f>
        <v>#REF!</v>
      </c>
      <c r="L614" s="674" t="e">
        <f>IF('graph (2)'!$E$22=0,0,IF('graph (2)'!$E$2=0,20,IF(AND(B614&gt;'graph (2)'!$E$22-'graph (2)'!$E$32,B614&lt;'graph (2)'!$E$22+'graph (2)'!$E$32),0.25,0)))</f>
        <v>#REF!</v>
      </c>
    </row>
    <row r="615" spans="2:12">
      <c r="B615" s="620" t="e">
        <f>IF('graph (2)'!$E$2=0,"",B614+'graph (2)'!$E$32)</f>
        <v>#REF!</v>
      </c>
      <c r="C615" s="673" t="e">
        <f>IF('graph (2)'!$E$2=0,20,IF(SUM(K615+L615=0),NA(),0.25))</f>
        <v>#REF!</v>
      </c>
      <c r="D615" s="496" t="e">
        <f>IF('graph (2)'!$E$2=0,20,IF(AND(B615&lt;'graph (2)'!$E$10+'graph (2)'!$E$32,B615&gt;'graph (2)'!$E$10-'graph (2)'!$E$32),0.25,NA()))</f>
        <v>#REF!</v>
      </c>
      <c r="K615" s="674" t="e">
        <f>IF('graph (2)'!$E$20=0,0,IF('graph (2)'!$E$2=0,20,IF(AND(B615&lt;'graph (2)'!$E$20+'graph (2)'!$E$32,B615&gt;'graph (2)'!$E$20-'graph (2)'!$E$32),0.25,0)))</f>
        <v>#REF!</v>
      </c>
      <c r="L615" s="674" t="e">
        <f>IF('graph (2)'!$E$22=0,0,IF('graph (2)'!$E$2=0,20,IF(AND(B615&gt;'graph (2)'!$E$22-'graph (2)'!$E$32,B615&lt;'graph (2)'!$E$22+'graph (2)'!$E$32),0.25,0)))</f>
        <v>#REF!</v>
      </c>
    </row>
    <row r="616" spans="2:12">
      <c r="B616" s="620" t="e">
        <f>IF('graph (2)'!$E$2=0,"",B615+'graph (2)'!$E$32)</f>
        <v>#REF!</v>
      </c>
      <c r="C616" s="673" t="e">
        <f>IF('graph (2)'!$E$2=0,20,IF(SUM(K616+L616=0),NA(),0.25))</f>
        <v>#REF!</v>
      </c>
      <c r="D616" s="496" t="e">
        <f>IF('graph (2)'!$E$2=0,20,IF(AND(B616&lt;'graph (2)'!$E$10+'graph (2)'!$E$32,B616&gt;'graph (2)'!$E$10-'graph (2)'!$E$32),0.25,NA()))</f>
        <v>#REF!</v>
      </c>
      <c r="K616" s="674" t="e">
        <f>IF('graph (2)'!$E$20=0,0,IF('graph (2)'!$E$2=0,20,IF(AND(B616&lt;'graph (2)'!$E$20+'graph (2)'!$E$32,B616&gt;'graph (2)'!$E$20-'graph (2)'!$E$32),0.25,0)))</f>
        <v>#REF!</v>
      </c>
      <c r="L616" s="674" t="e">
        <f>IF('graph (2)'!$E$22=0,0,IF('graph (2)'!$E$2=0,20,IF(AND(B616&gt;'graph (2)'!$E$22-'graph (2)'!$E$32,B616&lt;'graph (2)'!$E$22+'graph (2)'!$E$32),0.25,0)))</f>
        <v>#REF!</v>
      </c>
    </row>
    <row r="617" spans="2:12">
      <c r="B617" s="620" t="e">
        <f>IF('graph (2)'!$E$2=0,"",B616+'graph (2)'!$E$32)</f>
        <v>#REF!</v>
      </c>
      <c r="C617" s="673" t="e">
        <f>IF('graph (2)'!$E$2=0,20,IF(SUM(K617+L617=0),NA(),0.25))</f>
        <v>#REF!</v>
      </c>
      <c r="D617" s="496" t="e">
        <f>IF('graph (2)'!$E$2=0,20,IF(AND(B617&lt;'graph (2)'!$E$10+'graph (2)'!$E$32,B617&gt;'graph (2)'!$E$10-'graph (2)'!$E$32),0.25,NA()))</f>
        <v>#REF!</v>
      </c>
      <c r="K617" s="674" t="e">
        <f>IF('graph (2)'!$E$20=0,0,IF('graph (2)'!$E$2=0,20,IF(AND(B617&lt;'graph (2)'!$E$20+'graph (2)'!$E$32,B617&gt;'graph (2)'!$E$20-'graph (2)'!$E$32),0.25,0)))</f>
        <v>#REF!</v>
      </c>
      <c r="L617" s="674" t="e">
        <f>IF('graph (2)'!$E$22=0,0,IF('graph (2)'!$E$2=0,20,IF(AND(B617&gt;'graph (2)'!$E$22-'graph (2)'!$E$32,B617&lt;'graph (2)'!$E$22+'graph (2)'!$E$32),0.25,0)))</f>
        <v>#REF!</v>
      </c>
    </row>
    <row r="618" spans="2:12">
      <c r="B618" s="620" t="e">
        <f>IF('graph (2)'!$E$2=0,"",B617+'graph (2)'!$E$32)</f>
        <v>#REF!</v>
      </c>
      <c r="C618" s="673" t="e">
        <f>IF('graph (2)'!$E$2=0,20,IF(SUM(K618+L618=0),NA(),0.25))</f>
        <v>#REF!</v>
      </c>
      <c r="D618" s="496" t="e">
        <f>IF('graph (2)'!$E$2=0,20,IF(AND(B618&lt;'graph (2)'!$E$10+'graph (2)'!$E$32,B618&gt;'graph (2)'!$E$10-'graph (2)'!$E$32),0.25,NA()))</f>
        <v>#REF!</v>
      </c>
      <c r="K618" s="674" t="e">
        <f>IF('graph (2)'!$E$20=0,0,IF('graph (2)'!$E$2=0,20,IF(AND(B618&lt;'graph (2)'!$E$20+'graph (2)'!$E$32,B618&gt;'graph (2)'!$E$20-'graph (2)'!$E$32),0.25,0)))</f>
        <v>#REF!</v>
      </c>
      <c r="L618" s="674" t="e">
        <f>IF('graph (2)'!$E$22=0,0,IF('graph (2)'!$E$2=0,20,IF(AND(B618&gt;'graph (2)'!$E$22-'graph (2)'!$E$32,B618&lt;'graph (2)'!$E$22+'graph (2)'!$E$32),0.25,0)))</f>
        <v>#REF!</v>
      </c>
    </row>
    <row r="619" spans="2:12">
      <c r="B619" s="620" t="e">
        <f>IF('graph (2)'!$E$2=0,"",B618+'graph (2)'!$E$32)</f>
        <v>#REF!</v>
      </c>
      <c r="C619" s="673" t="e">
        <f>IF('graph (2)'!$E$2=0,20,IF(SUM(K619+L619=0),NA(),0.25))</f>
        <v>#REF!</v>
      </c>
      <c r="D619" s="496" t="e">
        <f>IF('graph (2)'!$E$2=0,20,IF(AND(B619&lt;'graph (2)'!$E$10+'graph (2)'!$E$32,B619&gt;'graph (2)'!$E$10-'graph (2)'!$E$32),0.25,NA()))</f>
        <v>#REF!</v>
      </c>
      <c r="K619" s="674" t="e">
        <f>IF('graph (2)'!$E$20=0,0,IF('graph (2)'!$E$2=0,20,IF(AND(B619&lt;'graph (2)'!$E$20+'graph (2)'!$E$32,B619&gt;'graph (2)'!$E$20-'graph (2)'!$E$32),0.25,0)))</f>
        <v>#REF!</v>
      </c>
      <c r="L619" s="674" t="e">
        <f>IF('graph (2)'!$E$22=0,0,IF('graph (2)'!$E$2=0,20,IF(AND(B619&gt;'graph (2)'!$E$22-'graph (2)'!$E$32,B619&lt;'graph (2)'!$E$22+'graph (2)'!$E$32),0.25,0)))</f>
        <v>#REF!</v>
      </c>
    </row>
    <row r="620" spans="2:12">
      <c r="B620" s="620" t="e">
        <f>IF('graph (2)'!$E$2=0,"",B619+'graph (2)'!$E$32)</f>
        <v>#REF!</v>
      </c>
      <c r="C620" s="673" t="e">
        <f>IF('graph (2)'!$E$2=0,20,IF(SUM(K620+L620=0),NA(),0.25))</f>
        <v>#REF!</v>
      </c>
      <c r="D620" s="496" t="e">
        <f>IF('graph (2)'!$E$2=0,20,IF(AND(B620&lt;'graph (2)'!$E$10+'graph (2)'!$E$32,B620&gt;'graph (2)'!$E$10-'graph (2)'!$E$32),0.25,NA()))</f>
        <v>#REF!</v>
      </c>
      <c r="K620" s="674" t="e">
        <f>IF('graph (2)'!$E$20=0,0,IF('graph (2)'!$E$2=0,20,IF(AND(B620&lt;'graph (2)'!$E$20+'graph (2)'!$E$32,B620&gt;'graph (2)'!$E$20-'graph (2)'!$E$32),0.25,0)))</f>
        <v>#REF!</v>
      </c>
      <c r="L620" s="674" t="e">
        <f>IF('graph (2)'!$E$22=0,0,IF('graph (2)'!$E$2=0,20,IF(AND(B620&gt;'graph (2)'!$E$22-'graph (2)'!$E$32,B620&lt;'graph (2)'!$E$22+'graph (2)'!$E$32),0.25,0)))</f>
        <v>#REF!</v>
      </c>
    </row>
    <row r="621" spans="2:12">
      <c r="B621" s="620" t="e">
        <f>IF('graph (2)'!$E$2=0,"",B620+'graph (2)'!$E$32)</f>
        <v>#REF!</v>
      </c>
      <c r="C621" s="673" t="e">
        <f>IF('graph (2)'!$E$2=0,20,IF(SUM(K621+L621=0),NA(),0.25))</f>
        <v>#REF!</v>
      </c>
      <c r="D621" s="496" t="e">
        <f>IF('graph (2)'!$E$2=0,20,IF(AND(B621&lt;'graph (2)'!$E$10+'graph (2)'!$E$32,B621&gt;'graph (2)'!$E$10-'graph (2)'!$E$32),0.25,NA()))</f>
        <v>#REF!</v>
      </c>
      <c r="K621" s="674" t="e">
        <f>IF('graph (2)'!$E$20=0,0,IF('graph (2)'!$E$2=0,20,IF(AND(B621&lt;'graph (2)'!$E$20+'graph (2)'!$E$32,B621&gt;'graph (2)'!$E$20-'graph (2)'!$E$32),0.25,0)))</f>
        <v>#REF!</v>
      </c>
      <c r="L621" s="674" t="e">
        <f>IF('graph (2)'!$E$22=0,0,IF('graph (2)'!$E$2=0,20,IF(AND(B621&gt;'graph (2)'!$E$22-'graph (2)'!$E$32,B621&lt;'graph (2)'!$E$22+'graph (2)'!$E$32),0.25,0)))</f>
        <v>#REF!</v>
      </c>
    </row>
    <row r="622" spans="2:12">
      <c r="B622" s="620" t="e">
        <f>IF('graph (2)'!$E$2=0,"",B621+'graph (2)'!$E$32)</f>
        <v>#REF!</v>
      </c>
      <c r="C622" s="673" t="e">
        <f>IF('graph (2)'!$E$2=0,20,IF(SUM(K622+L622=0),NA(),0.25))</f>
        <v>#REF!</v>
      </c>
      <c r="D622" s="496" t="e">
        <f>IF('graph (2)'!$E$2=0,20,IF(AND(B622&lt;'graph (2)'!$E$10+'graph (2)'!$E$32,B622&gt;'graph (2)'!$E$10-'graph (2)'!$E$32),0.25,NA()))</f>
        <v>#REF!</v>
      </c>
      <c r="K622" s="674" t="e">
        <f>IF('graph (2)'!$E$20=0,0,IF('graph (2)'!$E$2=0,20,IF(AND(B622&lt;'graph (2)'!$E$20+'graph (2)'!$E$32,B622&gt;'graph (2)'!$E$20-'graph (2)'!$E$32),0.25,0)))</f>
        <v>#REF!</v>
      </c>
      <c r="L622" s="674" t="e">
        <f>IF('graph (2)'!$E$22=0,0,IF('graph (2)'!$E$2=0,20,IF(AND(B622&gt;'graph (2)'!$E$22-'graph (2)'!$E$32,B622&lt;'graph (2)'!$E$22+'graph (2)'!$E$32),0.25,0)))</f>
        <v>#REF!</v>
      </c>
    </row>
    <row r="623" spans="2:12">
      <c r="B623" s="620" t="e">
        <f>IF('graph (2)'!$E$2=0,"",B622+'graph (2)'!$E$32)</f>
        <v>#REF!</v>
      </c>
      <c r="C623" s="673" t="e">
        <f>IF('graph (2)'!$E$2=0,20,IF(SUM(K623+L623=0),NA(),0.25))</f>
        <v>#REF!</v>
      </c>
      <c r="D623" s="496" t="e">
        <f>IF('graph (2)'!$E$2=0,20,IF(AND(B623&lt;'graph (2)'!$E$10+'graph (2)'!$E$32,B623&gt;'graph (2)'!$E$10-'graph (2)'!$E$32),0.25,NA()))</f>
        <v>#REF!</v>
      </c>
      <c r="K623" s="674" t="e">
        <f>IF('graph (2)'!$E$20=0,0,IF('graph (2)'!$E$2=0,20,IF(AND(B623&lt;'graph (2)'!$E$20+'graph (2)'!$E$32,B623&gt;'graph (2)'!$E$20-'graph (2)'!$E$32),0.25,0)))</f>
        <v>#REF!</v>
      </c>
      <c r="L623" s="674" t="e">
        <f>IF('graph (2)'!$E$22=0,0,IF('graph (2)'!$E$2=0,20,IF(AND(B623&gt;'graph (2)'!$E$22-'graph (2)'!$E$32,B623&lt;'graph (2)'!$E$22+'graph (2)'!$E$32),0.25,0)))</f>
        <v>#REF!</v>
      </c>
    </row>
    <row r="624" spans="2:12">
      <c r="B624" s="620" t="e">
        <f>IF('graph (2)'!$E$2=0,"",B623+'graph (2)'!$E$32)</f>
        <v>#REF!</v>
      </c>
      <c r="C624" s="673" t="e">
        <f>IF('graph (2)'!$E$2=0,20,IF(SUM(K624+L624=0),NA(),0.25))</f>
        <v>#REF!</v>
      </c>
      <c r="D624" s="496" t="e">
        <f>IF('graph (2)'!$E$2=0,20,IF(AND(B624&lt;'graph (2)'!$E$10+'graph (2)'!$E$32,B624&gt;'graph (2)'!$E$10-'graph (2)'!$E$32),0.25,NA()))</f>
        <v>#REF!</v>
      </c>
      <c r="K624" s="674" t="e">
        <f>IF('graph (2)'!$E$20=0,0,IF('graph (2)'!$E$2=0,20,IF(AND(B624&lt;'graph (2)'!$E$20+'graph (2)'!$E$32,B624&gt;'graph (2)'!$E$20-'graph (2)'!$E$32),0.25,0)))</f>
        <v>#REF!</v>
      </c>
      <c r="L624" s="674" t="e">
        <f>IF('graph (2)'!$E$22=0,0,IF('graph (2)'!$E$2=0,20,IF(AND(B624&gt;'graph (2)'!$E$22-'graph (2)'!$E$32,B624&lt;'graph (2)'!$E$22+'graph (2)'!$E$32),0.25,0)))</f>
        <v>#REF!</v>
      </c>
    </row>
    <row r="625" spans="2:12">
      <c r="B625" s="620" t="e">
        <f>IF('graph (2)'!$E$2=0,"",B624+'graph (2)'!$E$32)</f>
        <v>#REF!</v>
      </c>
      <c r="C625" s="673" t="e">
        <f>IF('graph (2)'!$E$2=0,20,IF(SUM(K625+L625=0),NA(),0.25))</f>
        <v>#REF!</v>
      </c>
      <c r="D625" s="496" t="e">
        <f>IF('graph (2)'!$E$2=0,20,IF(AND(B625&lt;'graph (2)'!$E$10+'graph (2)'!$E$32,B625&gt;'graph (2)'!$E$10-'graph (2)'!$E$32),0.25,NA()))</f>
        <v>#REF!</v>
      </c>
      <c r="K625" s="674" t="e">
        <f>IF('graph (2)'!$E$20=0,0,IF('graph (2)'!$E$2=0,20,IF(AND(B625&lt;'graph (2)'!$E$20+'graph (2)'!$E$32,B625&gt;'graph (2)'!$E$20-'graph (2)'!$E$32),0.25,0)))</f>
        <v>#REF!</v>
      </c>
      <c r="L625" s="674" t="e">
        <f>IF('graph (2)'!$E$22=0,0,IF('graph (2)'!$E$2=0,20,IF(AND(B625&gt;'graph (2)'!$E$22-'graph (2)'!$E$32,B625&lt;'graph (2)'!$E$22+'graph (2)'!$E$32),0.25,0)))</f>
        <v>#REF!</v>
      </c>
    </row>
    <row r="626" spans="2:12">
      <c r="B626" s="620" t="e">
        <f>IF('graph (2)'!$E$2=0,"",B625+'graph (2)'!$E$32)</f>
        <v>#REF!</v>
      </c>
      <c r="C626" s="673" t="e">
        <f>IF('graph (2)'!$E$2=0,20,IF(SUM(K626+L626=0),NA(),0.25))</f>
        <v>#REF!</v>
      </c>
      <c r="D626" s="496" t="e">
        <f>IF('graph (2)'!$E$2=0,20,IF(AND(B626&lt;'graph (2)'!$E$10+'graph (2)'!$E$32,B626&gt;'graph (2)'!$E$10-'graph (2)'!$E$32),0.25,NA()))</f>
        <v>#REF!</v>
      </c>
      <c r="K626" s="674" t="e">
        <f>IF('graph (2)'!$E$20=0,0,IF('graph (2)'!$E$2=0,20,IF(AND(B626&lt;'graph (2)'!$E$20+'graph (2)'!$E$32,B626&gt;'graph (2)'!$E$20-'graph (2)'!$E$32),0.25,0)))</f>
        <v>#REF!</v>
      </c>
      <c r="L626" s="674" t="e">
        <f>IF('graph (2)'!$E$22=0,0,IF('graph (2)'!$E$2=0,20,IF(AND(B626&gt;'graph (2)'!$E$22-'graph (2)'!$E$32,B626&lt;'graph (2)'!$E$22+'graph (2)'!$E$32),0.25,0)))</f>
        <v>#REF!</v>
      </c>
    </row>
    <row r="627" spans="2:12">
      <c r="B627" s="620" t="e">
        <f>IF('graph (2)'!$E$2=0,"",B626+'graph (2)'!$E$32)</f>
        <v>#REF!</v>
      </c>
      <c r="C627" s="673" t="e">
        <f>IF('graph (2)'!$E$2=0,20,IF(SUM(K627+L627=0),NA(),0.25))</f>
        <v>#REF!</v>
      </c>
      <c r="D627" s="496" t="e">
        <f>IF('graph (2)'!$E$2=0,20,IF(AND(B627&lt;'graph (2)'!$E$10+'graph (2)'!$E$32,B627&gt;'graph (2)'!$E$10-'graph (2)'!$E$32),0.25,NA()))</f>
        <v>#REF!</v>
      </c>
      <c r="K627" s="674" t="e">
        <f>IF('graph (2)'!$E$20=0,0,IF('graph (2)'!$E$2=0,20,IF(AND(B627&lt;'graph (2)'!$E$20+'graph (2)'!$E$32,B627&gt;'graph (2)'!$E$20-'graph (2)'!$E$32),0.25,0)))</f>
        <v>#REF!</v>
      </c>
      <c r="L627" s="674" t="e">
        <f>IF('graph (2)'!$E$22=0,0,IF('graph (2)'!$E$2=0,20,IF(AND(B627&gt;'graph (2)'!$E$22-'graph (2)'!$E$32,B627&lt;'graph (2)'!$E$22+'graph (2)'!$E$32),0.25,0)))</f>
        <v>#REF!</v>
      </c>
    </row>
    <row r="628" spans="2:12">
      <c r="B628" s="620" t="e">
        <f>IF('graph (2)'!$E$2=0,"",B627+'graph (2)'!$E$32)</f>
        <v>#REF!</v>
      </c>
      <c r="C628" s="673" t="e">
        <f>IF('graph (2)'!$E$2=0,20,IF(SUM(K628+L628=0),NA(),0.25))</f>
        <v>#REF!</v>
      </c>
      <c r="D628" s="496" t="e">
        <f>IF('graph (2)'!$E$2=0,20,IF(AND(B628&lt;'graph (2)'!$E$10+'graph (2)'!$E$32,B628&gt;'graph (2)'!$E$10-'graph (2)'!$E$32),0.25,NA()))</f>
        <v>#REF!</v>
      </c>
      <c r="K628" s="674" t="e">
        <f>IF('graph (2)'!$E$20=0,0,IF('graph (2)'!$E$2=0,20,IF(AND(B628&lt;'graph (2)'!$E$20+'graph (2)'!$E$32,B628&gt;'graph (2)'!$E$20-'graph (2)'!$E$32),0.25,0)))</f>
        <v>#REF!</v>
      </c>
      <c r="L628" s="674" t="e">
        <f>IF('graph (2)'!$E$22=0,0,IF('graph (2)'!$E$2=0,20,IF(AND(B628&gt;'graph (2)'!$E$22-'graph (2)'!$E$32,B628&lt;'graph (2)'!$E$22+'graph (2)'!$E$32),0.25,0)))</f>
        <v>#REF!</v>
      </c>
    </row>
    <row r="629" spans="2:12">
      <c r="B629" s="620" t="e">
        <f>IF('graph (2)'!$E$2=0,"",B628+'graph (2)'!$E$32)</f>
        <v>#REF!</v>
      </c>
      <c r="C629" s="673" t="e">
        <f>IF('graph (2)'!$E$2=0,20,IF(SUM(K629+L629=0),NA(),0.25))</f>
        <v>#REF!</v>
      </c>
      <c r="D629" s="496" t="e">
        <f>IF('graph (2)'!$E$2=0,20,IF(AND(B629&lt;'graph (2)'!$E$10+'graph (2)'!$E$32,B629&gt;'graph (2)'!$E$10-'graph (2)'!$E$32),0.25,NA()))</f>
        <v>#REF!</v>
      </c>
      <c r="K629" s="674" t="e">
        <f>IF('graph (2)'!$E$20=0,0,IF('graph (2)'!$E$2=0,20,IF(AND(B629&lt;'graph (2)'!$E$20+'graph (2)'!$E$32,B629&gt;'graph (2)'!$E$20-'graph (2)'!$E$32),0.25,0)))</f>
        <v>#REF!</v>
      </c>
      <c r="L629" s="674" t="e">
        <f>IF('graph (2)'!$E$22=0,0,IF('graph (2)'!$E$2=0,20,IF(AND(B629&gt;'graph (2)'!$E$22-'graph (2)'!$E$32,B629&lt;'graph (2)'!$E$22+'graph (2)'!$E$32),0.25,0)))</f>
        <v>#REF!</v>
      </c>
    </row>
    <row r="630" spans="2:12">
      <c r="B630" s="620" t="e">
        <f>IF('graph (2)'!$E$2=0,"",B629+'graph (2)'!$E$32)</f>
        <v>#REF!</v>
      </c>
      <c r="C630" s="673" t="e">
        <f>IF('graph (2)'!$E$2=0,20,IF(SUM(K630+L630=0),NA(),0.25))</f>
        <v>#REF!</v>
      </c>
      <c r="D630" s="496" t="e">
        <f>IF('graph (2)'!$E$2=0,20,IF(AND(B630&lt;'graph (2)'!$E$10+'graph (2)'!$E$32,B630&gt;'graph (2)'!$E$10-'graph (2)'!$E$32),0.25,NA()))</f>
        <v>#REF!</v>
      </c>
      <c r="K630" s="674" t="e">
        <f>IF('graph (2)'!$E$20=0,0,IF('graph (2)'!$E$2=0,20,IF(AND(B630&lt;'graph (2)'!$E$20+'graph (2)'!$E$32,B630&gt;'graph (2)'!$E$20-'graph (2)'!$E$32),0.25,0)))</f>
        <v>#REF!</v>
      </c>
      <c r="L630" s="674" t="e">
        <f>IF('graph (2)'!$E$22=0,0,IF('graph (2)'!$E$2=0,20,IF(AND(B630&gt;'graph (2)'!$E$22-'graph (2)'!$E$32,B630&lt;'graph (2)'!$E$22+'graph (2)'!$E$32),0.25,0)))</f>
        <v>#REF!</v>
      </c>
    </row>
    <row r="631" spans="2:12">
      <c r="B631" s="620" t="e">
        <f>IF('graph (2)'!$E$2=0,"",B630+'graph (2)'!$E$32)</f>
        <v>#REF!</v>
      </c>
      <c r="C631" s="673" t="e">
        <f>IF('graph (2)'!$E$2=0,20,IF(SUM(K631+L631=0),NA(),0.25))</f>
        <v>#REF!</v>
      </c>
      <c r="D631" s="496" t="e">
        <f>IF('graph (2)'!$E$2=0,20,IF(AND(B631&lt;'graph (2)'!$E$10+'graph (2)'!$E$32,B631&gt;'graph (2)'!$E$10-'graph (2)'!$E$32),0.25,NA()))</f>
        <v>#REF!</v>
      </c>
      <c r="K631" s="674" t="e">
        <f>IF('graph (2)'!$E$20=0,0,IF('graph (2)'!$E$2=0,20,IF(AND(B631&lt;'graph (2)'!$E$20+'graph (2)'!$E$32,B631&gt;'graph (2)'!$E$20-'graph (2)'!$E$32),0.25,0)))</f>
        <v>#REF!</v>
      </c>
      <c r="L631" s="674" t="e">
        <f>IF('graph (2)'!$E$22=0,0,IF('graph (2)'!$E$2=0,20,IF(AND(B631&gt;'graph (2)'!$E$22-'graph (2)'!$E$32,B631&lt;'graph (2)'!$E$22+'graph (2)'!$E$32),0.25,0)))</f>
        <v>#REF!</v>
      </c>
    </row>
    <row r="632" spans="2:12">
      <c r="B632" s="620" t="e">
        <f>IF('graph (2)'!$E$2=0,"",B631+'graph (2)'!$E$32)</f>
        <v>#REF!</v>
      </c>
      <c r="C632" s="673" t="e">
        <f>IF('graph (2)'!$E$2=0,20,IF(SUM(K632+L632=0),NA(),0.25))</f>
        <v>#REF!</v>
      </c>
      <c r="D632" s="496" t="e">
        <f>IF('graph (2)'!$E$2=0,20,IF(AND(B632&lt;'graph (2)'!$E$10+'graph (2)'!$E$32,B632&gt;'graph (2)'!$E$10-'graph (2)'!$E$32),0.25,NA()))</f>
        <v>#REF!</v>
      </c>
      <c r="K632" s="674" t="e">
        <f>IF('graph (2)'!$E$20=0,0,IF('graph (2)'!$E$2=0,20,IF(AND(B632&lt;'graph (2)'!$E$20+'graph (2)'!$E$32,B632&gt;'graph (2)'!$E$20-'graph (2)'!$E$32),0.25,0)))</f>
        <v>#REF!</v>
      </c>
      <c r="L632" s="674" t="e">
        <f>IF('graph (2)'!$E$22=0,0,IF('graph (2)'!$E$2=0,20,IF(AND(B632&gt;'graph (2)'!$E$22-'graph (2)'!$E$32,B632&lt;'graph (2)'!$E$22+'graph (2)'!$E$32),0.25,0)))</f>
        <v>#REF!</v>
      </c>
    </row>
    <row r="633" spans="2:12">
      <c r="B633" s="620" t="e">
        <f>IF('graph (2)'!$E$2=0,"",B632+'graph (2)'!$E$32)</f>
        <v>#REF!</v>
      </c>
      <c r="C633" s="673" t="e">
        <f>IF('graph (2)'!$E$2=0,20,IF(SUM(K633+L633=0),NA(),0.25))</f>
        <v>#REF!</v>
      </c>
      <c r="D633" s="496" t="e">
        <f>IF('graph (2)'!$E$2=0,20,IF(AND(B633&lt;'graph (2)'!$E$10+'graph (2)'!$E$32,B633&gt;'graph (2)'!$E$10-'graph (2)'!$E$32),0.25,NA()))</f>
        <v>#REF!</v>
      </c>
      <c r="K633" s="674" t="e">
        <f>IF('graph (2)'!$E$20=0,0,IF('graph (2)'!$E$2=0,20,IF(AND(B633&lt;'graph (2)'!$E$20+'graph (2)'!$E$32,B633&gt;'graph (2)'!$E$20-'graph (2)'!$E$32),0.25,0)))</f>
        <v>#REF!</v>
      </c>
      <c r="L633" s="674" t="e">
        <f>IF('graph (2)'!$E$22=0,0,IF('graph (2)'!$E$2=0,20,IF(AND(B633&gt;'graph (2)'!$E$22-'graph (2)'!$E$32,B633&lt;'graph (2)'!$E$22+'graph (2)'!$E$32),0.25,0)))</f>
        <v>#REF!</v>
      </c>
    </row>
    <row r="634" spans="2:12">
      <c r="B634" s="620" t="e">
        <f>IF('graph (2)'!$E$2=0,"",B633+'graph (2)'!$E$32)</f>
        <v>#REF!</v>
      </c>
      <c r="C634" s="673" t="e">
        <f>IF('graph (2)'!$E$2=0,20,IF(SUM(K634+L634=0),NA(),0.25))</f>
        <v>#REF!</v>
      </c>
      <c r="D634" s="496" t="e">
        <f>IF('graph (2)'!$E$2=0,20,IF(AND(B634&lt;'graph (2)'!$E$10+'graph (2)'!$E$32,B634&gt;'graph (2)'!$E$10-'graph (2)'!$E$32),0.25,NA()))</f>
        <v>#REF!</v>
      </c>
      <c r="K634" s="674" t="e">
        <f>IF('graph (2)'!$E$20=0,0,IF('graph (2)'!$E$2=0,20,IF(AND(B634&lt;'graph (2)'!$E$20+'graph (2)'!$E$32,B634&gt;'graph (2)'!$E$20-'graph (2)'!$E$32),0.25,0)))</f>
        <v>#REF!</v>
      </c>
      <c r="L634" s="674" t="e">
        <f>IF('graph (2)'!$E$22=0,0,IF('graph (2)'!$E$2=0,20,IF(AND(B634&gt;'graph (2)'!$E$22-'graph (2)'!$E$32,B634&lt;'graph (2)'!$E$22+'graph (2)'!$E$32),0.25,0)))</f>
        <v>#REF!</v>
      </c>
    </row>
    <row r="635" spans="2:12">
      <c r="B635" s="620" t="e">
        <f>IF('graph (2)'!$E$2=0,"",B634+'graph (2)'!$E$32)</f>
        <v>#REF!</v>
      </c>
      <c r="C635" s="673" t="e">
        <f>IF('graph (2)'!$E$2=0,20,IF(SUM(K635+L635=0),NA(),0.25))</f>
        <v>#REF!</v>
      </c>
      <c r="D635" s="496" t="e">
        <f>IF('graph (2)'!$E$2=0,20,IF(AND(B635&lt;'graph (2)'!$E$10+'graph (2)'!$E$32,B635&gt;'graph (2)'!$E$10-'graph (2)'!$E$32),0.25,NA()))</f>
        <v>#REF!</v>
      </c>
      <c r="K635" s="674" t="e">
        <f>IF('graph (2)'!$E$20=0,0,IF('graph (2)'!$E$2=0,20,IF(AND(B635&lt;'graph (2)'!$E$20+'graph (2)'!$E$32,B635&gt;'graph (2)'!$E$20-'graph (2)'!$E$32),0.25,0)))</f>
        <v>#REF!</v>
      </c>
      <c r="L635" s="674" t="e">
        <f>IF('graph (2)'!$E$22=0,0,IF('graph (2)'!$E$2=0,20,IF(AND(B635&gt;'graph (2)'!$E$22-'graph (2)'!$E$32,B635&lt;'graph (2)'!$E$22+'graph (2)'!$E$32),0.25,0)))</f>
        <v>#REF!</v>
      </c>
    </row>
    <row r="636" spans="2:12">
      <c r="B636" s="620" t="e">
        <f>IF('graph (2)'!$E$2=0,"",B635+'graph (2)'!$E$32)</f>
        <v>#REF!</v>
      </c>
      <c r="C636" s="673" t="e">
        <f>IF('graph (2)'!$E$2=0,20,IF(SUM(K636+L636=0),NA(),0.25))</f>
        <v>#REF!</v>
      </c>
      <c r="D636" s="496" t="e">
        <f>IF('graph (2)'!$E$2=0,20,IF(AND(B636&lt;'graph (2)'!$E$10+'graph (2)'!$E$32,B636&gt;'graph (2)'!$E$10-'graph (2)'!$E$32),0.25,NA()))</f>
        <v>#REF!</v>
      </c>
      <c r="K636" s="674" t="e">
        <f>IF('graph (2)'!$E$20=0,0,IF('graph (2)'!$E$2=0,20,IF(AND(B636&lt;'graph (2)'!$E$20+'graph (2)'!$E$32,B636&gt;'graph (2)'!$E$20-'graph (2)'!$E$32),0.25,0)))</f>
        <v>#REF!</v>
      </c>
      <c r="L636" s="674" t="e">
        <f>IF('graph (2)'!$E$22=0,0,IF('graph (2)'!$E$2=0,20,IF(AND(B636&gt;'graph (2)'!$E$22-'graph (2)'!$E$32,B636&lt;'graph (2)'!$E$22+'graph (2)'!$E$32),0.25,0)))</f>
        <v>#REF!</v>
      </c>
    </row>
    <row r="637" spans="2:12">
      <c r="B637" s="620" t="e">
        <f>IF('graph (2)'!$E$2=0,"",B636+'graph (2)'!$E$32)</f>
        <v>#REF!</v>
      </c>
      <c r="C637" s="673" t="e">
        <f>IF('graph (2)'!$E$2=0,20,IF(SUM(K637+L637=0),NA(),0.25))</f>
        <v>#REF!</v>
      </c>
      <c r="D637" s="496" t="e">
        <f>IF('graph (2)'!$E$2=0,20,IF(AND(B637&lt;'graph (2)'!$E$10+'graph (2)'!$E$32,B637&gt;'graph (2)'!$E$10-'graph (2)'!$E$32),0.25,NA()))</f>
        <v>#REF!</v>
      </c>
      <c r="K637" s="674" t="e">
        <f>IF('graph (2)'!$E$20=0,0,IF('graph (2)'!$E$2=0,20,IF(AND(B637&lt;'graph (2)'!$E$20+'graph (2)'!$E$32,B637&gt;'graph (2)'!$E$20-'graph (2)'!$E$32),0.25,0)))</f>
        <v>#REF!</v>
      </c>
      <c r="L637" s="674" t="e">
        <f>IF('graph (2)'!$E$22=0,0,IF('graph (2)'!$E$2=0,20,IF(AND(B637&gt;'graph (2)'!$E$22-'graph (2)'!$E$32,B637&lt;'graph (2)'!$E$22+'graph (2)'!$E$32),0.25,0)))</f>
        <v>#REF!</v>
      </c>
    </row>
    <row r="638" spans="2:12">
      <c r="B638" s="620" t="e">
        <f>IF('graph (2)'!$E$2=0,"",B637+'graph (2)'!$E$32)</f>
        <v>#REF!</v>
      </c>
      <c r="C638" s="673" t="e">
        <f>IF('graph (2)'!$E$2=0,20,IF(SUM(K638+L638=0),NA(),0.25))</f>
        <v>#REF!</v>
      </c>
      <c r="D638" s="496" t="e">
        <f>IF('graph (2)'!$E$2=0,20,IF(AND(B638&lt;'graph (2)'!$E$10+'graph (2)'!$E$32,B638&gt;'graph (2)'!$E$10-'graph (2)'!$E$32),0.25,NA()))</f>
        <v>#REF!</v>
      </c>
      <c r="K638" s="674" t="e">
        <f>IF('graph (2)'!$E$20=0,0,IF('graph (2)'!$E$2=0,20,IF(AND(B638&lt;'graph (2)'!$E$20+'graph (2)'!$E$32,B638&gt;'graph (2)'!$E$20-'graph (2)'!$E$32),0.25,0)))</f>
        <v>#REF!</v>
      </c>
      <c r="L638" s="674" t="e">
        <f>IF('graph (2)'!$E$22=0,0,IF('graph (2)'!$E$2=0,20,IF(AND(B638&gt;'graph (2)'!$E$22-'graph (2)'!$E$32,B638&lt;'graph (2)'!$E$22+'graph (2)'!$E$32),0.25,0)))</f>
        <v>#REF!</v>
      </c>
    </row>
    <row r="639" spans="2:12">
      <c r="B639" s="620" t="e">
        <f>IF('graph (2)'!$E$2=0,"",B638+'graph (2)'!$E$32)</f>
        <v>#REF!</v>
      </c>
      <c r="C639" s="673" t="e">
        <f>IF('graph (2)'!$E$2=0,20,IF(SUM(K639+L639=0),NA(),0.25))</f>
        <v>#REF!</v>
      </c>
      <c r="D639" s="496" t="e">
        <f>IF('graph (2)'!$E$2=0,20,IF(AND(B639&lt;'graph (2)'!$E$10+'graph (2)'!$E$32,B639&gt;'graph (2)'!$E$10-'graph (2)'!$E$32),0.25,NA()))</f>
        <v>#REF!</v>
      </c>
      <c r="K639" s="674" t="e">
        <f>IF('graph (2)'!$E$20=0,0,IF('graph (2)'!$E$2=0,20,IF(AND(B639&lt;'graph (2)'!$E$20+'graph (2)'!$E$32,B639&gt;'graph (2)'!$E$20-'graph (2)'!$E$32),0.25,0)))</f>
        <v>#REF!</v>
      </c>
      <c r="L639" s="674" t="e">
        <f>IF('graph (2)'!$E$22=0,0,IF('graph (2)'!$E$2=0,20,IF(AND(B639&gt;'graph (2)'!$E$22-'graph (2)'!$E$32,B639&lt;'graph (2)'!$E$22+'graph (2)'!$E$32),0.25,0)))</f>
        <v>#REF!</v>
      </c>
    </row>
    <row r="640" spans="2:12">
      <c r="B640" s="620" t="e">
        <f>IF('graph (2)'!$E$2=0,"",B639+'graph (2)'!$E$32)</f>
        <v>#REF!</v>
      </c>
      <c r="C640" s="673" t="e">
        <f>IF('graph (2)'!$E$2=0,20,IF(SUM(K640+L640=0),NA(),0.25))</f>
        <v>#REF!</v>
      </c>
      <c r="D640" s="496" t="e">
        <f>IF('graph (2)'!$E$2=0,20,IF(AND(B640&lt;'graph (2)'!$E$10+'graph (2)'!$E$32,B640&gt;'graph (2)'!$E$10-'graph (2)'!$E$32),0.25,NA()))</f>
        <v>#REF!</v>
      </c>
      <c r="K640" s="674" t="e">
        <f>IF('graph (2)'!$E$20=0,0,IF('graph (2)'!$E$2=0,20,IF(AND(B640&lt;'graph (2)'!$E$20+'graph (2)'!$E$32,B640&gt;'graph (2)'!$E$20-'graph (2)'!$E$32),0.25,0)))</f>
        <v>#REF!</v>
      </c>
      <c r="L640" s="674" t="e">
        <f>IF('graph (2)'!$E$22=0,0,IF('graph (2)'!$E$2=0,20,IF(AND(B640&gt;'graph (2)'!$E$22-'graph (2)'!$E$32,B640&lt;'graph (2)'!$E$22+'graph (2)'!$E$32),0.25,0)))</f>
        <v>#REF!</v>
      </c>
    </row>
    <row r="641" spans="2:12">
      <c r="B641" s="620" t="e">
        <f>IF('graph (2)'!$E$2=0,"",B640+'graph (2)'!$E$32)</f>
        <v>#REF!</v>
      </c>
      <c r="C641" s="673" t="e">
        <f>IF('graph (2)'!$E$2=0,20,IF(SUM(K641+L641=0),NA(),0.25))</f>
        <v>#REF!</v>
      </c>
      <c r="D641" s="496" t="e">
        <f>IF('graph (2)'!$E$2=0,20,IF(AND(B641&lt;'graph (2)'!$E$10+'graph (2)'!$E$32,B641&gt;'graph (2)'!$E$10-'graph (2)'!$E$32),0.25,NA()))</f>
        <v>#REF!</v>
      </c>
      <c r="K641" s="674" t="e">
        <f>IF('graph (2)'!$E$20=0,0,IF('graph (2)'!$E$2=0,20,IF(AND(B641&lt;'graph (2)'!$E$20+'graph (2)'!$E$32,B641&gt;'graph (2)'!$E$20-'graph (2)'!$E$32),0.25,0)))</f>
        <v>#REF!</v>
      </c>
      <c r="L641" s="674" t="e">
        <f>IF('graph (2)'!$E$22=0,0,IF('graph (2)'!$E$2=0,20,IF(AND(B641&gt;'graph (2)'!$E$22-'graph (2)'!$E$32,B641&lt;'graph (2)'!$E$22+'graph (2)'!$E$32),0.25,0)))</f>
        <v>#REF!</v>
      </c>
    </row>
    <row r="642" spans="2:12">
      <c r="B642" s="620" t="e">
        <f>IF('graph (2)'!$E$2=0,"",B641+'graph (2)'!$E$32)</f>
        <v>#REF!</v>
      </c>
      <c r="C642" s="673" t="e">
        <f>IF('graph (2)'!$E$2=0,20,IF(SUM(K642+L642=0),NA(),0.25))</f>
        <v>#REF!</v>
      </c>
      <c r="D642" s="496" t="e">
        <f>IF('graph (2)'!$E$2=0,20,IF(AND(B642&lt;'graph (2)'!$E$10+'graph (2)'!$E$32,B642&gt;'graph (2)'!$E$10-'graph (2)'!$E$32),0.25,NA()))</f>
        <v>#REF!</v>
      </c>
      <c r="K642" s="674" t="e">
        <f>IF('graph (2)'!$E$20=0,0,IF('graph (2)'!$E$2=0,20,IF(AND(B642&lt;'graph (2)'!$E$20+'graph (2)'!$E$32,B642&gt;'graph (2)'!$E$20-'graph (2)'!$E$32),0.25,0)))</f>
        <v>#REF!</v>
      </c>
      <c r="L642" s="674" t="e">
        <f>IF('graph (2)'!$E$22=0,0,IF('graph (2)'!$E$2=0,20,IF(AND(B642&gt;'graph (2)'!$E$22-'graph (2)'!$E$32,B642&lt;'graph (2)'!$E$22+'graph (2)'!$E$32),0.25,0)))</f>
        <v>#REF!</v>
      </c>
    </row>
    <row r="643" spans="2:12">
      <c r="B643" s="620" t="e">
        <f>IF('graph (2)'!$E$2=0,"",B642+'graph (2)'!$E$32)</f>
        <v>#REF!</v>
      </c>
      <c r="C643" s="673" t="e">
        <f>IF('graph (2)'!$E$2=0,20,IF(SUM(K643+L643=0),NA(),0.25))</f>
        <v>#REF!</v>
      </c>
      <c r="D643" s="496" t="e">
        <f>IF('graph (2)'!$E$2=0,20,IF(AND(B643&lt;'graph (2)'!$E$10+'graph (2)'!$E$32,B643&gt;'graph (2)'!$E$10-'graph (2)'!$E$32),0.25,NA()))</f>
        <v>#REF!</v>
      </c>
      <c r="K643" s="674" t="e">
        <f>IF('graph (2)'!$E$20=0,0,IF('graph (2)'!$E$2=0,20,IF(AND(B643&lt;'graph (2)'!$E$20+'graph (2)'!$E$32,B643&gt;'graph (2)'!$E$20-'graph (2)'!$E$32),0.25,0)))</f>
        <v>#REF!</v>
      </c>
      <c r="L643" s="674" t="e">
        <f>IF('graph (2)'!$E$22=0,0,IF('graph (2)'!$E$2=0,20,IF(AND(B643&gt;'graph (2)'!$E$22-'graph (2)'!$E$32,B643&lt;'graph (2)'!$E$22+'graph (2)'!$E$32),0.25,0)))</f>
        <v>#REF!</v>
      </c>
    </row>
    <row r="644" spans="2:12">
      <c r="B644" s="620" t="e">
        <f>IF('graph (2)'!$E$2=0,"",B643+'graph (2)'!$E$32)</f>
        <v>#REF!</v>
      </c>
      <c r="C644" s="673" t="e">
        <f>IF('graph (2)'!$E$2=0,20,IF(SUM(K644+L644=0),NA(),0.25))</f>
        <v>#REF!</v>
      </c>
      <c r="D644" s="496" t="e">
        <f>IF('graph (2)'!$E$2=0,20,IF(AND(B644&lt;'graph (2)'!$E$10+'graph (2)'!$E$32,B644&gt;'graph (2)'!$E$10-'graph (2)'!$E$32),0.25,NA()))</f>
        <v>#REF!</v>
      </c>
      <c r="K644" s="674" t="e">
        <f>IF('graph (2)'!$E$20=0,0,IF('graph (2)'!$E$2=0,20,IF(AND(B644&lt;'graph (2)'!$E$20+'graph (2)'!$E$32,B644&gt;'graph (2)'!$E$20-'graph (2)'!$E$32),0.25,0)))</f>
        <v>#REF!</v>
      </c>
      <c r="L644" s="674" t="e">
        <f>IF('graph (2)'!$E$22=0,0,IF('graph (2)'!$E$2=0,20,IF(AND(B644&gt;'graph (2)'!$E$22-'graph (2)'!$E$32,B644&lt;'graph (2)'!$E$22+'graph (2)'!$E$32),0.25,0)))</f>
        <v>#REF!</v>
      </c>
    </row>
    <row r="645" spans="2:12">
      <c r="B645" s="620" t="e">
        <f>IF('graph (2)'!$E$2=0,"",B644+'graph (2)'!$E$32)</f>
        <v>#REF!</v>
      </c>
      <c r="C645" s="673" t="e">
        <f>IF('graph (2)'!$E$2=0,20,IF(SUM(K645+L645=0),NA(),0.25))</f>
        <v>#REF!</v>
      </c>
      <c r="D645" s="496" t="e">
        <f>IF('graph (2)'!$E$2=0,20,IF(AND(B645&lt;'graph (2)'!$E$10+'graph (2)'!$E$32,B645&gt;'graph (2)'!$E$10-'graph (2)'!$E$32),0.25,NA()))</f>
        <v>#REF!</v>
      </c>
      <c r="K645" s="674" t="e">
        <f>IF('graph (2)'!$E$20=0,0,IF('graph (2)'!$E$2=0,20,IF(AND(B645&lt;'graph (2)'!$E$20+'graph (2)'!$E$32,B645&gt;'graph (2)'!$E$20-'graph (2)'!$E$32),0.25,0)))</f>
        <v>#REF!</v>
      </c>
      <c r="L645" s="674" t="e">
        <f>IF('graph (2)'!$E$22=0,0,IF('graph (2)'!$E$2=0,20,IF(AND(B645&gt;'graph (2)'!$E$22-'graph (2)'!$E$32,B645&lt;'graph (2)'!$E$22+'graph (2)'!$E$32),0.25,0)))</f>
        <v>#REF!</v>
      </c>
    </row>
    <row r="646" spans="2:12">
      <c r="B646" s="620" t="e">
        <f>IF('graph (2)'!$E$2=0,"",B645+'graph (2)'!$E$32)</f>
        <v>#REF!</v>
      </c>
      <c r="C646" s="673" t="e">
        <f>IF('graph (2)'!$E$2=0,20,IF(SUM(K646+L646=0),NA(),0.25))</f>
        <v>#REF!</v>
      </c>
      <c r="D646" s="496" t="e">
        <f>IF('graph (2)'!$E$2=0,20,IF(AND(B646&lt;'graph (2)'!$E$10+'graph (2)'!$E$32,B646&gt;'graph (2)'!$E$10-'graph (2)'!$E$32),0.25,NA()))</f>
        <v>#REF!</v>
      </c>
      <c r="K646" s="674" t="e">
        <f>IF('graph (2)'!$E$20=0,0,IF('graph (2)'!$E$2=0,20,IF(AND(B646&lt;'graph (2)'!$E$20+'graph (2)'!$E$32,B646&gt;'graph (2)'!$E$20-'graph (2)'!$E$32),0.25,0)))</f>
        <v>#REF!</v>
      </c>
      <c r="L646" s="674" t="e">
        <f>IF('graph (2)'!$E$22=0,0,IF('graph (2)'!$E$2=0,20,IF(AND(B646&gt;'graph (2)'!$E$22-'graph (2)'!$E$32,B646&lt;'graph (2)'!$E$22+'graph (2)'!$E$32),0.25,0)))</f>
        <v>#REF!</v>
      </c>
    </row>
    <row r="647" spans="2:12">
      <c r="B647" s="620" t="e">
        <f>IF('graph (2)'!$E$2=0,"",B646+'graph (2)'!$E$32)</f>
        <v>#REF!</v>
      </c>
      <c r="C647" s="673" t="e">
        <f>IF('graph (2)'!$E$2=0,20,IF(SUM(K647+L647=0),NA(),0.25))</f>
        <v>#REF!</v>
      </c>
      <c r="D647" s="496" t="e">
        <f>IF('graph (2)'!$E$2=0,20,IF(AND(B647&lt;'graph (2)'!$E$10+'graph (2)'!$E$32,B647&gt;'graph (2)'!$E$10-'graph (2)'!$E$32),0.25,NA()))</f>
        <v>#REF!</v>
      </c>
      <c r="K647" s="674" t="e">
        <f>IF('graph (2)'!$E$20=0,0,IF('graph (2)'!$E$2=0,20,IF(AND(B647&lt;'graph (2)'!$E$20+'graph (2)'!$E$32,B647&gt;'graph (2)'!$E$20-'graph (2)'!$E$32),0.25,0)))</f>
        <v>#REF!</v>
      </c>
      <c r="L647" s="674" t="e">
        <f>IF('graph (2)'!$E$22=0,0,IF('graph (2)'!$E$2=0,20,IF(AND(B647&gt;'graph (2)'!$E$22-'graph (2)'!$E$32,B647&lt;'graph (2)'!$E$22+'graph (2)'!$E$32),0.25,0)))</f>
        <v>#REF!</v>
      </c>
    </row>
    <row r="648" spans="2:12">
      <c r="B648" s="620" t="e">
        <f>IF('graph (2)'!$E$2=0,"",B647+'graph (2)'!$E$32)</f>
        <v>#REF!</v>
      </c>
      <c r="C648" s="673" t="e">
        <f>IF('graph (2)'!$E$2=0,20,IF(SUM(K648+L648=0),NA(),0.25))</f>
        <v>#REF!</v>
      </c>
      <c r="D648" s="496" t="e">
        <f>IF('graph (2)'!$E$2=0,20,IF(AND(B648&lt;'graph (2)'!$E$10+'graph (2)'!$E$32,B648&gt;'graph (2)'!$E$10-'graph (2)'!$E$32),0.25,NA()))</f>
        <v>#REF!</v>
      </c>
      <c r="K648" s="674" t="e">
        <f>IF('graph (2)'!$E$20=0,0,IF('graph (2)'!$E$2=0,20,IF(AND(B648&lt;'graph (2)'!$E$20+'graph (2)'!$E$32,B648&gt;'graph (2)'!$E$20-'graph (2)'!$E$32),0.25,0)))</f>
        <v>#REF!</v>
      </c>
      <c r="L648" s="674" t="e">
        <f>IF('graph (2)'!$E$22=0,0,IF('graph (2)'!$E$2=0,20,IF(AND(B648&gt;'graph (2)'!$E$22-'graph (2)'!$E$32,B648&lt;'graph (2)'!$E$22+'graph (2)'!$E$32),0.25,0)))</f>
        <v>#REF!</v>
      </c>
    </row>
    <row r="649" spans="2:12">
      <c r="B649" s="620" t="e">
        <f>IF('graph (2)'!$E$2=0,"",B648+'graph (2)'!$E$32)</f>
        <v>#REF!</v>
      </c>
      <c r="C649" s="673" t="e">
        <f>IF('graph (2)'!$E$2=0,20,IF(SUM(K649+L649=0),NA(),0.25))</f>
        <v>#REF!</v>
      </c>
      <c r="D649" s="496" t="e">
        <f>IF('graph (2)'!$E$2=0,20,IF(AND(B649&lt;'graph (2)'!$E$10+'graph (2)'!$E$32,B649&gt;'graph (2)'!$E$10-'graph (2)'!$E$32),0.25,NA()))</f>
        <v>#REF!</v>
      </c>
      <c r="K649" s="674" t="e">
        <f>IF('graph (2)'!$E$20=0,0,IF('graph (2)'!$E$2=0,20,IF(AND(B649&lt;'graph (2)'!$E$20+'graph (2)'!$E$32,B649&gt;'graph (2)'!$E$20-'graph (2)'!$E$32),0.25,0)))</f>
        <v>#REF!</v>
      </c>
      <c r="L649" s="674" t="e">
        <f>IF('graph (2)'!$E$22=0,0,IF('graph (2)'!$E$2=0,20,IF(AND(B649&gt;'graph (2)'!$E$22-'graph (2)'!$E$32,B649&lt;'graph (2)'!$E$22+'graph (2)'!$E$32),0.25,0)))</f>
        <v>#REF!</v>
      </c>
    </row>
    <row r="650" spans="2:12">
      <c r="B650" s="620" t="e">
        <f>IF('graph (2)'!$E$2=0,"",B649+'graph (2)'!$E$32)</f>
        <v>#REF!</v>
      </c>
      <c r="C650" s="673" t="e">
        <f>IF('graph (2)'!$E$2=0,20,IF(SUM(K650+L650=0),NA(),0.25))</f>
        <v>#REF!</v>
      </c>
      <c r="D650" s="496" t="e">
        <f>IF('graph (2)'!$E$2=0,20,IF(AND(B650&lt;'graph (2)'!$E$10+'graph (2)'!$E$32,B650&gt;'graph (2)'!$E$10-'graph (2)'!$E$32),0.25,NA()))</f>
        <v>#REF!</v>
      </c>
      <c r="K650" s="674" t="e">
        <f>IF('graph (2)'!$E$20=0,0,IF('graph (2)'!$E$2=0,20,IF(AND(B650&lt;'graph (2)'!$E$20+'graph (2)'!$E$32,B650&gt;'graph (2)'!$E$20-'graph (2)'!$E$32),0.25,0)))</f>
        <v>#REF!</v>
      </c>
      <c r="L650" s="674" t="e">
        <f>IF('graph (2)'!$E$22=0,0,IF('graph (2)'!$E$2=0,20,IF(AND(B650&gt;'graph (2)'!$E$22-'graph (2)'!$E$32,B650&lt;'graph (2)'!$E$22+'graph (2)'!$E$32),0.25,0)))</f>
        <v>#REF!</v>
      </c>
    </row>
    <row r="651" spans="2:12">
      <c r="B651" s="620" t="e">
        <f>IF('graph (2)'!$E$2=0,"",B650+'graph (2)'!$E$32)</f>
        <v>#REF!</v>
      </c>
      <c r="C651" s="673" t="e">
        <f>IF('graph (2)'!$E$2=0,20,IF(SUM(K651+L651=0),NA(),0.25))</f>
        <v>#REF!</v>
      </c>
      <c r="D651" s="496" t="e">
        <f>IF('graph (2)'!$E$2=0,20,IF(AND(B651&lt;'graph (2)'!$E$10+'graph (2)'!$E$32,B651&gt;'graph (2)'!$E$10-'graph (2)'!$E$32),0.25,NA()))</f>
        <v>#REF!</v>
      </c>
      <c r="K651" s="674" t="e">
        <f>IF('graph (2)'!$E$20=0,0,IF('graph (2)'!$E$2=0,20,IF(AND(B651&lt;'graph (2)'!$E$20+'graph (2)'!$E$32,B651&gt;'graph (2)'!$E$20-'graph (2)'!$E$32),0.25,0)))</f>
        <v>#REF!</v>
      </c>
      <c r="L651" s="674" t="e">
        <f>IF('graph (2)'!$E$22=0,0,IF('graph (2)'!$E$2=0,20,IF(AND(B651&gt;'graph (2)'!$E$22-'graph (2)'!$E$32,B651&lt;'graph (2)'!$E$22+'graph (2)'!$E$32),0.25,0)))</f>
        <v>#REF!</v>
      </c>
    </row>
    <row r="652" spans="2:12">
      <c r="B652" s="620" t="e">
        <f>IF('graph (2)'!$E$2=0,"",B651+'graph (2)'!$E$32)</f>
        <v>#REF!</v>
      </c>
      <c r="C652" s="673" t="e">
        <f>IF('graph (2)'!$E$2=0,20,IF(SUM(K652+L652=0),NA(),0.25))</f>
        <v>#REF!</v>
      </c>
      <c r="D652" s="496" t="e">
        <f>IF('graph (2)'!$E$2=0,20,IF(AND(B652&lt;'graph (2)'!$E$10+'graph (2)'!$E$32,B652&gt;'graph (2)'!$E$10-'graph (2)'!$E$32),0.25,NA()))</f>
        <v>#REF!</v>
      </c>
      <c r="K652" s="674" t="e">
        <f>IF('graph (2)'!$E$20=0,0,IF('graph (2)'!$E$2=0,20,IF(AND(B652&lt;'graph (2)'!$E$20+'graph (2)'!$E$32,B652&gt;'graph (2)'!$E$20-'graph (2)'!$E$32),0.25,0)))</f>
        <v>#REF!</v>
      </c>
      <c r="L652" s="674" t="e">
        <f>IF('graph (2)'!$E$22=0,0,IF('graph (2)'!$E$2=0,20,IF(AND(B652&gt;'graph (2)'!$E$22-'graph (2)'!$E$32,B652&lt;'graph (2)'!$E$22+'graph (2)'!$E$32),0.25,0)))</f>
        <v>#REF!</v>
      </c>
    </row>
    <row r="653" spans="2:12">
      <c r="B653" s="620" t="e">
        <f>IF('graph (2)'!$E$2=0,"",B652+'graph (2)'!$E$32)</f>
        <v>#REF!</v>
      </c>
      <c r="C653" s="673" t="e">
        <f>IF('graph (2)'!$E$2=0,20,IF(SUM(K653+L653=0),NA(),0.25))</f>
        <v>#REF!</v>
      </c>
      <c r="D653" s="496" t="e">
        <f>IF('graph (2)'!$E$2=0,20,IF(AND(B653&lt;'graph (2)'!$E$10+'graph (2)'!$E$32,B653&gt;'graph (2)'!$E$10-'graph (2)'!$E$32),0.25,NA()))</f>
        <v>#REF!</v>
      </c>
      <c r="K653" s="674" t="e">
        <f>IF('graph (2)'!$E$20=0,0,IF('graph (2)'!$E$2=0,20,IF(AND(B653&lt;'graph (2)'!$E$20+'graph (2)'!$E$32,B653&gt;'graph (2)'!$E$20-'graph (2)'!$E$32),0.25,0)))</f>
        <v>#REF!</v>
      </c>
      <c r="L653" s="674" t="e">
        <f>IF('graph (2)'!$E$22=0,0,IF('graph (2)'!$E$2=0,20,IF(AND(B653&gt;'graph (2)'!$E$22-'graph (2)'!$E$32,B653&lt;'graph (2)'!$E$22+'graph (2)'!$E$32),0.25,0)))</f>
        <v>#REF!</v>
      </c>
    </row>
    <row r="654" spans="2:12">
      <c r="B654" s="620" t="e">
        <f>IF('graph (2)'!$E$2=0,"",B653+'graph (2)'!$E$32)</f>
        <v>#REF!</v>
      </c>
      <c r="C654" s="673" t="e">
        <f>IF('graph (2)'!$E$2=0,20,IF(SUM(K654+L654=0),NA(),0.25))</f>
        <v>#REF!</v>
      </c>
      <c r="D654" s="496" t="e">
        <f>IF('graph (2)'!$E$2=0,20,IF(AND(B654&lt;'graph (2)'!$E$10+'graph (2)'!$E$32,B654&gt;'graph (2)'!$E$10-'graph (2)'!$E$32),0.25,NA()))</f>
        <v>#REF!</v>
      </c>
      <c r="K654" s="674" t="e">
        <f>IF('graph (2)'!$E$20=0,0,IF('graph (2)'!$E$2=0,20,IF(AND(B654&lt;'graph (2)'!$E$20+'graph (2)'!$E$32,B654&gt;'graph (2)'!$E$20-'graph (2)'!$E$32),0.25,0)))</f>
        <v>#REF!</v>
      </c>
      <c r="L654" s="674" t="e">
        <f>IF('graph (2)'!$E$22=0,0,IF('graph (2)'!$E$2=0,20,IF(AND(B654&gt;'graph (2)'!$E$22-'graph (2)'!$E$32,B654&lt;'graph (2)'!$E$22+'graph (2)'!$E$32),0.25,0)))</f>
        <v>#REF!</v>
      </c>
    </row>
    <row r="655" spans="2:12">
      <c r="B655" s="620" t="e">
        <f>IF('graph (2)'!$E$2=0,"",B654+'graph (2)'!$E$32)</f>
        <v>#REF!</v>
      </c>
      <c r="C655" s="673" t="e">
        <f>IF('graph (2)'!$E$2=0,20,IF(SUM(K655+L655=0),NA(),0.25))</f>
        <v>#REF!</v>
      </c>
      <c r="D655" s="496" t="e">
        <f>IF('graph (2)'!$E$2=0,20,IF(AND(B655&lt;'graph (2)'!$E$10+'graph (2)'!$E$32,B655&gt;'graph (2)'!$E$10-'graph (2)'!$E$32),0.25,NA()))</f>
        <v>#REF!</v>
      </c>
      <c r="K655" s="674" t="e">
        <f>IF('graph (2)'!$E$20=0,0,IF('graph (2)'!$E$2=0,20,IF(AND(B655&lt;'graph (2)'!$E$20+'graph (2)'!$E$32,B655&gt;'graph (2)'!$E$20-'graph (2)'!$E$32),0.25,0)))</f>
        <v>#REF!</v>
      </c>
      <c r="L655" s="674" t="e">
        <f>IF('graph (2)'!$E$22=0,0,IF('graph (2)'!$E$2=0,20,IF(AND(B655&gt;'graph (2)'!$E$22-'graph (2)'!$E$32,B655&lt;'graph (2)'!$E$22+'graph (2)'!$E$32),0.25,0)))</f>
        <v>#REF!</v>
      </c>
    </row>
    <row r="656" spans="2:12">
      <c r="B656" s="620" t="e">
        <f>IF('graph (2)'!$E$2=0,"",B655+'graph (2)'!$E$32)</f>
        <v>#REF!</v>
      </c>
      <c r="C656" s="673" t="e">
        <f>IF('graph (2)'!$E$2=0,20,IF(SUM(K656+L656=0),NA(),0.25))</f>
        <v>#REF!</v>
      </c>
      <c r="D656" s="496" t="e">
        <f>IF('graph (2)'!$E$2=0,20,IF(AND(B656&lt;'graph (2)'!$E$10+'graph (2)'!$E$32,B656&gt;'graph (2)'!$E$10-'graph (2)'!$E$32),0.25,NA()))</f>
        <v>#REF!</v>
      </c>
      <c r="K656" s="674" t="e">
        <f>IF('graph (2)'!$E$20=0,0,IF('graph (2)'!$E$2=0,20,IF(AND(B656&lt;'graph (2)'!$E$20+'graph (2)'!$E$32,B656&gt;'graph (2)'!$E$20-'graph (2)'!$E$32),0.25,0)))</f>
        <v>#REF!</v>
      </c>
      <c r="L656" s="674" t="e">
        <f>IF('graph (2)'!$E$22=0,0,IF('graph (2)'!$E$2=0,20,IF(AND(B656&gt;'graph (2)'!$E$22-'graph (2)'!$E$32,B656&lt;'graph (2)'!$E$22+'graph (2)'!$E$32),0.25,0)))</f>
        <v>#REF!</v>
      </c>
    </row>
    <row r="657" spans="2:12">
      <c r="B657" s="620" t="e">
        <f>IF('graph (2)'!$E$2=0,"",B656+'graph (2)'!$E$32)</f>
        <v>#REF!</v>
      </c>
      <c r="C657" s="673" t="e">
        <f>IF('graph (2)'!$E$2=0,20,IF(SUM(K657+L657=0),NA(),0.25))</f>
        <v>#REF!</v>
      </c>
      <c r="D657" s="496" t="e">
        <f>IF('graph (2)'!$E$2=0,20,IF(AND(B657&lt;'graph (2)'!$E$10+'graph (2)'!$E$32,B657&gt;'graph (2)'!$E$10-'graph (2)'!$E$32),0.25,NA()))</f>
        <v>#REF!</v>
      </c>
      <c r="K657" s="674" t="e">
        <f>IF('graph (2)'!$E$20=0,0,IF('graph (2)'!$E$2=0,20,IF(AND(B657&lt;'graph (2)'!$E$20+'graph (2)'!$E$32,B657&gt;'graph (2)'!$E$20-'graph (2)'!$E$32),0.25,0)))</f>
        <v>#REF!</v>
      </c>
      <c r="L657" s="674" t="e">
        <f>IF('graph (2)'!$E$22=0,0,IF('graph (2)'!$E$2=0,20,IF(AND(B657&gt;'graph (2)'!$E$22-'graph (2)'!$E$32,B657&lt;'graph (2)'!$E$22+'graph (2)'!$E$32),0.25,0)))</f>
        <v>#REF!</v>
      </c>
    </row>
    <row r="658" spans="2:12">
      <c r="B658" s="620" t="e">
        <f>IF('graph (2)'!$E$2=0,"",B657+'graph (2)'!$E$32)</f>
        <v>#REF!</v>
      </c>
      <c r="C658" s="673" t="e">
        <f>IF('graph (2)'!$E$2=0,20,IF(SUM(K658+L658=0),NA(),0.25))</f>
        <v>#REF!</v>
      </c>
      <c r="D658" s="496" t="e">
        <f>IF('graph (2)'!$E$2=0,20,IF(AND(B658&lt;'graph (2)'!$E$10+'graph (2)'!$E$32,B658&gt;'graph (2)'!$E$10-'graph (2)'!$E$32),0.25,NA()))</f>
        <v>#REF!</v>
      </c>
      <c r="K658" s="674" t="e">
        <f>IF('graph (2)'!$E$20=0,0,IF('graph (2)'!$E$2=0,20,IF(AND(B658&lt;'graph (2)'!$E$20+'graph (2)'!$E$32,B658&gt;'graph (2)'!$E$20-'graph (2)'!$E$32),0.25,0)))</f>
        <v>#REF!</v>
      </c>
      <c r="L658" s="674" t="e">
        <f>IF('graph (2)'!$E$22=0,0,IF('graph (2)'!$E$2=0,20,IF(AND(B658&gt;'graph (2)'!$E$22-'graph (2)'!$E$32,B658&lt;'graph (2)'!$E$22+'graph (2)'!$E$32),0.25,0)))</f>
        <v>#REF!</v>
      </c>
    </row>
    <row r="659" spans="2:12">
      <c r="B659" s="620" t="e">
        <f>IF('graph (2)'!$E$2=0,"",B658+'graph (2)'!$E$32)</f>
        <v>#REF!</v>
      </c>
      <c r="C659" s="673" t="e">
        <f>IF('graph (2)'!$E$2=0,20,IF(SUM(K659+L659=0),NA(),0.25))</f>
        <v>#REF!</v>
      </c>
      <c r="D659" s="496" t="e">
        <f>IF('graph (2)'!$E$2=0,20,IF(AND(B659&lt;'graph (2)'!$E$10+'graph (2)'!$E$32,B659&gt;'graph (2)'!$E$10-'graph (2)'!$E$32),0.25,NA()))</f>
        <v>#REF!</v>
      </c>
      <c r="K659" s="674" t="e">
        <f>IF('graph (2)'!$E$20=0,0,IF('graph (2)'!$E$2=0,20,IF(AND(B659&lt;'graph (2)'!$E$20+'graph (2)'!$E$32,B659&gt;'graph (2)'!$E$20-'graph (2)'!$E$32),0.25,0)))</f>
        <v>#REF!</v>
      </c>
      <c r="L659" s="674" t="e">
        <f>IF('graph (2)'!$E$22=0,0,IF('graph (2)'!$E$2=0,20,IF(AND(B659&gt;'graph (2)'!$E$22-'graph (2)'!$E$32,B659&lt;'graph (2)'!$E$22+'graph (2)'!$E$32),0.25,0)))</f>
        <v>#REF!</v>
      </c>
    </row>
    <row r="660" spans="2:12">
      <c r="B660" s="620" t="e">
        <f>IF('graph (2)'!$E$2=0,"",B659+'graph (2)'!$E$32)</f>
        <v>#REF!</v>
      </c>
      <c r="C660" s="673" t="e">
        <f>IF('graph (2)'!$E$2=0,20,IF(SUM(K660+L660=0),NA(),0.25))</f>
        <v>#REF!</v>
      </c>
      <c r="D660" s="496" t="e">
        <f>IF('graph (2)'!$E$2=0,20,IF(AND(B660&lt;'graph (2)'!$E$10+'graph (2)'!$E$32,B660&gt;'graph (2)'!$E$10-'graph (2)'!$E$32),0.25,NA()))</f>
        <v>#REF!</v>
      </c>
      <c r="K660" s="674" t="e">
        <f>IF('graph (2)'!$E$20=0,0,IF('graph (2)'!$E$2=0,20,IF(AND(B660&lt;'graph (2)'!$E$20+'graph (2)'!$E$32,B660&gt;'graph (2)'!$E$20-'graph (2)'!$E$32),0.25,0)))</f>
        <v>#REF!</v>
      </c>
      <c r="L660" s="674" t="e">
        <f>IF('graph (2)'!$E$22=0,0,IF('graph (2)'!$E$2=0,20,IF(AND(B660&gt;'graph (2)'!$E$22-'graph (2)'!$E$32,B660&lt;'graph (2)'!$E$22+'graph (2)'!$E$32),0.25,0)))</f>
        <v>#REF!</v>
      </c>
    </row>
    <row r="661" spans="2:12">
      <c r="B661" s="620" t="e">
        <f>IF('graph (2)'!$E$2=0,"",B660+'graph (2)'!$E$32)</f>
        <v>#REF!</v>
      </c>
      <c r="C661" s="673" t="e">
        <f>IF('graph (2)'!$E$2=0,20,IF(SUM(K661+L661=0),NA(),0.25))</f>
        <v>#REF!</v>
      </c>
      <c r="D661" s="496" t="e">
        <f>IF('graph (2)'!$E$2=0,20,IF(AND(B661&lt;'graph (2)'!$E$10+'graph (2)'!$E$32,B661&gt;'graph (2)'!$E$10-'graph (2)'!$E$32),0.25,NA()))</f>
        <v>#REF!</v>
      </c>
      <c r="K661" s="674" t="e">
        <f>IF('graph (2)'!$E$20=0,0,IF('graph (2)'!$E$2=0,20,IF(AND(B661&lt;'graph (2)'!$E$20+'graph (2)'!$E$32,B661&gt;'graph (2)'!$E$20-'graph (2)'!$E$32),0.25,0)))</f>
        <v>#REF!</v>
      </c>
      <c r="L661" s="674" t="e">
        <f>IF('graph (2)'!$E$22=0,0,IF('graph (2)'!$E$2=0,20,IF(AND(B661&gt;'graph (2)'!$E$22-'graph (2)'!$E$32,B661&lt;'graph (2)'!$E$22+'graph (2)'!$E$32),0.25,0)))</f>
        <v>#REF!</v>
      </c>
    </row>
    <row r="662" spans="2:12">
      <c r="B662" s="620" t="e">
        <f>IF('graph (2)'!$E$2=0,"",B661+'graph (2)'!$E$32)</f>
        <v>#REF!</v>
      </c>
      <c r="C662" s="673" t="e">
        <f>IF('graph (2)'!$E$2=0,20,IF(SUM(K662+L662=0),NA(),0.25))</f>
        <v>#REF!</v>
      </c>
      <c r="D662" s="496" t="e">
        <f>IF('graph (2)'!$E$2=0,20,IF(AND(B662&lt;'graph (2)'!$E$10+'graph (2)'!$E$32,B662&gt;'graph (2)'!$E$10-'graph (2)'!$E$32),0.25,NA()))</f>
        <v>#REF!</v>
      </c>
      <c r="K662" s="674" t="e">
        <f>IF('graph (2)'!$E$20=0,0,IF('graph (2)'!$E$2=0,20,IF(AND(B662&lt;'graph (2)'!$E$20+'graph (2)'!$E$32,B662&gt;'graph (2)'!$E$20-'graph (2)'!$E$32),0.25,0)))</f>
        <v>#REF!</v>
      </c>
      <c r="L662" s="674" t="e">
        <f>IF('graph (2)'!$E$22=0,0,IF('graph (2)'!$E$2=0,20,IF(AND(B662&gt;'graph (2)'!$E$22-'graph (2)'!$E$32,B662&lt;'graph (2)'!$E$22+'graph (2)'!$E$32),0.25,0)))</f>
        <v>#REF!</v>
      </c>
    </row>
    <row r="663" spans="2:12">
      <c r="B663" s="620" t="e">
        <f>IF('graph (2)'!$E$2=0,"",B662+'graph (2)'!$E$32)</f>
        <v>#REF!</v>
      </c>
      <c r="C663" s="673" t="e">
        <f>IF('graph (2)'!$E$2=0,20,IF(SUM(K663+L663=0),NA(),0.25))</f>
        <v>#REF!</v>
      </c>
      <c r="D663" s="496" t="e">
        <f>IF('graph (2)'!$E$2=0,20,IF(AND(B663&lt;'graph (2)'!$E$10+'graph (2)'!$E$32,B663&gt;'graph (2)'!$E$10-'graph (2)'!$E$32),0.25,NA()))</f>
        <v>#REF!</v>
      </c>
      <c r="K663" s="674" t="e">
        <f>IF('graph (2)'!$E$20=0,0,IF('graph (2)'!$E$2=0,20,IF(AND(B663&lt;'graph (2)'!$E$20+'graph (2)'!$E$32,B663&gt;'graph (2)'!$E$20-'graph (2)'!$E$32),0.25,0)))</f>
        <v>#REF!</v>
      </c>
      <c r="L663" s="674" t="e">
        <f>IF('graph (2)'!$E$22=0,0,IF('graph (2)'!$E$2=0,20,IF(AND(B663&gt;'graph (2)'!$E$22-'graph (2)'!$E$32,B663&lt;'graph (2)'!$E$22+'graph (2)'!$E$32),0.25,0)))</f>
        <v>#REF!</v>
      </c>
    </row>
    <row r="664" spans="2:12">
      <c r="B664" s="620" t="e">
        <f>IF('graph (2)'!$E$2=0,"",B663+'graph (2)'!$E$32)</f>
        <v>#REF!</v>
      </c>
      <c r="C664" s="673" t="e">
        <f>IF('graph (2)'!$E$2=0,20,IF(SUM(K664+L664=0),NA(),0.25))</f>
        <v>#REF!</v>
      </c>
      <c r="D664" s="496" t="e">
        <f>IF('graph (2)'!$E$2=0,20,IF(AND(B664&lt;'graph (2)'!$E$10+'graph (2)'!$E$32,B664&gt;'graph (2)'!$E$10-'graph (2)'!$E$32),0.25,NA()))</f>
        <v>#REF!</v>
      </c>
      <c r="K664" s="674" t="e">
        <f>IF('graph (2)'!$E$20=0,0,IF('graph (2)'!$E$2=0,20,IF(AND(B664&lt;'graph (2)'!$E$20+'graph (2)'!$E$32,B664&gt;'graph (2)'!$E$20-'graph (2)'!$E$32),0.25,0)))</f>
        <v>#REF!</v>
      </c>
      <c r="L664" s="674" t="e">
        <f>IF('graph (2)'!$E$22=0,0,IF('graph (2)'!$E$2=0,20,IF(AND(B664&gt;'graph (2)'!$E$22-'graph (2)'!$E$32,B664&lt;'graph (2)'!$E$22+'graph (2)'!$E$32),0.25,0)))</f>
        <v>#REF!</v>
      </c>
    </row>
    <row r="665" spans="2:12">
      <c r="B665" s="620" t="e">
        <f>IF('graph (2)'!$E$2=0,"",B664+'graph (2)'!$E$32)</f>
        <v>#REF!</v>
      </c>
      <c r="C665" s="673" t="e">
        <f>IF('graph (2)'!$E$2=0,20,IF(SUM(K665+L665=0),NA(),0.25))</f>
        <v>#REF!</v>
      </c>
      <c r="D665" s="496" t="e">
        <f>IF('graph (2)'!$E$2=0,20,IF(AND(B665&lt;'graph (2)'!$E$10+'graph (2)'!$E$32,B665&gt;'graph (2)'!$E$10-'graph (2)'!$E$32),0.25,NA()))</f>
        <v>#REF!</v>
      </c>
      <c r="K665" s="674" t="e">
        <f>IF('graph (2)'!$E$20=0,0,IF('graph (2)'!$E$2=0,20,IF(AND(B665&lt;'graph (2)'!$E$20+'graph (2)'!$E$32,B665&gt;'graph (2)'!$E$20-'graph (2)'!$E$32),0.25,0)))</f>
        <v>#REF!</v>
      </c>
      <c r="L665" s="674" t="e">
        <f>IF('graph (2)'!$E$22=0,0,IF('graph (2)'!$E$2=0,20,IF(AND(B665&gt;'graph (2)'!$E$22-'graph (2)'!$E$32,B665&lt;'graph (2)'!$E$22+'graph (2)'!$E$32),0.25,0)))</f>
        <v>#REF!</v>
      </c>
    </row>
    <row r="666" spans="2:12">
      <c r="B666" s="620" t="e">
        <f>IF('graph (2)'!$E$2=0,"",B665+'graph (2)'!$E$32)</f>
        <v>#REF!</v>
      </c>
      <c r="C666" s="673" t="e">
        <f>IF('graph (2)'!$E$2=0,20,IF(SUM(K666+L666=0),NA(),0.25))</f>
        <v>#REF!</v>
      </c>
      <c r="D666" s="496" t="e">
        <f>IF('graph (2)'!$E$2=0,20,IF(AND(B666&lt;'graph (2)'!$E$10+'graph (2)'!$E$32,B666&gt;'graph (2)'!$E$10-'graph (2)'!$E$32),0.25,NA()))</f>
        <v>#REF!</v>
      </c>
      <c r="K666" s="674" t="e">
        <f>IF('graph (2)'!$E$20=0,0,IF('graph (2)'!$E$2=0,20,IF(AND(B666&lt;'graph (2)'!$E$20+'graph (2)'!$E$32,B666&gt;'graph (2)'!$E$20-'graph (2)'!$E$32),0.25,0)))</f>
        <v>#REF!</v>
      </c>
      <c r="L666" s="674" t="e">
        <f>IF('graph (2)'!$E$22=0,0,IF('graph (2)'!$E$2=0,20,IF(AND(B666&gt;'graph (2)'!$E$22-'graph (2)'!$E$32,B666&lt;'graph (2)'!$E$22+'graph (2)'!$E$32),0.25,0)))</f>
        <v>#REF!</v>
      </c>
    </row>
    <row r="667" spans="2:12">
      <c r="B667" s="620" t="e">
        <f>IF('graph (2)'!$E$2=0,"",B666+'graph (2)'!$E$32)</f>
        <v>#REF!</v>
      </c>
      <c r="C667" s="673" t="e">
        <f>IF('graph (2)'!$E$2=0,20,IF(SUM(K667+L667=0),NA(),0.25))</f>
        <v>#REF!</v>
      </c>
      <c r="D667" s="496" t="e">
        <f>IF('graph (2)'!$E$2=0,20,IF(AND(B667&lt;'graph (2)'!$E$10+'graph (2)'!$E$32,B667&gt;'graph (2)'!$E$10-'graph (2)'!$E$32),0.25,NA()))</f>
        <v>#REF!</v>
      </c>
      <c r="K667" s="674" t="e">
        <f>IF('graph (2)'!$E$20=0,0,IF('graph (2)'!$E$2=0,20,IF(AND(B667&lt;'graph (2)'!$E$20+'graph (2)'!$E$32,B667&gt;'graph (2)'!$E$20-'graph (2)'!$E$32),0.25,0)))</f>
        <v>#REF!</v>
      </c>
      <c r="L667" s="674" t="e">
        <f>IF('graph (2)'!$E$22=0,0,IF('graph (2)'!$E$2=0,20,IF(AND(B667&gt;'graph (2)'!$E$22-'graph (2)'!$E$32,B667&lt;'graph (2)'!$E$22+'graph (2)'!$E$32),0.25,0)))</f>
        <v>#REF!</v>
      </c>
    </row>
    <row r="668" spans="2:12">
      <c r="B668" s="620" t="e">
        <f>IF('graph (2)'!$E$2=0,"",B667+'graph (2)'!$E$32)</f>
        <v>#REF!</v>
      </c>
      <c r="C668" s="673" t="e">
        <f>IF('graph (2)'!$E$2=0,20,IF(SUM(K668+L668=0),NA(),0.25))</f>
        <v>#REF!</v>
      </c>
      <c r="D668" s="496" t="e">
        <f>IF('graph (2)'!$E$2=0,20,IF(AND(B668&lt;'graph (2)'!$E$10+'graph (2)'!$E$32,B668&gt;'graph (2)'!$E$10-'graph (2)'!$E$32),0.25,NA()))</f>
        <v>#REF!</v>
      </c>
      <c r="K668" s="674" t="e">
        <f>IF('graph (2)'!$E$20=0,0,IF('graph (2)'!$E$2=0,20,IF(AND(B668&lt;'graph (2)'!$E$20+'graph (2)'!$E$32,B668&gt;'graph (2)'!$E$20-'graph (2)'!$E$32),0.25,0)))</f>
        <v>#REF!</v>
      </c>
      <c r="L668" s="674" t="e">
        <f>IF('graph (2)'!$E$22=0,0,IF('graph (2)'!$E$2=0,20,IF(AND(B668&gt;'graph (2)'!$E$22-'graph (2)'!$E$32,B668&lt;'graph (2)'!$E$22+'graph (2)'!$E$32),0.25,0)))</f>
        <v>#REF!</v>
      </c>
    </row>
    <row r="669" spans="2:12">
      <c r="B669" s="620" t="e">
        <f>IF('graph (2)'!$E$2=0,"",B668+'graph (2)'!$E$32)</f>
        <v>#REF!</v>
      </c>
      <c r="C669" s="673" t="e">
        <f>IF('graph (2)'!$E$2=0,20,IF(SUM(K669+L669=0),NA(),0.25))</f>
        <v>#REF!</v>
      </c>
      <c r="D669" s="496" t="e">
        <f>IF('graph (2)'!$E$2=0,20,IF(AND(B669&lt;'graph (2)'!$E$10+'graph (2)'!$E$32,B669&gt;'graph (2)'!$E$10-'graph (2)'!$E$32),0.25,NA()))</f>
        <v>#REF!</v>
      </c>
      <c r="K669" s="674" t="e">
        <f>IF('graph (2)'!$E$20=0,0,IF('graph (2)'!$E$2=0,20,IF(AND(B669&lt;'graph (2)'!$E$20+'graph (2)'!$E$32,B669&gt;'graph (2)'!$E$20-'graph (2)'!$E$32),0.25,0)))</f>
        <v>#REF!</v>
      </c>
      <c r="L669" s="674" t="e">
        <f>IF('graph (2)'!$E$22=0,0,IF('graph (2)'!$E$2=0,20,IF(AND(B669&gt;'graph (2)'!$E$22-'graph (2)'!$E$32,B669&lt;'graph (2)'!$E$22+'graph (2)'!$E$32),0.25,0)))</f>
        <v>#REF!</v>
      </c>
    </row>
    <row r="670" spans="2:12">
      <c r="B670" s="620" t="e">
        <f>IF('graph (2)'!$E$2=0,"",B669+'graph (2)'!$E$32)</f>
        <v>#REF!</v>
      </c>
      <c r="C670" s="673" t="e">
        <f>IF('graph (2)'!$E$2=0,20,IF(SUM(K670+L670=0),NA(),0.25))</f>
        <v>#REF!</v>
      </c>
      <c r="D670" s="496" t="e">
        <f>IF('graph (2)'!$E$2=0,20,IF(AND(B670&lt;'graph (2)'!$E$10+'graph (2)'!$E$32,B670&gt;'graph (2)'!$E$10-'graph (2)'!$E$32),0.25,NA()))</f>
        <v>#REF!</v>
      </c>
      <c r="K670" s="674" t="e">
        <f>IF('graph (2)'!$E$20=0,0,IF('graph (2)'!$E$2=0,20,IF(AND(B670&lt;'graph (2)'!$E$20+'graph (2)'!$E$32,B670&gt;'graph (2)'!$E$20-'graph (2)'!$E$32),0.25,0)))</f>
        <v>#REF!</v>
      </c>
      <c r="L670" s="674" t="e">
        <f>IF('graph (2)'!$E$22=0,0,IF('graph (2)'!$E$2=0,20,IF(AND(B670&gt;'graph (2)'!$E$22-'graph (2)'!$E$32,B670&lt;'graph (2)'!$E$22+'graph (2)'!$E$32),0.25,0)))</f>
        <v>#REF!</v>
      </c>
    </row>
    <row r="671" spans="2:12">
      <c r="B671" s="620" t="e">
        <f>IF('graph (2)'!$E$2=0,"",B670+'graph (2)'!$E$32)</f>
        <v>#REF!</v>
      </c>
      <c r="C671" s="673" t="e">
        <f>IF('graph (2)'!$E$2=0,20,IF(SUM(K671+L671=0),NA(),0.25))</f>
        <v>#REF!</v>
      </c>
      <c r="D671" s="496" t="e">
        <f>IF('graph (2)'!$E$2=0,20,IF(AND(B671&lt;'graph (2)'!$E$10+'graph (2)'!$E$32,B671&gt;'graph (2)'!$E$10-'graph (2)'!$E$32),0.25,NA()))</f>
        <v>#REF!</v>
      </c>
      <c r="K671" s="674" t="e">
        <f>IF('graph (2)'!$E$20=0,0,IF('graph (2)'!$E$2=0,20,IF(AND(B671&lt;'graph (2)'!$E$20+'graph (2)'!$E$32,B671&gt;'graph (2)'!$E$20-'graph (2)'!$E$32),0.25,0)))</f>
        <v>#REF!</v>
      </c>
      <c r="L671" s="674" t="e">
        <f>IF('graph (2)'!$E$22=0,0,IF('graph (2)'!$E$2=0,20,IF(AND(B671&gt;'graph (2)'!$E$22-'graph (2)'!$E$32,B671&lt;'graph (2)'!$E$22+'graph (2)'!$E$32),0.25,0)))</f>
        <v>#REF!</v>
      </c>
    </row>
    <row r="672" spans="2:12">
      <c r="B672" s="620" t="e">
        <f>IF('graph (2)'!$E$2=0,"",B671+'graph (2)'!$E$32)</f>
        <v>#REF!</v>
      </c>
      <c r="C672" s="673" t="e">
        <f>IF('graph (2)'!$E$2=0,20,IF(SUM(K672+L672=0),NA(),0.25))</f>
        <v>#REF!</v>
      </c>
      <c r="D672" s="496" t="e">
        <f>IF('graph (2)'!$E$2=0,20,IF(AND(B672&lt;'graph (2)'!$E$10+'graph (2)'!$E$32,B672&gt;'graph (2)'!$E$10-'graph (2)'!$E$32),0.25,NA()))</f>
        <v>#REF!</v>
      </c>
      <c r="K672" s="674" t="e">
        <f>IF('graph (2)'!$E$20=0,0,IF('graph (2)'!$E$2=0,20,IF(AND(B672&lt;'graph (2)'!$E$20+'graph (2)'!$E$32,B672&gt;'graph (2)'!$E$20-'graph (2)'!$E$32),0.25,0)))</f>
        <v>#REF!</v>
      </c>
      <c r="L672" s="674" t="e">
        <f>IF('graph (2)'!$E$22=0,0,IF('graph (2)'!$E$2=0,20,IF(AND(B672&gt;'graph (2)'!$E$22-'graph (2)'!$E$32,B672&lt;'graph (2)'!$E$22+'graph (2)'!$E$32),0.25,0)))</f>
        <v>#REF!</v>
      </c>
    </row>
    <row r="673" spans="2:12">
      <c r="B673" s="620" t="e">
        <f>IF('graph (2)'!$E$2=0,"",B672+'graph (2)'!$E$32)</f>
        <v>#REF!</v>
      </c>
      <c r="C673" s="673" t="e">
        <f>IF('graph (2)'!$E$2=0,20,IF(SUM(K673+L673=0),NA(),0.25))</f>
        <v>#REF!</v>
      </c>
      <c r="D673" s="496" t="e">
        <f>IF('graph (2)'!$E$2=0,20,IF(AND(B673&lt;'graph (2)'!$E$10+'graph (2)'!$E$32,B673&gt;'graph (2)'!$E$10-'graph (2)'!$E$32),0.25,NA()))</f>
        <v>#REF!</v>
      </c>
      <c r="K673" s="674" t="e">
        <f>IF('graph (2)'!$E$20=0,0,IF('graph (2)'!$E$2=0,20,IF(AND(B673&lt;'graph (2)'!$E$20+'graph (2)'!$E$32,B673&gt;'graph (2)'!$E$20-'graph (2)'!$E$32),0.25,0)))</f>
        <v>#REF!</v>
      </c>
      <c r="L673" s="674" t="e">
        <f>IF('graph (2)'!$E$22=0,0,IF('graph (2)'!$E$2=0,20,IF(AND(B673&gt;'graph (2)'!$E$22-'graph (2)'!$E$32,B673&lt;'graph (2)'!$E$22+'graph (2)'!$E$32),0.25,0)))</f>
        <v>#REF!</v>
      </c>
    </row>
    <row r="674" spans="2:12">
      <c r="B674" s="620" t="e">
        <f>IF('graph (2)'!$E$2=0,"",B673+'graph (2)'!$E$32)</f>
        <v>#REF!</v>
      </c>
      <c r="C674" s="673" t="e">
        <f>IF('graph (2)'!$E$2=0,20,IF(SUM(K674+L674=0),NA(),0.25))</f>
        <v>#REF!</v>
      </c>
      <c r="D674" s="496" t="e">
        <f>IF('graph (2)'!$E$2=0,20,IF(AND(B674&lt;'graph (2)'!$E$10+'graph (2)'!$E$32,B674&gt;'graph (2)'!$E$10-'graph (2)'!$E$32),0.25,NA()))</f>
        <v>#REF!</v>
      </c>
      <c r="K674" s="674" t="e">
        <f>IF('graph (2)'!$E$20=0,0,IF('graph (2)'!$E$2=0,20,IF(AND(B674&lt;'graph (2)'!$E$20+'graph (2)'!$E$32,B674&gt;'graph (2)'!$E$20-'graph (2)'!$E$32),0.25,0)))</f>
        <v>#REF!</v>
      </c>
      <c r="L674" s="674" t="e">
        <f>IF('graph (2)'!$E$22=0,0,IF('graph (2)'!$E$2=0,20,IF(AND(B674&gt;'graph (2)'!$E$22-'graph (2)'!$E$32,B674&lt;'graph (2)'!$E$22+'graph (2)'!$E$32),0.25,0)))</f>
        <v>#REF!</v>
      </c>
    </row>
    <row r="675" spans="2:12">
      <c r="B675" s="620" t="e">
        <f>IF('graph (2)'!$E$2=0,"",B674+'graph (2)'!$E$32)</f>
        <v>#REF!</v>
      </c>
      <c r="C675" s="673" t="e">
        <f>IF('graph (2)'!$E$2=0,20,IF(SUM(K675+L675=0),NA(),0.25))</f>
        <v>#REF!</v>
      </c>
      <c r="D675" s="496" t="e">
        <f>IF('graph (2)'!$E$2=0,20,IF(AND(B675&lt;'graph (2)'!$E$10+'graph (2)'!$E$32,B675&gt;'graph (2)'!$E$10-'graph (2)'!$E$32),0.25,NA()))</f>
        <v>#REF!</v>
      </c>
      <c r="K675" s="674" t="e">
        <f>IF('graph (2)'!$E$20=0,0,IF('graph (2)'!$E$2=0,20,IF(AND(B675&lt;'graph (2)'!$E$20+'graph (2)'!$E$32,B675&gt;'graph (2)'!$E$20-'graph (2)'!$E$32),0.25,0)))</f>
        <v>#REF!</v>
      </c>
      <c r="L675" s="674" t="e">
        <f>IF('graph (2)'!$E$22=0,0,IF('graph (2)'!$E$2=0,20,IF(AND(B675&gt;'graph (2)'!$E$22-'graph (2)'!$E$32,B675&lt;'graph (2)'!$E$22+'graph (2)'!$E$32),0.25,0)))</f>
        <v>#REF!</v>
      </c>
    </row>
    <row r="676" spans="2:12">
      <c r="B676" s="620" t="e">
        <f>IF('graph (2)'!$E$2=0,"",B675+'graph (2)'!$E$32)</f>
        <v>#REF!</v>
      </c>
      <c r="C676" s="673" t="e">
        <f>IF('graph (2)'!$E$2=0,20,IF(SUM(K676+L676=0),NA(),0.25))</f>
        <v>#REF!</v>
      </c>
      <c r="D676" s="496" t="e">
        <f>IF('graph (2)'!$E$2=0,20,IF(AND(B676&lt;'graph (2)'!$E$10+'graph (2)'!$E$32,B676&gt;'graph (2)'!$E$10-'graph (2)'!$E$32),0.25,NA()))</f>
        <v>#REF!</v>
      </c>
      <c r="K676" s="674" t="e">
        <f>IF('graph (2)'!$E$20=0,0,IF('graph (2)'!$E$2=0,20,IF(AND(B676&lt;'graph (2)'!$E$20+'graph (2)'!$E$32,B676&gt;'graph (2)'!$E$20-'graph (2)'!$E$32),0.25,0)))</f>
        <v>#REF!</v>
      </c>
      <c r="L676" s="674" t="e">
        <f>IF('graph (2)'!$E$22=0,0,IF('graph (2)'!$E$2=0,20,IF(AND(B676&gt;'graph (2)'!$E$22-'graph (2)'!$E$32,B676&lt;'graph (2)'!$E$22+'graph (2)'!$E$32),0.25,0)))</f>
        <v>#REF!</v>
      </c>
    </row>
    <row r="677" spans="2:12">
      <c r="B677" s="620" t="e">
        <f>IF('graph (2)'!$E$2=0,"",B676+'graph (2)'!$E$32)</f>
        <v>#REF!</v>
      </c>
      <c r="C677" s="673" t="e">
        <f>IF('graph (2)'!$E$2=0,20,IF(SUM(K677+L677=0),NA(),0.25))</f>
        <v>#REF!</v>
      </c>
      <c r="D677" s="496" t="e">
        <f>IF('graph (2)'!$E$2=0,20,IF(AND(B677&lt;'graph (2)'!$E$10+'graph (2)'!$E$32,B677&gt;'graph (2)'!$E$10-'graph (2)'!$E$32),0.25,NA()))</f>
        <v>#REF!</v>
      </c>
      <c r="K677" s="674" t="e">
        <f>IF('graph (2)'!$E$20=0,0,IF('graph (2)'!$E$2=0,20,IF(AND(B677&lt;'graph (2)'!$E$20+'graph (2)'!$E$32,B677&gt;'graph (2)'!$E$20-'graph (2)'!$E$32),0.25,0)))</f>
        <v>#REF!</v>
      </c>
      <c r="L677" s="674" t="e">
        <f>IF('graph (2)'!$E$22=0,0,IF('graph (2)'!$E$2=0,20,IF(AND(B677&gt;'graph (2)'!$E$22-'graph (2)'!$E$32,B677&lt;'graph (2)'!$E$22+'graph (2)'!$E$32),0.25,0)))</f>
        <v>#REF!</v>
      </c>
    </row>
    <row r="678" spans="2:12">
      <c r="B678" s="620" t="e">
        <f>IF('graph (2)'!$E$2=0,"",B677+'graph (2)'!$E$32)</f>
        <v>#REF!</v>
      </c>
      <c r="C678" s="673" t="e">
        <f>IF('graph (2)'!$E$2=0,20,IF(SUM(K678+L678=0),NA(),0.25))</f>
        <v>#REF!</v>
      </c>
      <c r="D678" s="496" t="e">
        <f>IF('graph (2)'!$E$2=0,20,IF(AND(B678&lt;'graph (2)'!$E$10+'graph (2)'!$E$32,B678&gt;'graph (2)'!$E$10-'graph (2)'!$E$32),0.25,NA()))</f>
        <v>#REF!</v>
      </c>
      <c r="K678" s="674" t="e">
        <f>IF('graph (2)'!$E$20=0,0,IF('graph (2)'!$E$2=0,20,IF(AND(B678&lt;'graph (2)'!$E$20+'graph (2)'!$E$32,B678&gt;'graph (2)'!$E$20-'graph (2)'!$E$32),0.25,0)))</f>
        <v>#REF!</v>
      </c>
      <c r="L678" s="674" t="e">
        <f>IF('graph (2)'!$E$22=0,0,IF('graph (2)'!$E$2=0,20,IF(AND(B678&gt;'graph (2)'!$E$22-'graph (2)'!$E$32,B678&lt;'graph (2)'!$E$22+'graph (2)'!$E$32),0.25,0)))</f>
        <v>#REF!</v>
      </c>
    </row>
    <row r="679" spans="2:12">
      <c r="B679" s="620" t="e">
        <f>IF('graph (2)'!$E$2=0,"",B678+'graph (2)'!$E$32)</f>
        <v>#REF!</v>
      </c>
      <c r="C679" s="673" t="e">
        <f>IF('graph (2)'!$E$2=0,20,IF(SUM(K679+L679=0),NA(),0.25))</f>
        <v>#REF!</v>
      </c>
      <c r="D679" s="496" t="e">
        <f>IF('graph (2)'!$E$2=0,20,IF(AND(B679&lt;'graph (2)'!$E$10+'graph (2)'!$E$32,B679&gt;'graph (2)'!$E$10-'graph (2)'!$E$32),0.25,NA()))</f>
        <v>#REF!</v>
      </c>
      <c r="K679" s="674" t="e">
        <f>IF('graph (2)'!$E$20=0,0,IF('graph (2)'!$E$2=0,20,IF(AND(B679&lt;'graph (2)'!$E$20+'graph (2)'!$E$32,B679&gt;'graph (2)'!$E$20-'graph (2)'!$E$32),0.25,0)))</f>
        <v>#REF!</v>
      </c>
      <c r="L679" s="674" t="e">
        <f>IF('graph (2)'!$E$22=0,0,IF('graph (2)'!$E$2=0,20,IF(AND(B679&gt;'graph (2)'!$E$22-'graph (2)'!$E$32,B679&lt;'graph (2)'!$E$22+'graph (2)'!$E$32),0.25,0)))</f>
        <v>#REF!</v>
      </c>
    </row>
    <row r="680" spans="2:12">
      <c r="B680" s="620" t="e">
        <f>IF('graph (2)'!$E$2=0,"",B679+'graph (2)'!$E$32)</f>
        <v>#REF!</v>
      </c>
      <c r="C680" s="673" t="e">
        <f>IF('graph (2)'!$E$2=0,20,IF(SUM(K680+L680=0),NA(),0.25))</f>
        <v>#REF!</v>
      </c>
      <c r="D680" s="496" t="e">
        <f>IF('graph (2)'!$E$2=0,20,IF(AND(B680&lt;'graph (2)'!$E$10+'graph (2)'!$E$32,B680&gt;'graph (2)'!$E$10-'graph (2)'!$E$32),0.25,NA()))</f>
        <v>#REF!</v>
      </c>
      <c r="K680" s="674" t="e">
        <f>IF('graph (2)'!$E$20=0,0,IF('graph (2)'!$E$2=0,20,IF(AND(B680&lt;'graph (2)'!$E$20+'graph (2)'!$E$32,B680&gt;'graph (2)'!$E$20-'graph (2)'!$E$32),0.25,0)))</f>
        <v>#REF!</v>
      </c>
      <c r="L680" s="674" t="e">
        <f>IF('graph (2)'!$E$22=0,0,IF('graph (2)'!$E$2=0,20,IF(AND(B680&gt;'graph (2)'!$E$22-'graph (2)'!$E$32,B680&lt;'graph (2)'!$E$22+'graph (2)'!$E$32),0.25,0)))</f>
        <v>#REF!</v>
      </c>
    </row>
    <row r="681" spans="2:12">
      <c r="B681" s="620" t="e">
        <f>IF('graph (2)'!$E$2=0,"",B680+'graph (2)'!$E$32)</f>
        <v>#REF!</v>
      </c>
      <c r="C681" s="673" t="e">
        <f>IF('graph (2)'!$E$2=0,20,IF(SUM(K681+L681=0),NA(),0.25))</f>
        <v>#REF!</v>
      </c>
      <c r="D681" s="496" t="e">
        <f>IF('graph (2)'!$E$2=0,20,IF(AND(B681&lt;'graph (2)'!$E$10+'graph (2)'!$E$32,B681&gt;'graph (2)'!$E$10-'graph (2)'!$E$32),0.25,NA()))</f>
        <v>#REF!</v>
      </c>
      <c r="K681" s="674" t="e">
        <f>IF('graph (2)'!$E$20=0,0,IF('graph (2)'!$E$2=0,20,IF(AND(B681&lt;'graph (2)'!$E$20+'graph (2)'!$E$32,B681&gt;'graph (2)'!$E$20-'graph (2)'!$E$32),0.25,0)))</f>
        <v>#REF!</v>
      </c>
      <c r="L681" s="674" t="e">
        <f>IF('graph (2)'!$E$22=0,0,IF('graph (2)'!$E$2=0,20,IF(AND(B681&gt;'graph (2)'!$E$22-'graph (2)'!$E$32,B681&lt;'graph (2)'!$E$22+'graph (2)'!$E$32),0.25,0)))</f>
        <v>#REF!</v>
      </c>
    </row>
    <row r="682" spans="2:12">
      <c r="B682" s="620" t="e">
        <f>IF('graph (2)'!$E$2=0,"",B681+'graph (2)'!$E$32)</f>
        <v>#REF!</v>
      </c>
      <c r="C682" s="673" t="e">
        <f>IF('graph (2)'!$E$2=0,20,IF(SUM(K682+L682=0),NA(),0.25))</f>
        <v>#REF!</v>
      </c>
      <c r="D682" s="496" t="e">
        <f>IF('graph (2)'!$E$2=0,20,IF(AND(B682&lt;'graph (2)'!$E$10+'graph (2)'!$E$32,B682&gt;'graph (2)'!$E$10-'graph (2)'!$E$32),0.25,NA()))</f>
        <v>#REF!</v>
      </c>
      <c r="K682" s="674" t="e">
        <f>IF('graph (2)'!$E$20=0,0,IF('graph (2)'!$E$2=0,20,IF(AND(B682&lt;'graph (2)'!$E$20+'graph (2)'!$E$32,B682&gt;'graph (2)'!$E$20-'graph (2)'!$E$32),0.25,0)))</f>
        <v>#REF!</v>
      </c>
      <c r="L682" s="674" t="e">
        <f>IF('graph (2)'!$E$22=0,0,IF('graph (2)'!$E$2=0,20,IF(AND(B682&gt;'graph (2)'!$E$22-'graph (2)'!$E$32,B682&lt;'graph (2)'!$E$22+'graph (2)'!$E$32),0.25,0)))</f>
        <v>#REF!</v>
      </c>
    </row>
    <row r="683" spans="2:12">
      <c r="B683" s="620" t="e">
        <f>IF('graph (2)'!$E$2=0,"",B682+'graph (2)'!$E$32)</f>
        <v>#REF!</v>
      </c>
      <c r="C683" s="673" t="e">
        <f>IF('graph (2)'!$E$2=0,20,IF(SUM(K683+L683=0),NA(),0.25))</f>
        <v>#REF!</v>
      </c>
      <c r="D683" s="496" t="e">
        <f>IF('graph (2)'!$E$2=0,20,IF(AND(B683&lt;'graph (2)'!$E$10+'graph (2)'!$E$32,B683&gt;'graph (2)'!$E$10-'graph (2)'!$E$32),0.25,NA()))</f>
        <v>#REF!</v>
      </c>
      <c r="K683" s="674" t="e">
        <f>IF('graph (2)'!$E$20=0,0,IF('graph (2)'!$E$2=0,20,IF(AND(B683&lt;'graph (2)'!$E$20+'graph (2)'!$E$32,B683&gt;'graph (2)'!$E$20-'graph (2)'!$E$32),0.25,0)))</f>
        <v>#REF!</v>
      </c>
      <c r="L683" s="674" t="e">
        <f>IF('graph (2)'!$E$22=0,0,IF('graph (2)'!$E$2=0,20,IF(AND(B683&gt;'graph (2)'!$E$22-'graph (2)'!$E$32,B683&lt;'graph (2)'!$E$22+'graph (2)'!$E$32),0.25,0)))</f>
        <v>#REF!</v>
      </c>
    </row>
    <row r="684" spans="2:12">
      <c r="B684" s="620" t="e">
        <f>IF('graph (2)'!$E$2=0,"",B683+'graph (2)'!$E$32)</f>
        <v>#REF!</v>
      </c>
      <c r="C684" s="673" t="e">
        <f>IF('graph (2)'!$E$2=0,20,IF(SUM(K684+L684=0),NA(),0.25))</f>
        <v>#REF!</v>
      </c>
      <c r="D684" s="496" t="e">
        <f>IF('graph (2)'!$E$2=0,20,IF(AND(B684&lt;'graph (2)'!$E$10+'graph (2)'!$E$32,B684&gt;'graph (2)'!$E$10-'graph (2)'!$E$32),0.25,NA()))</f>
        <v>#REF!</v>
      </c>
      <c r="K684" s="674" t="e">
        <f>IF('graph (2)'!$E$20=0,0,IF('graph (2)'!$E$2=0,20,IF(AND(B684&lt;'graph (2)'!$E$20+'graph (2)'!$E$32,B684&gt;'graph (2)'!$E$20-'graph (2)'!$E$32),0.25,0)))</f>
        <v>#REF!</v>
      </c>
      <c r="L684" s="674" t="e">
        <f>IF('graph (2)'!$E$22=0,0,IF('graph (2)'!$E$2=0,20,IF(AND(B684&gt;'graph (2)'!$E$22-'graph (2)'!$E$32,B684&lt;'graph (2)'!$E$22+'graph (2)'!$E$32),0.25,0)))</f>
        <v>#REF!</v>
      </c>
    </row>
    <row r="685" spans="2:12">
      <c r="B685" s="620" t="e">
        <f>IF('graph (2)'!$E$2=0,"",B684+'graph (2)'!$E$32)</f>
        <v>#REF!</v>
      </c>
      <c r="C685" s="673" t="e">
        <f>IF('graph (2)'!$E$2=0,20,IF(SUM(K685+L685=0),NA(),0.25))</f>
        <v>#REF!</v>
      </c>
      <c r="D685" s="496" t="e">
        <f>IF('graph (2)'!$E$2=0,20,IF(AND(B685&lt;'graph (2)'!$E$10+'graph (2)'!$E$32,B685&gt;'graph (2)'!$E$10-'graph (2)'!$E$32),0.25,NA()))</f>
        <v>#REF!</v>
      </c>
      <c r="K685" s="674" t="e">
        <f>IF('graph (2)'!$E$20=0,0,IF('graph (2)'!$E$2=0,20,IF(AND(B685&lt;'graph (2)'!$E$20+'graph (2)'!$E$32,B685&gt;'graph (2)'!$E$20-'graph (2)'!$E$32),0.25,0)))</f>
        <v>#REF!</v>
      </c>
      <c r="L685" s="674" t="e">
        <f>IF('graph (2)'!$E$22=0,0,IF('graph (2)'!$E$2=0,20,IF(AND(B685&gt;'graph (2)'!$E$22-'graph (2)'!$E$32,B685&lt;'graph (2)'!$E$22+'graph (2)'!$E$32),0.25,0)))</f>
        <v>#REF!</v>
      </c>
    </row>
    <row r="686" spans="2:12">
      <c r="B686" s="620" t="e">
        <f>IF('graph (2)'!$E$2=0,"",B685+'graph (2)'!$E$32)</f>
        <v>#REF!</v>
      </c>
      <c r="C686" s="673" t="e">
        <f>IF('graph (2)'!$E$2=0,20,IF(SUM(K686+L686=0),NA(),0.25))</f>
        <v>#REF!</v>
      </c>
      <c r="D686" s="496" t="e">
        <f>IF('graph (2)'!$E$2=0,20,IF(AND(B686&lt;'graph (2)'!$E$10+'graph (2)'!$E$32,B686&gt;'graph (2)'!$E$10-'graph (2)'!$E$32),0.25,NA()))</f>
        <v>#REF!</v>
      </c>
      <c r="K686" s="674" t="e">
        <f>IF('graph (2)'!$E$20=0,0,IF('graph (2)'!$E$2=0,20,IF(AND(B686&lt;'graph (2)'!$E$20+'graph (2)'!$E$32,B686&gt;'graph (2)'!$E$20-'graph (2)'!$E$32),0.25,0)))</f>
        <v>#REF!</v>
      </c>
      <c r="L686" s="674" t="e">
        <f>IF('graph (2)'!$E$22=0,0,IF('graph (2)'!$E$2=0,20,IF(AND(B686&gt;'graph (2)'!$E$22-'graph (2)'!$E$32,B686&lt;'graph (2)'!$E$22+'graph (2)'!$E$32),0.25,0)))</f>
        <v>#REF!</v>
      </c>
    </row>
    <row r="687" spans="2:12">
      <c r="B687" s="620" t="e">
        <f>IF('graph (2)'!$E$2=0,"",B686+'graph (2)'!$E$32)</f>
        <v>#REF!</v>
      </c>
      <c r="C687" s="673" t="e">
        <f>IF('graph (2)'!$E$2=0,20,IF(SUM(K687+L687=0),NA(),0.25))</f>
        <v>#REF!</v>
      </c>
      <c r="D687" s="496" t="e">
        <f>IF('graph (2)'!$E$2=0,20,IF(AND(B687&lt;'graph (2)'!$E$10+'graph (2)'!$E$32,B687&gt;'graph (2)'!$E$10-'graph (2)'!$E$32),0.25,NA()))</f>
        <v>#REF!</v>
      </c>
      <c r="K687" s="674" t="e">
        <f>IF('graph (2)'!$E$20=0,0,IF('graph (2)'!$E$2=0,20,IF(AND(B687&lt;'graph (2)'!$E$20+'graph (2)'!$E$32,B687&gt;'graph (2)'!$E$20-'graph (2)'!$E$32),0.25,0)))</f>
        <v>#REF!</v>
      </c>
      <c r="L687" s="674" t="e">
        <f>IF('graph (2)'!$E$22=0,0,IF('graph (2)'!$E$2=0,20,IF(AND(B687&gt;'graph (2)'!$E$22-'graph (2)'!$E$32,B687&lt;'graph (2)'!$E$22+'graph (2)'!$E$32),0.25,0)))</f>
        <v>#REF!</v>
      </c>
    </row>
    <row r="688" spans="2:12">
      <c r="B688" s="620" t="e">
        <f>IF('graph (2)'!$E$2=0,"",B687+'graph (2)'!$E$32)</f>
        <v>#REF!</v>
      </c>
      <c r="C688" s="673" t="e">
        <f>IF('graph (2)'!$E$2=0,20,IF(SUM(K688+L688=0),NA(),0.25))</f>
        <v>#REF!</v>
      </c>
      <c r="D688" s="496" t="e">
        <f>IF('graph (2)'!$E$2=0,20,IF(AND(B688&lt;'graph (2)'!$E$10+'graph (2)'!$E$32,B688&gt;'graph (2)'!$E$10-'graph (2)'!$E$32),0.25,NA()))</f>
        <v>#REF!</v>
      </c>
      <c r="K688" s="674" t="e">
        <f>IF('graph (2)'!$E$20=0,0,IF('graph (2)'!$E$2=0,20,IF(AND(B688&lt;'graph (2)'!$E$20+'graph (2)'!$E$32,B688&gt;'graph (2)'!$E$20-'graph (2)'!$E$32),0.25,0)))</f>
        <v>#REF!</v>
      </c>
      <c r="L688" s="674" t="e">
        <f>IF('graph (2)'!$E$22=0,0,IF('graph (2)'!$E$2=0,20,IF(AND(B688&gt;'graph (2)'!$E$22-'graph (2)'!$E$32,B688&lt;'graph (2)'!$E$22+'graph (2)'!$E$32),0.25,0)))</f>
        <v>#REF!</v>
      </c>
    </row>
    <row r="689" spans="2:12">
      <c r="B689" s="620" t="e">
        <f>IF('graph (2)'!$E$2=0,"",B688+'graph (2)'!$E$32)</f>
        <v>#REF!</v>
      </c>
      <c r="C689" s="673" t="e">
        <f>IF('graph (2)'!$E$2=0,20,IF(SUM(K689+L689=0),NA(),0.25))</f>
        <v>#REF!</v>
      </c>
      <c r="D689" s="496" t="e">
        <f>IF('graph (2)'!$E$2=0,20,IF(AND(B689&lt;'graph (2)'!$E$10+'graph (2)'!$E$32,B689&gt;'graph (2)'!$E$10-'graph (2)'!$E$32),0.25,NA()))</f>
        <v>#REF!</v>
      </c>
      <c r="K689" s="674" t="e">
        <f>IF('graph (2)'!$E$20=0,0,IF('graph (2)'!$E$2=0,20,IF(AND(B689&lt;'graph (2)'!$E$20+'graph (2)'!$E$32,B689&gt;'graph (2)'!$E$20-'graph (2)'!$E$32),0.25,0)))</f>
        <v>#REF!</v>
      </c>
      <c r="L689" s="674" t="e">
        <f>IF('graph (2)'!$E$22=0,0,IF('graph (2)'!$E$2=0,20,IF(AND(B689&gt;'graph (2)'!$E$22-'graph (2)'!$E$32,B689&lt;'graph (2)'!$E$22+'graph (2)'!$E$32),0.25,0)))</f>
        <v>#REF!</v>
      </c>
    </row>
    <row r="690" spans="2:12">
      <c r="B690" s="620" t="e">
        <f>IF('graph (2)'!$E$2=0,"",B689+'graph (2)'!$E$32)</f>
        <v>#REF!</v>
      </c>
      <c r="C690" s="673" t="e">
        <f>IF('graph (2)'!$E$2=0,20,IF(SUM(K690+L690=0),NA(),0.25))</f>
        <v>#REF!</v>
      </c>
      <c r="D690" s="496" t="e">
        <f>IF('graph (2)'!$E$2=0,20,IF(AND(B690&lt;'graph (2)'!$E$10+'graph (2)'!$E$32,B690&gt;'graph (2)'!$E$10-'graph (2)'!$E$32),0.25,NA()))</f>
        <v>#REF!</v>
      </c>
      <c r="K690" s="674" t="e">
        <f>IF('graph (2)'!$E$20=0,0,IF('graph (2)'!$E$2=0,20,IF(AND(B690&lt;'graph (2)'!$E$20+'graph (2)'!$E$32,B690&gt;'graph (2)'!$E$20-'graph (2)'!$E$32),0.25,0)))</f>
        <v>#REF!</v>
      </c>
      <c r="L690" s="674" t="e">
        <f>IF('graph (2)'!$E$22=0,0,IF('graph (2)'!$E$2=0,20,IF(AND(B690&gt;'graph (2)'!$E$22-'graph (2)'!$E$32,B690&lt;'graph (2)'!$E$22+'graph (2)'!$E$32),0.25,0)))</f>
        <v>#REF!</v>
      </c>
    </row>
    <row r="691" spans="2:12">
      <c r="B691" s="620" t="e">
        <f>IF('graph (2)'!$E$2=0,"",B690+'graph (2)'!$E$32)</f>
        <v>#REF!</v>
      </c>
      <c r="C691" s="673" t="e">
        <f>IF('graph (2)'!$E$2=0,20,IF(SUM(K691+L691=0),NA(),0.25))</f>
        <v>#REF!</v>
      </c>
      <c r="D691" s="496" t="e">
        <f>IF('graph (2)'!$E$2=0,20,IF(AND(B691&lt;'graph (2)'!$E$10+'graph (2)'!$E$32,B691&gt;'graph (2)'!$E$10-'graph (2)'!$E$32),0.25,NA()))</f>
        <v>#REF!</v>
      </c>
      <c r="K691" s="674" t="e">
        <f>IF('graph (2)'!$E$20=0,0,IF('graph (2)'!$E$2=0,20,IF(AND(B691&lt;'graph (2)'!$E$20+'graph (2)'!$E$32,B691&gt;'graph (2)'!$E$20-'graph (2)'!$E$32),0.25,0)))</f>
        <v>#REF!</v>
      </c>
      <c r="L691" s="674" t="e">
        <f>IF('graph (2)'!$E$22=0,0,IF('graph (2)'!$E$2=0,20,IF(AND(B691&gt;'graph (2)'!$E$22-'graph (2)'!$E$32,B691&lt;'graph (2)'!$E$22+'graph (2)'!$E$32),0.25,0)))</f>
        <v>#REF!</v>
      </c>
    </row>
    <row r="692" spans="2:12">
      <c r="B692" s="620" t="e">
        <f>IF('graph (2)'!$E$2=0,"",B691+'graph (2)'!$E$32)</f>
        <v>#REF!</v>
      </c>
      <c r="C692" s="673" t="e">
        <f>IF('graph (2)'!$E$2=0,20,IF(SUM(K692+L692=0),NA(),0.25))</f>
        <v>#REF!</v>
      </c>
      <c r="D692" s="496" t="e">
        <f>IF('graph (2)'!$E$2=0,20,IF(AND(B692&lt;'graph (2)'!$E$10+'graph (2)'!$E$32,B692&gt;'graph (2)'!$E$10-'graph (2)'!$E$32),0.25,NA()))</f>
        <v>#REF!</v>
      </c>
      <c r="K692" s="674" t="e">
        <f>IF('graph (2)'!$E$20=0,0,IF('graph (2)'!$E$2=0,20,IF(AND(B692&lt;'graph (2)'!$E$20+'graph (2)'!$E$32,B692&gt;'graph (2)'!$E$20-'graph (2)'!$E$32),0.25,0)))</f>
        <v>#REF!</v>
      </c>
      <c r="L692" s="674" t="e">
        <f>IF('graph (2)'!$E$22=0,0,IF('graph (2)'!$E$2=0,20,IF(AND(B692&gt;'graph (2)'!$E$22-'graph (2)'!$E$32,B692&lt;'graph (2)'!$E$22+'graph (2)'!$E$32),0.25,0)))</f>
        <v>#REF!</v>
      </c>
    </row>
    <row r="693" spans="2:12">
      <c r="B693" s="620" t="e">
        <f>IF('graph (2)'!$E$2=0,"",B692+'graph (2)'!$E$32)</f>
        <v>#REF!</v>
      </c>
      <c r="C693" s="673" t="e">
        <f>IF('graph (2)'!$E$2=0,20,IF(SUM(K693+L693=0),NA(),0.25))</f>
        <v>#REF!</v>
      </c>
      <c r="D693" s="496" t="e">
        <f>IF('graph (2)'!$E$2=0,20,IF(AND(B693&lt;'graph (2)'!$E$10+'graph (2)'!$E$32,B693&gt;'graph (2)'!$E$10-'graph (2)'!$E$32),0.25,NA()))</f>
        <v>#REF!</v>
      </c>
      <c r="K693" s="674" t="e">
        <f>IF('graph (2)'!$E$20=0,0,IF('graph (2)'!$E$2=0,20,IF(AND(B693&lt;'graph (2)'!$E$20+'graph (2)'!$E$32,B693&gt;'graph (2)'!$E$20-'graph (2)'!$E$32),0.25,0)))</f>
        <v>#REF!</v>
      </c>
      <c r="L693" s="674" t="e">
        <f>IF('graph (2)'!$E$22=0,0,IF('graph (2)'!$E$2=0,20,IF(AND(B693&gt;'graph (2)'!$E$22-'graph (2)'!$E$32,B693&lt;'graph (2)'!$E$22+'graph (2)'!$E$32),0.25,0)))</f>
        <v>#REF!</v>
      </c>
    </row>
    <row r="694" spans="2:12">
      <c r="B694" s="620" t="e">
        <f>IF('graph (2)'!$E$2=0,"",B693+'graph (2)'!$E$32)</f>
        <v>#REF!</v>
      </c>
      <c r="C694" s="673" t="e">
        <f>IF('graph (2)'!$E$2=0,20,IF(SUM(K694+L694=0),NA(),0.25))</f>
        <v>#REF!</v>
      </c>
      <c r="D694" s="496" t="e">
        <f>IF('graph (2)'!$E$2=0,20,IF(AND(B694&lt;'graph (2)'!$E$10+'graph (2)'!$E$32,B694&gt;'graph (2)'!$E$10-'graph (2)'!$E$32),0.25,NA()))</f>
        <v>#REF!</v>
      </c>
      <c r="K694" s="674" t="e">
        <f>IF('graph (2)'!$E$20=0,0,IF('graph (2)'!$E$2=0,20,IF(AND(B694&lt;'graph (2)'!$E$20+'graph (2)'!$E$32,B694&gt;'graph (2)'!$E$20-'graph (2)'!$E$32),0.25,0)))</f>
        <v>#REF!</v>
      </c>
      <c r="L694" s="674" t="e">
        <f>IF('graph (2)'!$E$22=0,0,IF('graph (2)'!$E$2=0,20,IF(AND(B694&gt;'graph (2)'!$E$22-'graph (2)'!$E$32,B694&lt;'graph (2)'!$E$22+'graph (2)'!$E$32),0.25,0)))</f>
        <v>#REF!</v>
      </c>
    </row>
    <row r="695" spans="2:12">
      <c r="B695" s="620" t="e">
        <f>IF('graph (2)'!$E$2=0,"",B694+'graph (2)'!$E$32)</f>
        <v>#REF!</v>
      </c>
      <c r="C695" s="673" t="e">
        <f>IF('graph (2)'!$E$2=0,20,IF(SUM(K695+L695=0),NA(),0.25))</f>
        <v>#REF!</v>
      </c>
      <c r="D695" s="496" t="e">
        <f>IF('graph (2)'!$E$2=0,20,IF(AND(B695&lt;'graph (2)'!$E$10+'graph (2)'!$E$32,B695&gt;'graph (2)'!$E$10-'graph (2)'!$E$32),0.25,NA()))</f>
        <v>#REF!</v>
      </c>
      <c r="K695" s="674" t="e">
        <f>IF('graph (2)'!$E$20=0,0,IF('graph (2)'!$E$2=0,20,IF(AND(B695&lt;'graph (2)'!$E$20+'graph (2)'!$E$32,B695&gt;'graph (2)'!$E$20-'graph (2)'!$E$32),0.25,0)))</f>
        <v>#REF!</v>
      </c>
      <c r="L695" s="674" t="e">
        <f>IF('graph (2)'!$E$22=0,0,IF('graph (2)'!$E$2=0,20,IF(AND(B695&gt;'graph (2)'!$E$22-'graph (2)'!$E$32,B695&lt;'graph (2)'!$E$22+'graph (2)'!$E$32),0.25,0)))</f>
        <v>#REF!</v>
      </c>
    </row>
    <row r="696" spans="2:12">
      <c r="B696" s="620" t="e">
        <f>IF('graph (2)'!$E$2=0,"",B695+'graph (2)'!$E$32)</f>
        <v>#REF!</v>
      </c>
      <c r="C696" s="673" t="e">
        <f>IF('graph (2)'!$E$2=0,20,IF(SUM(K696+L696=0),NA(),0.25))</f>
        <v>#REF!</v>
      </c>
      <c r="D696" s="496" t="e">
        <f>IF('graph (2)'!$E$2=0,20,IF(AND(B696&lt;'graph (2)'!$E$10+'graph (2)'!$E$32,B696&gt;'graph (2)'!$E$10-'graph (2)'!$E$32),0.25,NA()))</f>
        <v>#REF!</v>
      </c>
      <c r="K696" s="674" t="e">
        <f>IF('graph (2)'!$E$20=0,0,IF('graph (2)'!$E$2=0,20,IF(AND(B696&lt;'graph (2)'!$E$20+'graph (2)'!$E$32,B696&gt;'graph (2)'!$E$20-'graph (2)'!$E$32),0.25,0)))</f>
        <v>#REF!</v>
      </c>
      <c r="L696" s="674" t="e">
        <f>IF('graph (2)'!$E$22=0,0,IF('graph (2)'!$E$2=0,20,IF(AND(B696&gt;'graph (2)'!$E$22-'graph (2)'!$E$32,B696&lt;'graph (2)'!$E$22+'graph (2)'!$E$32),0.25,0)))</f>
        <v>#REF!</v>
      </c>
    </row>
    <row r="697" spans="2:12">
      <c r="B697" s="620" t="e">
        <f>IF('graph (2)'!$E$2=0,"",B696+'graph (2)'!$E$32)</f>
        <v>#REF!</v>
      </c>
      <c r="C697" s="673" t="e">
        <f>IF('graph (2)'!$E$2=0,20,IF(SUM(K697+L697=0),NA(),0.25))</f>
        <v>#REF!</v>
      </c>
      <c r="D697" s="496" t="e">
        <f>IF('graph (2)'!$E$2=0,20,IF(AND(B697&lt;'graph (2)'!$E$10+'graph (2)'!$E$32,B697&gt;'graph (2)'!$E$10-'graph (2)'!$E$32),0.25,NA()))</f>
        <v>#REF!</v>
      </c>
      <c r="K697" s="674" t="e">
        <f>IF('graph (2)'!$E$20=0,0,IF('graph (2)'!$E$2=0,20,IF(AND(B697&lt;'graph (2)'!$E$20+'graph (2)'!$E$32,B697&gt;'graph (2)'!$E$20-'graph (2)'!$E$32),0.25,0)))</f>
        <v>#REF!</v>
      </c>
      <c r="L697" s="674" t="e">
        <f>IF('graph (2)'!$E$22=0,0,IF('graph (2)'!$E$2=0,20,IF(AND(B697&gt;'graph (2)'!$E$22-'graph (2)'!$E$32,B697&lt;'graph (2)'!$E$22+'graph (2)'!$E$32),0.25,0)))</f>
        <v>#REF!</v>
      </c>
    </row>
    <row r="698" spans="2:12">
      <c r="B698" s="620" t="e">
        <f>IF('graph (2)'!$E$2=0,"",B697+'graph (2)'!$E$32)</f>
        <v>#REF!</v>
      </c>
      <c r="C698" s="673" t="e">
        <f>IF('graph (2)'!$E$2=0,20,IF(SUM(K698+L698=0),NA(),0.25))</f>
        <v>#REF!</v>
      </c>
      <c r="D698" s="496" t="e">
        <f>IF('graph (2)'!$E$2=0,20,IF(AND(B698&lt;'graph (2)'!$E$10+'graph (2)'!$E$32,B698&gt;'graph (2)'!$E$10-'graph (2)'!$E$32),0.25,NA()))</f>
        <v>#REF!</v>
      </c>
      <c r="K698" s="674" t="e">
        <f>IF('graph (2)'!$E$20=0,0,IF('graph (2)'!$E$2=0,20,IF(AND(B698&lt;'graph (2)'!$E$20+'graph (2)'!$E$32,B698&gt;'graph (2)'!$E$20-'graph (2)'!$E$32),0.25,0)))</f>
        <v>#REF!</v>
      </c>
      <c r="L698" s="674" t="e">
        <f>IF('graph (2)'!$E$22=0,0,IF('graph (2)'!$E$2=0,20,IF(AND(B698&gt;'graph (2)'!$E$22-'graph (2)'!$E$32,B698&lt;'graph (2)'!$E$22+'graph (2)'!$E$32),0.25,0)))</f>
        <v>#REF!</v>
      </c>
    </row>
    <row r="699" spans="2:12">
      <c r="B699" s="620" t="e">
        <f>IF('graph (2)'!$E$2=0,"",B698+'graph (2)'!$E$32)</f>
        <v>#REF!</v>
      </c>
      <c r="C699" s="673" t="e">
        <f>IF('graph (2)'!$E$2=0,20,IF(SUM(K699+L699=0),NA(),0.25))</f>
        <v>#REF!</v>
      </c>
      <c r="D699" s="496" t="e">
        <f>IF('graph (2)'!$E$2=0,20,IF(AND(B699&lt;'graph (2)'!$E$10+'graph (2)'!$E$32,B699&gt;'graph (2)'!$E$10-'graph (2)'!$E$32),0.25,NA()))</f>
        <v>#REF!</v>
      </c>
      <c r="K699" s="674" t="e">
        <f>IF('graph (2)'!$E$20=0,0,IF('graph (2)'!$E$2=0,20,IF(AND(B699&lt;'graph (2)'!$E$20+'graph (2)'!$E$32,B699&gt;'graph (2)'!$E$20-'graph (2)'!$E$32),0.25,0)))</f>
        <v>#REF!</v>
      </c>
      <c r="L699" s="674" t="e">
        <f>IF('graph (2)'!$E$22=0,0,IF('graph (2)'!$E$2=0,20,IF(AND(B699&gt;'graph (2)'!$E$22-'graph (2)'!$E$32,B699&lt;'graph (2)'!$E$22+'graph (2)'!$E$32),0.25,0)))</f>
        <v>#REF!</v>
      </c>
    </row>
    <row r="700" spans="2:12">
      <c r="B700" s="620" t="e">
        <f>IF('graph (2)'!$E$2=0,"",B699+'graph (2)'!$E$32)</f>
        <v>#REF!</v>
      </c>
      <c r="C700" s="673" t="e">
        <f>IF('graph (2)'!$E$2=0,20,IF(SUM(K700+L700=0),NA(),0.25))</f>
        <v>#REF!</v>
      </c>
      <c r="D700" s="496" t="e">
        <f>IF('graph (2)'!$E$2=0,20,IF(AND(B700&lt;'graph (2)'!$E$10+'graph (2)'!$E$32,B700&gt;'graph (2)'!$E$10-'graph (2)'!$E$32),0.25,NA()))</f>
        <v>#REF!</v>
      </c>
      <c r="K700" s="674" t="e">
        <f>IF('graph (2)'!$E$20=0,0,IF('graph (2)'!$E$2=0,20,IF(AND(B700&lt;'graph (2)'!$E$20+'graph (2)'!$E$32,B700&gt;'graph (2)'!$E$20-'graph (2)'!$E$32),0.25,0)))</f>
        <v>#REF!</v>
      </c>
      <c r="L700" s="674" t="e">
        <f>IF('graph (2)'!$E$22=0,0,IF('graph (2)'!$E$2=0,20,IF(AND(B700&gt;'graph (2)'!$E$22-'graph (2)'!$E$32,B700&lt;'graph (2)'!$E$22+'graph (2)'!$E$32),0.25,0)))</f>
        <v>#REF!</v>
      </c>
    </row>
    <row r="701" spans="2:12">
      <c r="B701" s="620" t="e">
        <f>IF('graph (2)'!$E$2=0,"",B700+'graph (2)'!$E$32)</f>
        <v>#REF!</v>
      </c>
      <c r="C701" s="673" t="e">
        <f>IF('graph (2)'!$E$2=0,20,IF(SUM(K701+L701=0),NA(),0.25))</f>
        <v>#REF!</v>
      </c>
      <c r="D701" s="496" t="e">
        <f>IF('graph (2)'!$E$2=0,20,IF(AND(B701&lt;'graph (2)'!$E$10+'graph (2)'!$E$32,B701&gt;'graph (2)'!$E$10-'graph (2)'!$E$32),0.25,NA()))</f>
        <v>#REF!</v>
      </c>
      <c r="K701" s="674" t="e">
        <f>IF('graph (2)'!$E$20=0,0,IF('graph (2)'!$E$2=0,20,IF(AND(B701&lt;'graph (2)'!$E$20+'graph (2)'!$E$32,B701&gt;'graph (2)'!$E$20-'graph (2)'!$E$32),0.25,0)))</f>
        <v>#REF!</v>
      </c>
      <c r="L701" s="674" t="e">
        <f>IF('graph (2)'!$E$22=0,0,IF('graph (2)'!$E$2=0,20,IF(AND(B701&gt;'graph (2)'!$E$22-'graph (2)'!$E$32,B701&lt;'graph (2)'!$E$22+'graph (2)'!$E$32),0.25,0)))</f>
        <v>#REF!</v>
      </c>
    </row>
    <row r="702" spans="2:12">
      <c r="B702" s="620" t="e">
        <f>IF('graph (2)'!$E$2=0,"",B701+'graph (2)'!$E$32)</f>
        <v>#REF!</v>
      </c>
      <c r="C702" s="673" t="e">
        <f>IF('graph (2)'!$E$2=0,20,IF(SUM(K702+L702=0),NA(),0.25))</f>
        <v>#REF!</v>
      </c>
      <c r="D702" s="496" t="e">
        <f>IF('graph (2)'!$E$2=0,20,IF(AND(B702&lt;'graph (2)'!$E$10+'graph (2)'!$E$32,B702&gt;'graph (2)'!$E$10-'graph (2)'!$E$32),0.25,NA()))</f>
        <v>#REF!</v>
      </c>
      <c r="K702" s="674" t="e">
        <f>IF('graph (2)'!$E$20=0,0,IF('graph (2)'!$E$2=0,20,IF(AND(B702&lt;'graph (2)'!$E$20+'graph (2)'!$E$32,B702&gt;'graph (2)'!$E$20-'graph (2)'!$E$32),0.25,0)))</f>
        <v>#REF!</v>
      </c>
      <c r="L702" s="674" t="e">
        <f>IF('graph (2)'!$E$22=0,0,IF('graph (2)'!$E$2=0,20,IF(AND(B702&gt;'graph (2)'!$E$22-'graph (2)'!$E$32,B702&lt;'graph (2)'!$E$22+'graph (2)'!$E$32),0.25,0)))</f>
        <v>#REF!</v>
      </c>
    </row>
    <row r="703" spans="2:12">
      <c r="B703" s="620" t="e">
        <f>IF('graph (2)'!$E$2=0,"",B702+'graph (2)'!$E$32)</f>
        <v>#REF!</v>
      </c>
      <c r="C703" s="673" t="e">
        <f>IF('graph (2)'!$E$2=0,20,IF(SUM(K703+L703=0),NA(),0.25))</f>
        <v>#REF!</v>
      </c>
      <c r="D703" s="496" t="e">
        <f>IF('graph (2)'!$E$2=0,20,IF(AND(B703&lt;'graph (2)'!$E$10+'graph (2)'!$E$32,B703&gt;'graph (2)'!$E$10-'graph (2)'!$E$32),0.25,NA()))</f>
        <v>#REF!</v>
      </c>
      <c r="K703" s="674" t="e">
        <f>IF('graph (2)'!$E$20=0,0,IF('graph (2)'!$E$2=0,20,IF(AND(B703&lt;'graph (2)'!$E$20+'graph (2)'!$E$32,B703&gt;'graph (2)'!$E$20-'graph (2)'!$E$32),0.25,0)))</f>
        <v>#REF!</v>
      </c>
      <c r="L703" s="674" t="e">
        <f>IF('graph (2)'!$E$22=0,0,IF('graph (2)'!$E$2=0,20,IF(AND(B703&gt;'graph (2)'!$E$22-'graph (2)'!$E$32,B703&lt;'graph (2)'!$E$22+'graph (2)'!$E$32),0.25,0)))</f>
        <v>#REF!</v>
      </c>
    </row>
    <row r="704" spans="2:12">
      <c r="B704" s="620" t="e">
        <f>IF('graph (2)'!$E$2=0,"",B703+'graph (2)'!$E$32)</f>
        <v>#REF!</v>
      </c>
      <c r="C704" s="673" t="e">
        <f>IF('graph (2)'!$E$2=0,20,IF(SUM(K704+L704=0),NA(),0.25))</f>
        <v>#REF!</v>
      </c>
      <c r="D704" s="496" t="e">
        <f>IF('graph (2)'!$E$2=0,20,IF(AND(B704&lt;'graph (2)'!$E$10+'graph (2)'!$E$32,B704&gt;'graph (2)'!$E$10-'graph (2)'!$E$32),0.25,NA()))</f>
        <v>#REF!</v>
      </c>
      <c r="K704" s="674" t="e">
        <f>IF('graph (2)'!$E$20=0,0,IF('graph (2)'!$E$2=0,20,IF(AND(B704&lt;'graph (2)'!$E$20+'graph (2)'!$E$32,B704&gt;'graph (2)'!$E$20-'graph (2)'!$E$32),0.25,0)))</f>
        <v>#REF!</v>
      </c>
      <c r="L704" s="674" t="e">
        <f>IF('graph (2)'!$E$22=0,0,IF('graph (2)'!$E$2=0,20,IF(AND(B704&gt;'graph (2)'!$E$22-'graph (2)'!$E$32,B704&lt;'graph (2)'!$E$22+'graph (2)'!$E$32),0.25,0)))</f>
        <v>#REF!</v>
      </c>
    </row>
    <row r="705" spans="2:12">
      <c r="B705" s="620" t="e">
        <f>IF('graph (2)'!$E$2=0,"",B704+'graph (2)'!$E$32)</f>
        <v>#REF!</v>
      </c>
      <c r="C705" s="673" t="e">
        <f>IF('graph (2)'!$E$2=0,20,IF(SUM(K705+L705=0),NA(),0.25))</f>
        <v>#REF!</v>
      </c>
      <c r="D705" s="496" t="e">
        <f>IF('graph (2)'!$E$2=0,20,IF(AND(B705&lt;'graph (2)'!$E$10+'graph (2)'!$E$32,B705&gt;'graph (2)'!$E$10-'graph (2)'!$E$32),0.25,NA()))</f>
        <v>#REF!</v>
      </c>
      <c r="K705" s="674" t="e">
        <f>IF('graph (2)'!$E$20=0,0,IF('graph (2)'!$E$2=0,20,IF(AND(B705&lt;'graph (2)'!$E$20+'graph (2)'!$E$32,B705&gt;'graph (2)'!$E$20-'graph (2)'!$E$32),0.25,0)))</f>
        <v>#REF!</v>
      </c>
      <c r="L705" s="674" t="e">
        <f>IF('graph (2)'!$E$22=0,0,IF('graph (2)'!$E$2=0,20,IF(AND(B705&gt;'graph (2)'!$E$22-'graph (2)'!$E$32,B705&lt;'graph (2)'!$E$22+'graph (2)'!$E$32),0.25,0)))</f>
        <v>#REF!</v>
      </c>
    </row>
    <row r="706" spans="2:12">
      <c r="B706" s="620" t="e">
        <f>IF('graph (2)'!$E$2=0,"",B705+'graph (2)'!$E$32)</f>
        <v>#REF!</v>
      </c>
      <c r="C706" s="673" t="e">
        <f>IF('graph (2)'!$E$2=0,20,IF(SUM(K706+L706=0),NA(),0.25))</f>
        <v>#REF!</v>
      </c>
      <c r="D706" s="496" t="e">
        <f>IF('graph (2)'!$E$2=0,20,IF(AND(B706&lt;'graph (2)'!$E$10+'graph (2)'!$E$32,B706&gt;'graph (2)'!$E$10-'graph (2)'!$E$32),0.25,NA()))</f>
        <v>#REF!</v>
      </c>
      <c r="K706" s="674" t="e">
        <f>IF('graph (2)'!$E$20=0,0,IF('graph (2)'!$E$2=0,20,IF(AND(B706&lt;'graph (2)'!$E$20+'graph (2)'!$E$32,B706&gt;'graph (2)'!$E$20-'graph (2)'!$E$32),0.25,0)))</f>
        <v>#REF!</v>
      </c>
      <c r="L706" s="674" t="e">
        <f>IF('graph (2)'!$E$22=0,0,IF('graph (2)'!$E$2=0,20,IF(AND(B706&gt;'graph (2)'!$E$22-'graph (2)'!$E$32,B706&lt;'graph (2)'!$E$22+'graph (2)'!$E$32),0.25,0)))</f>
        <v>#REF!</v>
      </c>
    </row>
    <row r="707" spans="2:12">
      <c r="B707" s="620" t="e">
        <f>IF('graph (2)'!$E$2=0,"",B706+'graph (2)'!$E$32)</f>
        <v>#REF!</v>
      </c>
      <c r="C707" s="673" t="e">
        <f>IF('graph (2)'!$E$2=0,20,IF(SUM(K707+L707=0),NA(),0.25))</f>
        <v>#REF!</v>
      </c>
      <c r="D707" s="496" t="e">
        <f>IF('graph (2)'!$E$2=0,20,IF(AND(B707&lt;'graph (2)'!$E$10+'graph (2)'!$E$32,B707&gt;'graph (2)'!$E$10-'graph (2)'!$E$32),0.25,NA()))</f>
        <v>#REF!</v>
      </c>
      <c r="K707" s="674" t="e">
        <f>IF('graph (2)'!$E$20=0,0,IF('graph (2)'!$E$2=0,20,IF(AND(B707&lt;'graph (2)'!$E$20+'graph (2)'!$E$32,B707&gt;'graph (2)'!$E$20-'graph (2)'!$E$32),0.25,0)))</f>
        <v>#REF!</v>
      </c>
      <c r="L707" s="674" t="e">
        <f>IF('graph (2)'!$E$22=0,0,IF('graph (2)'!$E$2=0,20,IF(AND(B707&gt;'graph (2)'!$E$22-'graph (2)'!$E$32,B707&lt;'graph (2)'!$E$22+'graph (2)'!$E$32),0.25,0)))</f>
        <v>#REF!</v>
      </c>
    </row>
    <row r="708" spans="2:12">
      <c r="B708" s="620" t="e">
        <f>IF('graph (2)'!$E$2=0,"",B707+'graph (2)'!$E$32)</f>
        <v>#REF!</v>
      </c>
      <c r="C708" s="673" t="e">
        <f>IF('graph (2)'!$E$2=0,20,IF(SUM(K708+L708=0),NA(),0.25))</f>
        <v>#REF!</v>
      </c>
      <c r="D708" s="496" t="e">
        <f>IF('graph (2)'!$E$2=0,20,IF(AND(B708&lt;'graph (2)'!$E$10+'graph (2)'!$E$32,B708&gt;'graph (2)'!$E$10-'graph (2)'!$E$32),0.25,NA()))</f>
        <v>#REF!</v>
      </c>
      <c r="K708" s="674" t="e">
        <f>IF('graph (2)'!$E$20=0,0,IF('graph (2)'!$E$2=0,20,IF(AND(B708&lt;'graph (2)'!$E$20+'graph (2)'!$E$32,B708&gt;'graph (2)'!$E$20-'graph (2)'!$E$32),0.25,0)))</f>
        <v>#REF!</v>
      </c>
      <c r="L708" s="674" t="e">
        <f>IF('graph (2)'!$E$22=0,0,IF('graph (2)'!$E$2=0,20,IF(AND(B708&gt;'graph (2)'!$E$22-'graph (2)'!$E$32,B708&lt;'graph (2)'!$E$22+'graph (2)'!$E$32),0.25,0)))</f>
        <v>#REF!</v>
      </c>
    </row>
    <row r="709" spans="2:12">
      <c r="B709" s="620" t="e">
        <f>IF('graph (2)'!$E$2=0,"",B708+'graph (2)'!$E$32)</f>
        <v>#REF!</v>
      </c>
      <c r="C709" s="673" t="e">
        <f>IF('graph (2)'!$E$2=0,20,IF(SUM(K709+L709=0),NA(),0.25))</f>
        <v>#REF!</v>
      </c>
      <c r="D709" s="496" t="e">
        <f>IF('graph (2)'!$E$2=0,20,IF(AND(B709&lt;'graph (2)'!$E$10+'graph (2)'!$E$32,B709&gt;'graph (2)'!$E$10-'graph (2)'!$E$32),0.25,NA()))</f>
        <v>#REF!</v>
      </c>
      <c r="K709" s="674" t="e">
        <f>IF('graph (2)'!$E$20=0,0,IF('graph (2)'!$E$2=0,20,IF(AND(B709&lt;'graph (2)'!$E$20+'graph (2)'!$E$32,B709&gt;'graph (2)'!$E$20-'graph (2)'!$E$32),0.25,0)))</f>
        <v>#REF!</v>
      </c>
      <c r="L709" s="674" t="e">
        <f>IF('graph (2)'!$E$22=0,0,IF('graph (2)'!$E$2=0,20,IF(AND(B709&gt;'graph (2)'!$E$22-'graph (2)'!$E$32,B709&lt;'graph (2)'!$E$22+'graph (2)'!$E$32),0.25,0)))</f>
        <v>#REF!</v>
      </c>
    </row>
    <row r="710" spans="2:12">
      <c r="B710" s="620" t="e">
        <f>IF('graph (2)'!$E$2=0,"",B709+'graph (2)'!$E$32)</f>
        <v>#REF!</v>
      </c>
      <c r="C710" s="673" t="e">
        <f>IF('graph (2)'!$E$2=0,20,IF(SUM(K710+L710=0),NA(),0.25))</f>
        <v>#REF!</v>
      </c>
      <c r="D710" s="496" t="e">
        <f>IF('graph (2)'!$E$2=0,20,IF(AND(B710&lt;'graph (2)'!$E$10+'graph (2)'!$E$32,B710&gt;'graph (2)'!$E$10-'graph (2)'!$E$32),0.25,NA()))</f>
        <v>#REF!</v>
      </c>
      <c r="K710" s="674" t="e">
        <f>IF('graph (2)'!$E$20=0,0,IF('graph (2)'!$E$2=0,20,IF(AND(B710&lt;'graph (2)'!$E$20+'graph (2)'!$E$32,B710&gt;'graph (2)'!$E$20-'graph (2)'!$E$32),0.25,0)))</f>
        <v>#REF!</v>
      </c>
      <c r="L710" s="674" t="e">
        <f>IF('graph (2)'!$E$22=0,0,IF('graph (2)'!$E$2=0,20,IF(AND(B710&gt;'graph (2)'!$E$22-'graph (2)'!$E$32,B710&lt;'graph (2)'!$E$22+'graph (2)'!$E$32),0.25,0)))</f>
        <v>#REF!</v>
      </c>
    </row>
    <row r="711" spans="2:12">
      <c r="B711" s="620" t="e">
        <f>IF('graph (2)'!$E$2=0,"",B710+'graph (2)'!$E$32)</f>
        <v>#REF!</v>
      </c>
      <c r="C711" s="673" t="e">
        <f>IF('graph (2)'!$E$2=0,20,IF(SUM(K711+L711=0),NA(),0.25))</f>
        <v>#REF!</v>
      </c>
      <c r="D711" s="496" t="e">
        <f>IF('graph (2)'!$E$2=0,20,IF(AND(B711&lt;'graph (2)'!$E$10+'graph (2)'!$E$32,B711&gt;'graph (2)'!$E$10-'graph (2)'!$E$32),0.25,NA()))</f>
        <v>#REF!</v>
      </c>
      <c r="K711" s="674" t="e">
        <f>IF('graph (2)'!$E$20=0,0,IF('graph (2)'!$E$2=0,20,IF(AND(B711&lt;'graph (2)'!$E$20+'graph (2)'!$E$32,B711&gt;'graph (2)'!$E$20-'graph (2)'!$E$32),0.25,0)))</f>
        <v>#REF!</v>
      </c>
      <c r="L711" s="674" t="e">
        <f>IF('graph (2)'!$E$22=0,0,IF('graph (2)'!$E$2=0,20,IF(AND(B711&gt;'graph (2)'!$E$22-'graph (2)'!$E$32,B711&lt;'graph (2)'!$E$22+'graph (2)'!$E$32),0.25,0)))</f>
        <v>#REF!</v>
      </c>
    </row>
    <row r="712" spans="2:12">
      <c r="B712" s="620" t="e">
        <f>IF('graph (2)'!$E$2=0,"",B711+'graph (2)'!$E$32)</f>
        <v>#REF!</v>
      </c>
      <c r="C712" s="673" t="e">
        <f>IF('graph (2)'!$E$2=0,20,IF(SUM(K712+L712=0),NA(),0.25))</f>
        <v>#REF!</v>
      </c>
      <c r="D712" s="496" t="e">
        <f>IF('graph (2)'!$E$2=0,20,IF(AND(B712&lt;'graph (2)'!$E$10+'graph (2)'!$E$32,B712&gt;'graph (2)'!$E$10-'graph (2)'!$E$32),0.25,NA()))</f>
        <v>#REF!</v>
      </c>
      <c r="K712" s="674" t="e">
        <f>IF('graph (2)'!$E$20=0,0,IF('graph (2)'!$E$2=0,20,IF(AND(B712&lt;'graph (2)'!$E$20+'graph (2)'!$E$32,B712&gt;'graph (2)'!$E$20-'graph (2)'!$E$32),0.25,0)))</f>
        <v>#REF!</v>
      </c>
      <c r="L712" s="674" t="e">
        <f>IF('graph (2)'!$E$22=0,0,IF('graph (2)'!$E$2=0,20,IF(AND(B712&gt;'graph (2)'!$E$22-'graph (2)'!$E$32,B712&lt;'graph (2)'!$E$22+'graph (2)'!$E$32),0.25,0)))</f>
        <v>#REF!</v>
      </c>
    </row>
    <row r="713" spans="2:12">
      <c r="B713" s="620" t="e">
        <f>IF('graph (2)'!$E$2=0,"",B712+'graph (2)'!$E$32)</f>
        <v>#REF!</v>
      </c>
      <c r="C713" s="673" t="e">
        <f>IF('graph (2)'!$E$2=0,20,IF(SUM(K713+L713=0),NA(),0.25))</f>
        <v>#REF!</v>
      </c>
      <c r="D713" s="496" t="e">
        <f>IF('graph (2)'!$E$2=0,20,IF(AND(B713&lt;'graph (2)'!$E$10+'graph (2)'!$E$32,B713&gt;'graph (2)'!$E$10-'graph (2)'!$E$32),0.25,NA()))</f>
        <v>#REF!</v>
      </c>
      <c r="K713" s="674" t="e">
        <f>IF('graph (2)'!$E$20=0,0,IF('graph (2)'!$E$2=0,20,IF(AND(B713&lt;'graph (2)'!$E$20+'graph (2)'!$E$32,B713&gt;'graph (2)'!$E$20-'graph (2)'!$E$32),0.25,0)))</f>
        <v>#REF!</v>
      </c>
      <c r="L713" s="674" t="e">
        <f>IF('graph (2)'!$E$22=0,0,IF('graph (2)'!$E$2=0,20,IF(AND(B713&gt;'graph (2)'!$E$22-'graph (2)'!$E$32,B713&lt;'graph (2)'!$E$22+'graph (2)'!$E$32),0.25,0)))</f>
        <v>#REF!</v>
      </c>
    </row>
    <row r="714" spans="2:12">
      <c r="B714" s="620" t="e">
        <f>IF('graph (2)'!$E$2=0,"",B713+'graph (2)'!$E$32)</f>
        <v>#REF!</v>
      </c>
      <c r="C714" s="673" t="e">
        <f>IF('graph (2)'!$E$2=0,20,IF(SUM(K714+L714=0),NA(),0.25))</f>
        <v>#REF!</v>
      </c>
      <c r="D714" s="496" t="e">
        <f>IF('graph (2)'!$E$2=0,20,IF(AND(B714&lt;'graph (2)'!$E$10+'graph (2)'!$E$32,B714&gt;'graph (2)'!$E$10-'graph (2)'!$E$32),0.25,NA()))</f>
        <v>#REF!</v>
      </c>
      <c r="K714" s="674" t="e">
        <f>IF('graph (2)'!$E$20=0,0,IF('graph (2)'!$E$2=0,20,IF(AND(B714&lt;'graph (2)'!$E$20+'graph (2)'!$E$32,B714&gt;'graph (2)'!$E$20-'graph (2)'!$E$32),0.25,0)))</f>
        <v>#REF!</v>
      </c>
      <c r="L714" s="674" t="e">
        <f>IF('graph (2)'!$E$22=0,0,IF('graph (2)'!$E$2=0,20,IF(AND(B714&gt;'graph (2)'!$E$22-'graph (2)'!$E$32,B714&lt;'graph (2)'!$E$22+'graph (2)'!$E$32),0.25,0)))</f>
        <v>#REF!</v>
      </c>
    </row>
    <row r="715" spans="2:12">
      <c r="B715" s="620" t="e">
        <f>IF('graph (2)'!$E$2=0,"",B714+'graph (2)'!$E$32)</f>
        <v>#REF!</v>
      </c>
      <c r="C715" s="673" t="e">
        <f>IF('graph (2)'!$E$2=0,20,IF(SUM(K715+L715=0),NA(),0.25))</f>
        <v>#REF!</v>
      </c>
      <c r="D715" s="496" t="e">
        <f>IF('graph (2)'!$E$2=0,20,IF(AND(B715&lt;'graph (2)'!$E$10+'graph (2)'!$E$32,B715&gt;'graph (2)'!$E$10-'graph (2)'!$E$32),0.25,NA()))</f>
        <v>#REF!</v>
      </c>
      <c r="K715" s="674" t="e">
        <f>IF('graph (2)'!$E$20=0,0,IF('graph (2)'!$E$2=0,20,IF(AND(B715&lt;'graph (2)'!$E$20+'graph (2)'!$E$32,B715&gt;'graph (2)'!$E$20-'graph (2)'!$E$32),0.25,0)))</f>
        <v>#REF!</v>
      </c>
      <c r="L715" s="674" t="e">
        <f>IF('graph (2)'!$E$22=0,0,IF('graph (2)'!$E$2=0,20,IF(AND(B715&gt;'graph (2)'!$E$22-'graph (2)'!$E$32,B715&lt;'graph (2)'!$E$22+'graph (2)'!$E$32),0.25,0)))</f>
        <v>#REF!</v>
      </c>
    </row>
    <row r="716" spans="2:12">
      <c r="B716" s="620" t="e">
        <f>IF('graph (2)'!$E$2=0,"",B715+'graph (2)'!$E$32)</f>
        <v>#REF!</v>
      </c>
      <c r="C716" s="673" t="e">
        <f>IF('graph (2)'!$E$2=0,20,IF(SUM(K716+L716=0),NA(),0.25))</f>
        <v>#REF!</v>
      </c>
      <c r="D716" s="496" t="e">
        <f>IF('graph (2)'!$E$2=0,20,IF(AND(B716&lt;'graph (2)'!$E$10+'graph (2)'!$E$32,B716&gt;'graph (2)'!$E$10-'graph (2)'!$E$32),0.25,NA()))</f>
        <v>#REF!</v>
      </c>
      <c r="K716" s="674" t="e">
        <f>IF('graph (2)'!$E$20=0,0,IF('graph (2)'!$E$2=0,20,IF(AND(B716&lt;'graph (2)'!$E$20+'graph (2)'!$E$32,B716&gt;'graph (2)'!$E$20-'graph (2)'!$E$32),0.25,0)))</f>
        <v>#REF!</v>
      </c>
      <c r="L716" s="674" t="e">
        <f>IF('graph (2)'!$E$22=0,0,IF('graph (2)'!$E$2=0,20,IF(AND(B716&gt;'graph (2)'!$E$22-'graph (2)'!$E$32,B716&lt;'graph (2)'!$E$22+'graph (2)'!$E$32),0.25,0)))</f>
        <v>#REF!</v>
      </c>
    </row>
    <row r="717" spans="2:12">
      <c r="B717" s="620" t="e">
        <f>IF('graph (2)'!$E$2=0,"",B716+'graph (2)'!$E$32)</f>
        <v>#REF!</v>
      </c>
      <c r="C717" s="673" t="e">
        <f>IF('graph (2)'!$E$2=0,20,IF(SUM(K717+L717=0),NA(),0.25))</f>
        <v>#REF!</v>
      </c>
      <c r="D717" s="496" t="e">
        <f>IF('graph (2)'!$E$2=0,20,IF(AND(B717&lt;'graph (2)'!$E$10+'graph (2)'!$E$32,B717&gt;'graph (2)'!$E$10-'graph (2)'!$E$32),0.25,NA()))</f>
        <v>#REF!</v>
      </c>
      <c r="K717" s="674" t="e">
        <f>IF('graph (2)'!$E$20=0,0,IF('graph (2)'!$E$2=0,20,IF(AND(B717&lt;'graph (2)'!$E$20+'graph (2)'!$E$32,B717&gt;'graph (2)'!$E$20-'graph (2)'!$E$32),0.25,0)))</f>
        <v>#REF!</v>
      </c>
      <c r="L717" s="674" t="e">
        <f>IF('graph (2)'!$E$22=0,0,IF('graph (2)'!$E$2=0,20,IF(AND(B717&gt;'graph (2)'!$E$22-'graph (2)'!$E$32,B717&lt;'graph (2)'!$E$22+'graph (2)'!$E$32),0.25,0)))</f>
        <v>#REF!</v>
      </c>
    </row>
    <row r="718" spans="2:12">
      <c r="B718" s="620" t="e">
        <f>IF('graph (2)'!$E$2=0,"",B717+'graph (2)'!$E$32)</f>
        <v>#REF!</v>
      </c>
      <c r="C718" s="673" t="e">
        <f>IF('graph (2)'!$E$2=0,20,IF(SUM(K718+L718=0),NA(),0.25))</f>
        <v>#REF!</v>
      </c>
      <c r="D718" s="496" t="e">
        <f>IF('graph (2)'!$E$2=0,20,IF(AND(B718&lt;'graph (2)'!$E$10+'graph (2)'!$E$32,B718&gt;'graph (2)'!$E$10-'graph (2)'!$E$32),0.25,NA()))</f>
        <v>#REF!</v>
      </c>
      <c r="K718" s="674" t="e">
        <f>IF('graph (2)'!$E$20=0,0,IF('graph (2)'!$E$2=0,20,IF(AND(B718&lt;'graph (2)'!$E$20+'graph (2)'!$E$32,B718&gt;'graph (2)'!$E$20-'graph (2)'!$E$32),0.25,0)))</f>
        <v>#REF!</v>
      </c>
      <c r="L718" s="674" t="e">
        <f>IF('graph (2)'!$E$22=0,0,IF('graph (2)'!$E$2=0,20,IF(AND(B718&gt;'graph (2)'!$E$22-'graph (2)'!$E$32,B718&lt;'graph (2)'!$E$22+'graph (2)'!$E$32),0.25,0)))</f>
        <v>#REF!</v>
      </c>
    </row>
    <row r="719" spans="2:12">
      <c r="B719" s="620" t="e">
        <f>IF('graph (2)'!$E$2=0,"",B718+'graph (2)'!$E$32)</f>
        <v>#REF!</v>
      </c>
      <c r="C719" s="673" t="e">
        <f>IF('graph (2)'!$E$2=0,20,IF(SUM(K719+L719=0),NA(),0.25))</f>
        <v>#REF!</v>
      </c>
      <c r="D719" s="496" t="e">
        <f>IF('graph (2)'!$E$2=0,20,IF(AND(B719&lt;'graph (2)'!$E$10+'graph (2)'!$E$32,B719&gt;'graph (2)'!$E$10-'graph (2)'!$E$32),0.25,NA()))</f>
        <v>#REF!</v>
      </c>
      <c r="K719" s="674" t="e">
        <f>IF('graph (2)'!$E$20=0,0,IF('graph (2)'!$E$2=0,20,IF(AND(B719&lt;'graph (2)'!$E$20+'graph (2)'!$E$32,B719&gt;'graph (2)'!$E$20-'graph (2)'!$E$32),0.25,0)))</f>
        <v>#REF!</v>
      </c>
      <c r="L719" s="674" t="e">
        <f>IF('graph (2)'!$E$22=0,0,IF('graph (2)'!$E$2=0,20,IF(AND(B719&gt;'graph (2)'!$E$22-'graph (2)'!$E$32,B719&lt;'graph (2)'!$E$22+'graph (2)'!$E$32),0.25,0)))</f>
        <v>#REF!</v>
      </c>
    </row>
    <row r="720" spans="2:12">
      <c r="B720" s="620" t="e">
        <f>IF('graph (2)'!$E$2=0,"",B719+'graph (2)'!$E$32)</f>
        <v>#REF!</v>
      </c>
      <c r="C720" s="673" t="e">
        <f>IF('graph (2)'!$E$2=0,20,IF(SUM(K720+L720=0),NA(),0.25))</f>
        <v>#REF!</v>
      </c>
      <c r="D720" s="496" t="e">
        <f>IF('graph (2)'!$E$2=0,20,IF(AND(B720&lt;'graph (2)'!$E$10+'graph (2)'!$E$32,B720&gt;'graph (2)'!$E$10-'graph (2)'!$E$32),0.25,NA()))</f>
        <v>#REF!</v>
      </c>
      <c r="K720" s="674" t="e">
        <f>IF('graph (2)'!$E$20=0,0,IF('graph (2)'!$E$2=0,20,IF(AND(B720&lt;'graph (2)'!$E$20+'graph (2)'!$E$32,B720&gt;'graph (2)'!$E$20-'graph (2)'!$E$32),0.25,0)))</f>
        <v>#REF!</v>
      </c>
      <c r="L720" s="674" t="e">
        <f>IF('graph (2)'!$E$22=0,0,IF('graph (2)'!$E$2=0,20,IF(AND(B720&gt;'graph (2)'!$E$22-'graph (2)'!$E$32,B720&lt;'graph (2)'!$E$22+'graph (2)'!$E$32),0.25,0)))</f>
        <v>#REF!</v>
      </c>
    </row>
    <row r="721" spans="2:12">
      <c r="B721" s="620" t="e">
        <f>IF('graph (2)'!$E$2=0,"",B720+'graph (2)'!$E$32)</f>
        <v>#REF!</v>
      </c>
      <c r="C721" s="673" t="e">
        <f>IF('graph (2)'!$E$2=0,20,IF(SUM(K721+L721=0),NA(),0.25))</f>
        <v>#REF!</v>
      </c>
      <c r="D721" s="496" t="e">
        <f>IF('graph (2)'!$E$2=0,20,IF(AND(B721&lt;'graph (2)'!$E$10+'graph (2)'!$E$32,B721&gt;'graph (2)'!$E$10-'graph (2)'!$E$32),0.25,NA()))</f>
        <v>#REF!</v>
      </c>
      <c r="K721" s="674" t="e">
        <f>IF('graph (2)'!$E$20=0,0,IF('graph (2)'!$E$2=0,20,IF(AND(B721&lt;'graph (2)'!$E$20+'graph (2)'!$E$32,B721&gt;'graph (2)'!$E$20-'graph (2)'!$E$32),0.25,0)))</f>
        <v>#REF!</v>
      </c>
      <c r="L721" s="674" t="e">
        <f>IF('graph (2)'!$E$22=0,0,IF('graph (2)'!$E$2=0,20,IF(AND(B721&gt;'graph (2)'!$E$22-'graph (2)'!$E$32,B721&lt;'graph (2)'!$E$22+'graph (2)'!$E$32),0.25,0)))</f>
        <v>#REF!</v>
      </c>
    </row>
    <row r="722" spans="2:12">
      <c r="B722" s="620" t="e">
        <f>IF('graph (2)'!$E$2=0,"",B721+'graph (2)'!$E$32)</f>
        <v>#REF!</v>
      </c>
      <c r="C722" s="673" t="e">
        <f>IF('graph (2)'!$E$2=0,20,IF(SUM(K722+L722=0),NA(),0.25))</f>
        <v>#REF!</v>
      </c>
      <c r="D722" s="496" t="e">
        <f>IF('graph (2)'!$E$2=0,20,IF(AND(B722&lt;'graph (2)'!$E$10+'graph (2)'!$E$32,B722&gt;'graph (2)'!$E$10-'graph (2)'!$E$32),0.25,NA()))</f>
        <v>#REF!</v>
      </c>
      <c r="K722" s="674" t="e">
        <f>IF('graph (2)'!$E$20=0,0,IF('graph (2)'!$E$2=0,20,IF(AND(B722&lt;'graph (2)'!$E$20+'graph (2)'!$E$32,B722&gt;'graph (2)'!$E$20-'graph (2)'!$E$32),0.25,0)))</f>
        <v>#REF!</v>
      </c>
      <c r="L722" s="674" t="e">
        <f>IF('graph (2)'!$E$22=0,0,IF('graph (2)'!$E$2=0,20,IF(AND(B722&gt;'graph (2)'!$E$22-'graph (2)'!$E$32,B722&lt;'graph (2)'!$E$22+'graph (2)'!$E$32),0.25,0)))</f>
        <v>#REF!</v>
      </c>
    </row>
    <row r="723" spans="2:12">
      <c r="B723" s="620" t="e">
        <f>IF('graph (2)'!$E$2=0,"",B722+'graph (2)'!$E$32)</f>
        <v>#REF!</v>
      </c>
      <c r="C723" s="673" t="e">
        <f>IF('graph (2)'!$E$2=0,20,IF(SUM(K723+L723=0),NA(),0.25))</f>
        <v>#REF!</v>
      </c>
      <c r="D723" s="496" t="e">
        <f>IF('graph (2)'!$E$2=0,20,IF(AND(B723&lt;'graph (2)'!$E$10+'graph (2)'!$E$32,B723&gt;'graph (2)'!$E$10-'graph (2)'!$E$32),0.25,NA()))</f>
        <v>#REF!</v>
      </c>
      <c r="K723" s="674" t="e">
        <f>IF('graph (2)'!$E$20=0,0,IF('graph (2)'!$E$2=0,20,IF(AND(B723&lt;'graph (2)'!$E$20+'graph (2)'!$E$32,B723&gt;'graph (2)'!$E$20-'graph (2)'!$E$32),0.25,0)))</f>
        <v>#REF!</v>
      </c>
      <c r="L723" s="674" t="e">
        <f>IF('graph (2)'!$E$22=0,0,IF('graph (2)'!$E$2=0,20,IF(AND(B723&gt;'graph (2)'!$E$22-'graph (2)'!$E$32,B723&lt;'graph (2)'!$E$22+'graph (2)'!$E$32),0.25,0)))</f>
        <v>#REF!</v>
      </c>
    </row>
    <row r="724" spans="2:12">
      <c r="B724" s="620" t="e">
        <f>IF('graph (2)'!$E$2=0,"",B723+'graph (2)'!$E$32)</f>
        <v>#REF!</v>
      </c>
      <c r="C724" s="673" t="e">
        <f>IF('graph (2)'!$E$2=0,20,IF(SUM(K724+L724=0),NA(),0.25))</f>
        <v>#REF!</v>
      </c>
      <c r="D724" s="496" t="e">
        <f>IF('graph (2)'!$E$2=0,20,IF(AND(B724&lt;'graph (2)'!$E$10+'graph (2)'!$E$32,B724&gt;'graph (2)'!$E$10-'graph (2)'!$E$32),0.25,NA()))</f>
        <v>#REF!</v>
      </c>
      <c r="K724" s="674" t="e">
        <f>IF('graph (2)'!$E$20=0,0,IF('graph (2)'!$E$2=0,20,IF(AND(B724&lt;'graph (2)'!$E$20+'graph (2)'!$E$32,B724&gt;'graph (2)'!$E$20-'graph (2)'!$E$32),0.25,0)))</f>
        <v>#REF!</v>
      </c>
      <c r="L724" s="674" t="e">
        <f>IF('graph (2)'!$E$22=0,0,IF('graph (2)'!$E$2=0,20,IF(AND(B724&gt;'graph (2)'!$E$22-'graph (2)'!$E$32,B724&lt;'graph (2)'!$E$22+'graph (2)'!$E$32),0.25,0)))</f>
        <v>#REF!</v>
      </c>
    </row>
    <row r="725" spans="2:12">
      <c r="B725" s="620" t="e">
        <f>IF('graph (2)'!$E$2=0,"",B724+'graph (2)'!$E$32)</f>
        <v>#REF!</v>
      </c>
      <c r="C725" s="673" t="e">
        <f>IF('graph (2)'!$E$2=0,20,IF(SUM(K725+L725=0),NA(),0.25))</f>
        <v>#REF!</v>
      </c>
      <c r="D725" s="496" t="e">
        <f>IF('graph (2)'!$E$2=0,20,IF(AND(B725&lt;'graph (2)'!$E$10+'graph (2)'!$E$32,B725&gt;'graph (2)'!$E$10-'graph (2)'!$E$32),0.25,NA()))</f>
        <v>#REF!</v>
      </c>
      <c r="K725" s="674" t="e">
        <f>IF('graph (2)'!$E$20=0,0,IF('graph (2)'!$E$2=0,20,IF(AND(B725&lt;'graph (2)'!$E$20+'graph (2)'!$E$32,B725&gt;'graph (2)'!$E$20-'graph (2)'!$E$32),0.25,0)))</f>
        <v>#REF!</v>
      </c>
      <c r="L725" s="674" t="e">
        <f>IF('graph (2)'!$E$22=0,0,IF('graph (2)'!$E$2=0,20,IF(AND(B725&gt;'graph (2)'!$E$22-'graph (2)'!$E$32,B725&lt;'graph (2)'!$E$22+'graph (2)'!$E$32),0.25,0)))</f>
        <v>#REF!</v>
      </c>
    </row>
    <row r="726" spans="2:12">
      <c r="B726" s="620" t="e">
        <f>IF('graph (2)'!$E$2=0,"",B725+'graph (2)'!$E$32)</f>
        <v>#REF!</v>
      </c>
      <c r="C726" s="673" t="e">
        <f>IF('graph (2)'!$E$2=0,20,IF(SUM(K726+L726=0),NA(),0.25))</f>
        <v>#REF!</v>
      </c>
      <c r="D726" s="496" t="e">
        <f>IF('graph (2)'!$E$2=0,20,IF(AND(B726&lt;'graph (2)'!$E$10+'graph (2)'!$E$32,B726&gt;'graph (2)'!$E$10-'graph (2)'!$E$32),0.25,NA()))</f>
        <v>#REF!</v>
      </c>
      <c r="K726" s="674" t="e">
        <f>IF('graph (2)'!$E$20=0,0,IF('graph (2)'!$E$2=0,20,IF(AND(B726&lt;'graph (2)'!$E$20+'graph (2)'!$E$32,B726&gt;'graph (2)'!$E$20-'graph (2)'!$E$32),0.25,0)))</f>
        <v>#REF!</v>
      </c>
      <c r="L726" s="674" t="e">
        <f>IF('graph (2)'!$E$22=0,0,IF('graph (2)'!$E$2=0,20,IF(AND(B726&gt;'graph (2)'!$E$22-'graph (2)'!$E$32,B726&lt;'graph (2)'!$E$22+'graph (2)'!$E$32),0.25,0)))</f>
        <v>#REF!</v>
      </c>
    </row>
    <row r="727" spans="2:12">
      <c r="B727" s="620" t="e">
        <f>IF('graph (2)'!$E$2=0,"",B726+'graph (2)'!$E$32)</f>
        <v>#REF!</v>
      </c>
      <c r="C727" s="673" t="e">
        <f>IF('graph (2)'!$E$2=0,20,IF(SUM(K727+L727=0),NA(),0.25))</f>
        <v>#REF!</v>
      </c>
      <c r="D727" s="496" t="e">
        <f>IF('graph (2)'!$E$2=0,20,IF(AND(B727&lt;'graph (2)'!$E$10+'graph (2)'!$E$32,B727&gt;'graph (2)'!$E$10-'graph (2)'!$E$32),0.25,NA()))</f>
        <v>#REF!</v>
      </c>
      <c r="K727" s="674" t="e">
        <f>IF('graph (2)'!$E$20=0,0,IF('graph (2)'!$E$2=0,20,IF(AND(B727&lt;'graph (2)'!$E$20+'graph (2)'!$E$32,B727&gt;'graph (2)'!$E$20-'graph (2)'!$E$32),0.25,0)))</f>
        <v>#REF!</v>
      </c>
      <c r="L727" s="674" t="e">
        <f>IF('graph (2)'!$E$22=0,0,IF('graph (2)'!$E$2=0,20,IF(AND(B727&gt;'graph (2)'!$E$22-'graph (2)'!$E$32,B727&lt;'graph (2)'!$E$22+'graph (2)'!$E$32),0.25,0)))</f>
        <v>#REF!</v>
      </c>
    </row>
    <row r="728" spans="2:12">
      <c r="B728" s="620" t="e">
        <f>IF('graph (2)'!$E$2=0,"",B727+'graph (2)'!$E$32)</f>
        <v>#REF!</v>
      </c>
      <c r="C728" s="673" t="e">
        <f>IF('graph (2)'!$E$2=0,20,IF(SUM(K728+L728=0),NA(),0.25))</f>
        <v>#REF!</v>
      </c>
      <c r="D728" s="496" t="e">
        <f>IF('graph (2)'!$E$2=0,20,IF(AND(B728&lt;'graph (2)'!$E$10+'graph (2)'!$E$32,B728&gt;'graph (2)'!$E$10-'graph (2)'!$E$32),0.25,NA()))</f>
        <v>#REF!</v>
      </c>
      <c r="K728" s="674" t="e">
        <f>IF('graph (2)'!$E$20=0,0,IF('graph (2)'!$E$2=0,20,IF(AND(B728&lt;'graph (2)'!$E$20+'graph (2)'!$E$32,B728&gt;'graph (2)'!$E$20-'graph (2)'!$E$32),0.25,0)))</f>
        <v>#REF!</v>
      </c>
      <c r="L728" s="674" t="e">
        <f>IF('graph (2)'!$E$22=0,0,IF('graph (2)'!$E$2=0,20,IF(AND(B728&gt;'graph (2)'!$E$22-'graph (2)'!$E$32,B728&lt;'graph (2)'!$E$22+'graph (2)'!$E$32),0.25,0)))</f>
        <v>#REF!</v>
      </c>
    </row>
    <row r="729" spans="2:12">
      <c r="B729" s="620" t="e">
        <f>IF('graph (2)'!$E$2=0,"",B728+'graph (2)'!$E$32)</f>
        <v>#REF!</v>
      </c>
      <c r="C729" s="673" t="e">
        <f>IF('graph (2)'!$E$2=0,20,IF(SUM(K729+L729=0),NA(),0.25))</f>
        <v>#REF!</v>
      </c>
      <c r="D729" s="496" t="e">
        <f>IF('graph (2)'!$E$2=0,20,IF(AND(B729&lt;'graph (2)'!$E$10+'graph (2)'!$E$32,B729&gt;'graph (2)'!$E$10-'graph (2)'!$E$32),0.25,NA()))</f>
        <v>#REF!</v>
      </c>
      <c r="K729" s="674" t="e">
        <f>IF('graph (2)'!$E$20=0,0,IF('graph (2)'!$E$2=0,20,IF(AND(B729&lt;'graph (2)'!$E$20+'graph (2)'!$E$32,B729&gt;'graph (2)'!$E$20-'graph (2)'!$E$32),0.25,0)))</f>
        <v>#REF!</v>
      </c>
      <c r="L729" s="674" t="e">
        <f>IF('graph (2)'!$E$22=0,0,IF('graph (2)'!$E$2=0,20,IF(AND(B729&gt;'graph (2)'!$E$22-'graph (2)'!$E$32,B729&lt;'graph (2)'!$E$22+'graph (2)'!$E$32),0.25,0)))</f>
        <v>#REF!</v>
      </c>
    </row>
    <row r="730" spans="2:12">
      <c r="B730" s="620" t="e">
        <f>IF('graph (2)'!$E$2=0,"",B729+'graph (2)'!$E$32)</f>
        <v>#REF!</v>
      </c>
      <c r="C730" s="673" t="e">
        <f>IF('graph (2)'!$E$2=0,20,IF(SUM(K730+L730=0),NA(),0.25))</f>
        <v>#REF!</v>
      </c>
      <c r="D730" s="496" t="e">
        <f>IF('graph (2)'!$E$2=0,20,IF(AND(B730&lt;'graph (2)'!$E$10+'graph (2)'!$E$32,B730&gt;'graph (2)'!$E$10-'graph (2)'!$E$32),0.25,NA()))</f>
        <v>#REF!</v>
      </c>
      <c r="K730" s="674" t="e">
        <f>IF('graph (2)'!$E$20=0,0,IF('graph (2)'!$E$2=0,20,IF(AND(B730&lt;'graph (2)'!$E$20+'graph (2)'!$E$32,B730&gt;'graph (2)'!$E$20-'graph (2)'!$E$32),0.25,0)))</f>
        <v>#REF!</v>
      </c>
      <c r="L730" s="674" t="e">
        <f>IF('graph (2)'!$E$22=0,0,IF('graph (2)'!$E$2=0,20,IF(AND(B730&gt;'graph (2)'!$E$22-'graph (2)'!$E$32,B730&lt;'graph (2)'!$E$22+'graph (2)'!$E$32),0.25,0)))</f>
        <v>#REF!</v>
      </c>
    </row>
    <row r="731" spans="2:12">
      <c r="B731" s="620" t="e">
        <f>IF('graph (2)'!$E$2=0,"",B730+'graph (2)'!$E$32)</f>
        <v>#REF!</v>
      </c>
      <c r="C731" s="673" t="e">
        <f>IF('graph (2)'!$E$2=0,20,IF(SUM(K731+L731=0),NA(),0.25))</f>
        <v>#REF!</v>
      </c>
      <c r="D731" s="496" t="e">
        <f>IF('graph (2)'!$E$2=0,20,IF(AND(B731&lt;'graph (2)'!$E$10+'graph (2)'!$E$32,B731&gt;'graph (2)'!$E$10-'graph (2)'!$E$32),0.25,NA()))</f>
        <v>#REF!</v>
      </c>
      <c r="K731" s="674" t="e">
        <f>IF('graph (2)'!$E$20=0,0,IF('graph (2)'!$E$2=0,20,IF(AND(B731&lt;'graph (2)'!$E$20+'graph (2)'!$E$32,B731&gt;'graph (2)'!$E$20-'graph (2)'!$E$32),0.25,0)))</f>
        <v>#REF!</v>
      </c>
      <c r="L731" s="674" t="e">
        <f>IF('graph (2)'!$E$22=0,0,IF('graph (2)'!$E$2=0,20,IF(AND(B731&gt;'graph (2)'!$E$22-'graph (2)'!$E$32,B731&lt;'graph (2)'!$E$22+'graph (2)'!$E$32),0.25,0)))</f>
        <v>#REF!</v>
      </c>
    </row>
    <row r="732" spans="2:12">
      <c r="B732" s="620" t="e">
        <f>IF('graph (2)'!$E$2=0,"",B731+'graph (2)'!$E$32)</f>
        <v>#REF!</v>
      </c>
      <c r="C732" s="673" t="e">
        <f>IF('graph (2)'!$E$2=0,20,IF(SUM(K732+L732=0),NA(),0.25))</f>
        <v>#REF!</v>
      </c>
      <c r="D732" s="496" t="e">
        <f>IF('graph (2)'!$E$2=0,20,IF(AND(B732&lt;'graph (2)'!$E$10+'graph (2)'!$E$32,B732&gt;'graph (2)'!$E$10-'graph (2)'!$E$32),0.25,NA()))</f>
        <v>#REF!</v>
      </c>
      <c r="K732" s="674" t="e">
        <f>IF('graph (2)'!$E$20=0,0,IF('graph (2)'!$E$2=0,20,IF(AND(B732&lt;'graph (2)'!$E$20+'graph (2)'!$E$32,B732&gt;'graph (2)'!$E$20-'graph (2)'!$E$32),0.25,0)))</f>
        <v>#REF!</v>
      </c>
      <c r="L732" s="674" t="e">
        <f>IF('graph (2)'!$E$22=0,0,IF('graph (2)'!$E$2=0,20,IF(AND(B732&gt;'graph (2)'!$E$22-'graph (2)'!$E$32,B732&lt;'graph (2)'!$E$22+'graph (2)'!$E$32),0.25,0)))</f>
        <v>#REF!</v>
      </c>
    </row>
    <row r="733" spans="2:12">
      <c r="B733" s="620" t="e">
        <f>IF('graph (2)'!$E$2=0,"",B732+'graph (2)'!$E$32)</f>
        <v>#REF!</v>
      </c>
      <c r="C733" s="673" t="e">
        <f>IF('graph (2)'!$E$2=0,20,IF(SUM(K733+L733=0),NA(),0.25))</f>
        <v>#REF!</v>
      </c>
      <c r="D733" s="496" t="e">
        <f>IF('graph (2)'!$E$2=0,20,IF(AND(B733&lt;'graph (2)'!$E$10+'graph (2)'!$E$32,B733&gt;'graph (2)'!$E$10-'graph (2)'!$E$32),0.25,NA()))</f>
        <v>#REF!</v>
      </c>
      <c r="K733" s="674" t="e">
        <f>IF('graph (2)'!$E$20=0,0,IF('graph (2)'!$E$2=0,20,IF(AND(B733&lt;'graph (2)'!$E$20+'graph (2)'!$E$32,B733&gt;'graph (2)'!$E$20-'graph (2)'!$E$32),0.25,0)))</f>
        <v>#REF!</v>
      </c>
      <c r="L733" s="674" t="e">
        <f>IF('graph (2)'!$E$22=0,0,IF('graph (2)'!$E$2=0,20,IF(AND(B733&gt;'graph (2)'!$E$22-'graph (2)'!$E$32,B733&lt;'graph (2)'!$E$22+'graph (2)'!$E$32),0.25,0)))</f>
        <v>#REF!</v>
      </c>
    </row>
    <row r="734" spans="2:12">
      <c r="B734" s="620" t="e">
        <f>IF('graph (2)'!$E$2=0,"",B733+'graph (2)'!$E$32)</f>
        <v>#REF!</v>
      </c>
      <c r="C734" s="673" t="e">
        <f>IF('graph (2)'!$E$2=0,20,IF(SUM(K734+L734=0),NA(),0.25))</f>
        <v>#REF!</v>
      </c>
      <c r="D734" s="496" t="e">
        <f>IF('graph (2)'!$E$2=0,20,IF(AND(B734&lt;'graph (2)'!$E$10+'graph (2)'!$E$32,B734&gt;'graph (2)'!$E$10-'graph (2)'!$E$32),0.25,NA()))</f>
        <v>#REF!</v>
      </c>
      <c r="K734" s="674" t="e">
        <f>IF('graph (2)'!$E$20=0,0,IF('graph (2)'!$E$2=0,20,IF(AND(B734&lt;'graph (2)'!$E$20+'graph (2)'!$E$32,B734&gt;'graph (2)'!$E$20-'graph (2)'!$E$32),0.25,0)))</f>
        <v>#REF!</v>
      </c>
      <c r="L734" s="674" t="e">
        <f>IF('graph (2)'!$E$22=0,0,IF('graph (2)'!$E$2=0,20,IF(AND(B734&gt;'graph (2)'!$E$22-'graph (2)'!$E$32,B734&lt;'graph (2)'!$E$22+'graph (2)'!$E$32),0.25,0)))</f>
        <v>#REF!</v>
      </c>
    </row>
    <row r="735" spans="2:12">
      <c r="B735" s="620" t="e">
        <f>IF('graph (2)'!$E$2=0,"",B734+'graph (2)'!$E$32)</f>
        <v>#REF!</v>
      </c>
      <c r="C735" s="673" t="e">
        <f>IF('graph (2)'!$E$2=0,20,IF(SUM(K735+L735=0),NA(),0.25))</f>
        <v>#REF!</v>
      </c>
      <c r="D735" s="496" t="e">
        <f>IF('graph (2)'!$E$2=0,20,IF(AND(B735&lt;'graph (2)'!$E$10+'graph (2)'!$E$32,B735&gt;'graph (2)'!$E$10-'graph (2)'!$E$32),0.25,NA()))</f>
        <v>#REF!</v>
      </c>
      <c r="K735" s="674" t="e">
        <f>IF('graph (2)'!$E$20=0,0,IF('graph (2)'!$E$2=0,20,IF(AND(B735&lt;'graph (2)'!$E$20+'graph (2)'!$E$32,B735&gt;'graph (2)'!$E$20-'graph (2)'!$E$32),0.25,0)))</f>
        <v>#REF!</v>
      </c>
      <c r="L735" s="674" t="e">
        <f>IF('graph (2)'!$E$22=0,0,IF('graph (2)'!$E$2=0,20,IF(AND(B735&gt;'graph (2)'!$E$22-'graph (2)'!$E$32,B735&lt;'graph (2)'!$E$22+'graph (2)'!$E$32),0.25,0)))</f>
        <v>#REF!</v>
      </c>
    </row>
    <row r="736" spans="2:12">
      <c r="B736" s="620" t="e">
        <f>IF('graph (2)'!$E$2=0,"",B735+'graph (2)'!$E$32)</f>
        <v>#REF!</v>
      </c>
      <c r="C736" s="673" t="e">
        <f>IF('graph (2)'!$E$2=0,20,IF(SUM(K736+L736=0),NA(),0.25))</f>
        <v>#REF!</v>
      </c>
      <c r="D736" s="496" t="e">
        <f>IF('graph (2)'!$E$2=0,20,IF(AND(B736&lt;'graph (2)'!$E$10+'graph (2)'!$E$32,B736&gt;'graph (2)'!$E$10-'graph (2)'!$E$32),0.25,NA()))</f>
        <v>#REF!</v>
      </c>
      <c r="K736" s="674" t="e">
        <f>IF('graph (2)'!$E$20=0,0,IF('graph (2)'!$E$2=0,20,IF(AND(B736&lt;'graph (2)'!$E$20+'graph (2)'!$E$32,B736&gt;'graph (2)'!$E$20-'graph (2)'!$E$32),0.25,0)))</f>
        <v>#REF!</v>
      </c>
      <c r="L736" s="674" t="e">
        <f>IF('graph (2)'!$E$22=0,0,IF('graph (2)'!$E$2=0,20,IF(AND(B736&gt;'graph (2)'!$E$22-'graph (2)'!$E$32,B736&lt;'graph (2)'!$E$22+'graph (2)'!$E$32),0.25,0)))</f>
        <v>#REF!</v>
      </c>
    </row>
    <row r="737" spans="2:12">
      <c r="B737" s="620" t="e">
        <f>IF('graph (2)'!$E$2=0,"",B736+'graph (2)'!$E$32)</f>
        <v>#REF!</v>
      </c>
      <c r="C737" s="673" t="e">
        <f>IF('graph (2)'!$E$2=0,20,IF(SUM(K737+L737=0),NA(),0.25))</f>
        <v>#REF!</v>
      </c>
      <c r="D737" s="496" t="e">
        <f>IF('graph (2)'!$E$2=0,20,IF(AND(B737&lt;'graph (2)'!$E$10+'graph (2)'!$E$32,B737&gt;'graph (2)'!$E$10-'graph (2)'!$E$32),0.25,NA()))</f>
        <v>#REF!</v>
      </c>
      <c r="K737" s="674" t="e">
        <f>IF('graph (2)'!$E$20=0,0,IF('graph (2)'!$E$2=0,20,IF(AND(B737&lt;'graph (2)'!$E$20+'graph (2)'!$E$32,B737&gt;'graph (2)'!$E$20-'graph (2)'!$E$32),0.25,0)))</f>
        <v>#REF!</v>
      </c>
      <c r="L737" s="674" t="e">
        <f>IF('graph (2)'!$E$22=0,0,IF('graph (2)'!$E$2=0,20,IF(AND(B737&gt;'graph (2)'!$E$22-'graph (2)'!$E$32,B737&lt;'graph (2)'!$E$22+'graph (2)'!$E$32),0.25,0)))</f>
        <v>#REF!</v>
      </c>
    </row>
    <row r="738" spans="2:12">
      <c r="B738" s="620" t="e">
        <f>IF('graph (2)'!$E$2=0,"",B737+'graph (2)'!$E$32)</f>
        <v>#REF!</v>
      </c>
      <c r="C738" s="673" t="e">
        <f>IF('graph (2)'!$E$2=0,20,IF(SUM(K738+L738=0),NA(),0.25))</f>
        <v>#REF!</v>
      </c>
      <c r="D738" s="496" t="e">
        <f>IF('graph (2)'!$E$2=0,20,IF(AND(B738&lt;'graph (2)'!$E$10+'graph (2)'!$E$32,B738&gt;'graph (2)'!$E$10-'graph (2)'!$E$32),0.25,NA()))</f>
        <v>#REF!</v>
      </c>
      <c r="K738" s="674" t="e">
        <f>IF('graph (2)'!$E$20=0,0,IF('graph (2)'!$E$2=0,20,IF(AND(B738&lt;'graph (2)'!$E$20+'graph (2)'!$E$32,B738&gt;'graph (2)'!$E$20-'graph (2)'!$E$32),0.25,0)))</f>
        <v>#REF!</v>
      </c>
      <c r="L738" s="674" t="e">
        <f>IF('graph (2)'!$E$22=0,0,IF('graph (2)'!$E$2=0,20,IF(AND(B738&gt;'graph (2)'!$E$22-'graph (2)'!$E$32,B738&lt;'graph (2)'!$E$22+'graph (2)'!$E$32),0.25,0)))</f>
        <v>#REF!</v>
      </c>
    </row>
    <row r="739" spans="2:12">
      <c r="B739" s="620" t="e">
        <f>IF('graph (2)'!$E$2=0,"",B738+'graph (2)'!$E$32)</f>
        <v>#REF!</v>
      </c>
      <c r="C739" s="673" t="e">
        <f>IF('graph (2)'!$E$2=0,20,IF(SUM(K739+L739=0),NA(),0.25))</f>
        <v>#REF!</v>
      </c>
      <c r="D739" s="496" t="e">
        <f>IF('graph (2)'!$E$2=0,20,IF(AND(B739&lt;'graph (2)'!$E$10+'graph (2)'!$E$32,B739&gt;'graph (2)'!$E$10-'graph (2)'!$E$32),0.25,NA()))</f>
        <v>#REF!</v>
      </c>
      <c r="K739" s="674" t="e">
        <f>IF('graph (2)'!$E$20=0,0,IF('graph (2)'!$E$2=0,20,IF(AND(B739&lt;'graph (2)'!$E$20+'graph (2)'!$E$32,B739&gt;'graph (2)'!$E$20-'graph (2)'!$E$32),0.25,0)))</f>
        <v>#REF!</v>
      </c>
      <c r="L739" s="674" t="e">
        <f>IF('graph (2)'!$E$22=0,0,IF('graph (2)'!$E$2=0,20,IF(AND(B739&gt;'graph (2)'!$E$22-'graph (2)'!$E$32,B739&lt;'graph (2)'!$E$22+'graph (2)'!$E$32),0.25,0)))</f>
        <v>#REF!</v>
      </c>
    </row>
    <row r="740" spans="2:12">
      <c r="B740" s="620" t="e">
        <f>IF('graph (2)'!$E$2=0,"",B739+'graph (2)'!$E$32)</f>
        <v>#REF!</v>
      </c>
      <c r="C740" s="673" t="e">
        <f>IF('graph (2)'!$E$2=0,20,IF(SUM(K740+L740=0),NA(),0.25))</f>
        <v>#REF!</v>
      </c>
      <c r="D740" s="496" t="e">
        <f>IF('graph (2)'!$E$2=0,20,IF(AND(B740&lt;'graph (2)'!$E$10+'graph (2)'!$E$32,B740&gt;'graph (2)'!$E$10-'graph (2)'!$E$32),0.25,NA()))</f>
        <v>#REF!</v>
      </c>
      <c r="K740" s="674" t="e">
        <f>IF('graph (2)'!$E$20=0,0,IF('graph (2)'!$E$2=0,20,IF(AND(B740&lt;'graph (2)'!$E$20+'graph (2)'!$E$32,B740&gt;'graph (2)'!$E$20-'graph (2)'!$E$32),0.25,0)))</f>
        <v>#REF!</v>
      </c>
      <c r="L740" s="674" t="e">
        <f>IF('graph (2)'!$E$22=0,0,IF('graph (2)'!$E$2=0,20,IF(AND(B740&gt;'graph (2)'!$E$22-'graph (2)'!$E$32,B740&lt;'graph (2)'!$E$22+'graph (2)'!$E$32),0.25,0)))</f>
        <v>#REF!</v>
      </c>
    </row>
    <row r="741" spans="2:12">
      <c r="B741" s="620" t="e">
        <f>IF('graph (2)'!$E$2=0,"",B740+'graph (2)'!$E$32)</f>
        <v>#REF!</v>
      </c>
      <c r="C741" s="673" t="e">
        <f>IF('graph (2)'!$E$2=0,20,IF(SUM(K741+L741=0),NA(),0.25))</f>
        <v>#REF!</v>
      </c>
      <c r="D741" s="496" t="e">
        <f>IF('graph (2)'!$E$2=0,20,IF(AND(B741&lt;'graph (2)'!$E$10+'graph (2)'!$E$32,B741&gt;'graph (2)'!$E$10-'graph (2)'!$E$32),0.25,NA()))</f>
        <v>#REF!</v>
      </c>
      <c r="K741" s="674" t="e">
        <f>IF('graph (2)'!$E$20=0,0,IF('graph (2)'!$E$2=0,20,IF(AND(B741&lt;'graph (2)'!$E$20+'graph (2)'!$E$32,B741&gt;'graph (2)'!$E$20-'graph (2)'!$E$32),0.25,0)))</f>
        <v>#REF!</v>
      </c>
      <c r="L741" s="674" t="e">
        <f>IF('graph (2)'!$E$22=0,0,IF('graph (2)'!$E$2=0,20,IF(AND(B741&gt;'graph (2)'!$E$22-'graph (2)'!$E$32,B741&lt;'graph (2)'!$E$22+'graph (2)'!$E$32),0.25,0)))</f>
        <v>#REF!</v>
      </c>
    </row>
    <row r="742" spans="2:12">
      <c r="B742" s="620" t="e">
        <f>IF('graph (2)'!$E$2=0,"",B741+'graph (2)'!$E$32)</f>
        <v>#REF!</v>
      </c>
      <c r="C742" s="673" t="e">
        <f>IF('graph (2)'!$E$2=0,20,IF(SUM(K742+L742=0),NA(),0.25))</f>
        <v>#REF!</v>
      </c>
      <c r="D742" s="496" t="e">
        <f>IF('graph (2)'!$E$2=0,20,IF(AND(B742&lt;'graph (2)'!$E$10+'graph (2)'!$E$32,B742&gt;'graph (2)'!$E$10-'graph (2)'!$E$32),0.25,NA()))</f>
        <v>#REF!</v>
      </c>
      <c r="K742" s="674" t="e">
        <f>IF('graph (2)'!$E$20=0,0,IF('graph (2)'!$E$2=0,20,IF(AND(B742&lt;'graph (2)'!$E$20+'graph (2)'!$E$32,B742&gt;'graph (2)'!$E$20-'graph (2)'!$E$32),0.25,0)))</f>
        <v>#REF!</v>
      </c>
      <c r="L742" s="674" t="e">
        <f>IF('graph (2)'!$E$22=0,0,IF('graph (2)'!$E$2=0,20,IF(AND(B742&gt;'graph (2)'!$E$22-'graph (2)'!$E$32,B742&lt;'graph (2)'!$E$22+'graph (2)'!$E$32),0.25,0)))</f>
        <v>#REF!</v>
      </c>
    </row>
    <row r="743" spans="2:12">
      <c r="B743" s="620" t="e">
        <f>IF('graph (2)'!$E$2=0,"",B742+'graph (2)'!$E$32)</f>
        <v>#REF!</v>
      </c>
      <c r="C743" s="673" t="e">
        <f>IF('graph (2)'!$E$2=0,20,IF(SUM(K743+L743=0),NA(),0.25))</f>
        <v>#REF!</v>
      </c>
      <c r="D743" s="496" t="e">
        <f>IF('graph (2)'!$E$2=0,20,IF(AND(B743&lt;'graph (2)'!$E$10+'graph (2)'!$E$32,B743&gt;'graph (2)'!$E$10-'graph (2)'!$E$32),0.25,NA()))</f>
        <v>#REF!</v>
      </c>
      <c r="K743" s="674" t="e">
        <f>IF('graph (2)'!$E$20=0,0,IF('graph (2)'!$E$2=0,20,IF(AND(B743&lt;'graph (2)'!$E$20+'graph (2)'!$E$32,B743&gt;'graph (2)'!$E$20-'graph (2)'!$E$32),0.25,0)))</f>
        <v>#REF!</v>
      </c>
      <c r="L743" s="674" t="e">
        <f>IF('graph (2)'!$E$22=0,0,IF('graph (2)'!$E$2=0,20,IF(AND(B743&gt;'graph (2)'!$E$22-'graph (2)'!$E$32,B743&lt;'graph (2)'!$E$22+'graph (2)'!$E$32),0.25,0)))</f>
        <v>#REF!</v>
      </c>
    </row>
    <row r="744" spans="2:12">
      <c r="B744" s="620" t="e">
        <f>IF('graph (2)'!$E$2=0,"",B743+'graph (2)'!$E$32)</f>
        <v>#REF!</v>
      </c>
      <c r="C744" s="673" t="e">
        <f>IF('graph (2)'!$E$2=0,20,IF(SUM(K744+L744=0),NA(),0.25))</f>
        <v>#REF!</v>
      </c>
      <c r="D744" s="496" t="e">
        <f>IF('graph (2)'!$E$2=0,20,IF(AND(B744&lt;'graph (2)'!$E$10+'graph (2)'!$E$32,B744&gt;'graph (2)'!$E$10-'graph (2)'!$E$32),0.25,NA()))</f>
        <v>#REF!</v>
      </c>
      <c r="K744" s="674" t="e">
        <f>IF('graph (2)'!$E$20=0,0,IF('graph (2)'!$E$2=0,20,IF(AND(B744&lt;'graph (2)'!$E$20+'graph (2)'!$E$32,B744&gt;'graph (2)'!$E$20-'graph (2)'!$E$32),0.25,0)))</f>
        <v>#REF!</v>
      </c>
      <c r="L744" s="674" t="e">
        <f>IF('graph (2)'!$E$22=0,0,IF('graph (2)'!$E$2=0,20,IF(AND(B744&gt;'graph (2)'!$E$22-'graph (2)'!$E$32,B744&lt;'graph (2)'!$E$22+'graph (2)'!$E$32),0.25,0)))</f>
        <v>#REF!</v>
      </c>
    </row>
    <row r="745" spans="2:12">
      <c r="B745" s="620" t="e">
        <f>IF('graph (2)'!$E$2=0,"",B744+'graph (2)'!$E$32)</f>
        <v>#REF!</v>
      </c>
      <c r="C745" s="673" t="e">
        <f>IF('graph (2)'!$E$2=0,20,IF(SUM(K745+L745=0),NA(),0.25))</f>
        <v>#REF!</v>
      </c>
      <c r="D745" s="496" t="e">
        <f>IF('graph (2)'!$E$2=0,20,IF(AND(B745&lt;'graph (2)'!$E$10+'graph (2)'!$E$32,B745&gt;'graph (2)'!$E$10-'graph (2)'!$E$32),0.25,NA()))</f>
        <v>#REF!</v>
      </c>
      <c r="K745" s="674" t="e">
        <f>IF('graph (2)'!$E$20=0,0,IF('graph (2)'!$E$2=0,20,IF(AND(B745&lt;'graph (2)'!$E$20+'graph (2)'!$E$32,B745&gt;'graph (2)'!$E$20-'graph (2)'!$E$32),0.25,0)))</f>
        <v>#REF!</v>
      </c>
      <c r="L745" s="674" t="e">
        <f>IF('graph (2)'!$E$22=0,0,IF('graph (2)'!$E$2=0,20,IF(AND(B745&gt;'graph (2)'!$E$22-'graph (2)'!$E$32,B745&lt;'graph (2)'!$E$22+'graph (2)'!$E$32),0.25,0)))</f>
        <v>#REF!</v>
      </c>
    </row>
    <row r="746" spans="2:12">
      <c r="B746" s="620" t="e">
        <f>IF('graph (2)'!$E$2=0,"",B745+'graph (2)'!$E$32)</f>
        <v>#REF!</v>
      </c>
      <c r="C746" s="673" t="e">
        <f>IF('graph (2)'!$E$2=0,20,IF(SUM(K746+L746=0),NA(),0.25))</f>
        <v>#REF!</v>
      </c>
      <c r="D746" s="496" t="e">
        <f>IF('graph (2)'!$E$2=0,20,IF(AND(B746&lt;'graph (2)'!$E$10+'graph (2)'!$E$32,B746&gt;'graph (2)'!$E$10-'graph (2)'!$E$32),0.25,NA()))</f>
        <v>#REF!</v>
      </c>
      <c r="K746" s="674" t="e">
        <f>IF('graph (2)'!$E$20=0,0,IF('graph (2)'!$E$2=0,20,IF(AND(B746&lt;'graph (2)'!$E$20+'graph (2)'!$E$32,B746&gt;'graph (2)'!$E$20-'graph (2)'!$E$32),0.25,0)))</f>
        <v>#REF!</v>
      </c>
      <c r="L746" s="674" t="e">
        <f>IF('graph (2)'!$E$22=0,0,IF('graph (2)'!$E$2=0,20,IF(AND(B746&gt;'graph (2)'!$E$22-'graph (2)'!$E$32,B746&lt;'graph (2)'!$E$22+'graph (2)'!$E$32),0.25,0)))</f>
        <v>#REF!</v>
      </c>
    </row>
    <row r="747" spans="2:12">
      <c r="B747" s="620" t="e">
        <f>IF('graph (2)'!$E$2=0,"",B746+'graph (2)'!$E$32)</f>
        <v>#REF!</v>
      </c>
      <c r="C747" s="673" t="e">
        <f>IF('graph (2)'!$E$2=0,20,IF(SUM(K747+L747=0),NA(),0.25))</f>
        <v>#REF!</v>
      </c>
      <c r="D747" s="496" t="e">
        <f>IF('graph (2)'!$E$2=0,20,IF(AND(B747&lt;'graph (2)'!$E$10+'graph (2)'!$E$32,B747&gt;'graph (2)'!$E$10-'graph (2)'!$E$32),0.25,NA()))</f>
        <v>#REF!</v>
      </c>
      <c r="K747" s="674" t="e">
        <f>IF('graph (2)'!$E$20=0,0,IF('graph (2)'!$E$2=0,20,IF(AND(B747&lt;'graph (2)'!$E$20+'graph (2)'!$E$32,B747&gt;'graph (2)'!$E$20-'graph (2)'!$E$32),0.25,0)))</f>
        <v>#REF!</v>
      </c>
      <c r="L747" s="674" t="e">
        <f>IF('graph (2)'!$E$22=0,0,IF('graph (2)'!$E$2=0,20,IF(AND(B747&gt;'graph (2)'!$E$22-'graph (2)'!$E$32,B747&lt;'graph (2)'!$E$22+'graph (2)'!$E$32),0.25,0)))</f>
        <v>#REF!</v>
      </c>
    </row>
    <row r="748" spans="2:12">
      <c r="B748" s="620" t="e">
        <f>IF('graph (2)'!$E$2=0,"",B747+'graph (2)'!$E$32)</f>
        <v>#REF!</v>
      </c>
      <c r="C748" s="673" t="e">
        <f>IF('graph (2)'!$E$2=0,20,IF(SUM(K748+L748=0),NA(),0.25))</f>
        <v>#REF!</v>
      </c>
      <c r="D748" s="496" t="e">
        <f>IF('graph (2)'!$E$2=0,20,IF(AND(B748&lt;'graph (2)'!$E$10+'graph (2)'!$E$32,B748&gt;'graph (2)'!$E$10-'graph (2)'!$E$32),0.25,NA()))</f>
        <v>#REF!</v>
      </c>
      <c r="K748" s="674" t="e">
        <f>IF('graph (2)'!$E$20=0,0,IF('graph (2)'!$E$2=0,20,IF(AND(B748&lt;'graph (2)'!$E$20+'graph (2)'!$E$32,B748&gt;'graph (2)'!$E$20-'graph (2)'!$E$32),0.25,0)))</f>
        <v>#REF!</v>
      </c>
      <c r="L748" s="674" t="e">
        <f>IF('graph (2)'!$E$22=0,0,IF('graph (2)'!$E$2=0,20,IF(AND(B748&gt;'graph (2)'!$E$22-'graph (2)'!$E$32,B748&lt;'graph (2)'!$E$22+'graph (2)'!$E$32),0.25,0)))</f>
        <v>#REF!</v>
      </c>
    </row>
    <row r="749" spans="2:12">
      <c r="B749" s="620" t="e">
        <f>IF('graph (2)'!$E$2=0,"",B748+'graph (2)'!$E$32)</f>
        <v>#REF!</v>
      </c>
      <c r="C749" s="673" t="e">
        <f>IF('graph (2)'!$E$2=0,20,IF(SUM(K749+L749=0),NA(),0.25))</f>
        <v>#REF!</v>
      </c>
      <c r="D749" s="496" t="e">
        <f>IF('graph (2)'!$E$2=0,20,IF(AND(B749&lt;'graph (2)'!$E$10+'graph (2)'!$E$32,B749&gt;'graph (2)'!$E$10-'graph (2)'!$E$32),0.25,NA()))</f>
        <v>#REF!</v>
      </c>
      <c r="K749" s="674" t="e">
        <f>IF('graph (2)'!$E$20=0,0,IF('graph (2)'!$E$2=0,20,IF(AND(B749&lt;'graph (2)'!$E$20+'graph (2)'!$E$32,B749&gt;'graph (2)'!$E$20-'graph (2)'!$E$32),0.25,0)))</f>
        <v>#REF!</v>
      </c>
      <c r="L749" s="674" t="e">
        <f>IF('graph (2)'!$E$22=0,0,IF('graph (2)'!$E$2=0,20,IF(AND(B749&gt;'graph (2)'!$E$22-'graph (2)'!$E$32,B749&lt;'graph (2)'!$E$22+'graph (2)'!$E$32),0.25,0)))</f>
        <v>#REF!</v>
      </c>
    </row>
    <row r="750" spans="2:12">
      <c r="B750" s="620" t="e">
        <f>IF('graph (2)'!$E$2=0,"",B749+'graph (2)'!$E$32)</f>
        <v>#REF!</v>
      </c>
      <c r="C750" s="673" t="e">
        <f>IF('graph (2)'!$E$2=0,20,IF(SUM(K750+L750=0),NA(),0.25))</f>
        <v>#REF!</v>
      </c>
      <c r="D750" s="496" t="e">
        <f>IF('graph (2)'!$E$2=0,20,IF(AND(B750&lt;'graph (2)'!$E$10+'graph (2)'!$E$32,B750&gt;'graph (2)'!$E$10-'graph (2)'!$E$32),0.25,NA()))</f>
        <v>#REF!</v>
      </c>
      <c r="K750" s="674" t="e">
        <f>IF('graph (2)'!$E$20=0,0,IF('graph (2)'!$E$2=0,20,IF(AND(B750&lt;'graph (2)'!$E$20+'graph (2)'!$E$32,B750&gt;'graph (2)'!$E$20-'graph (2)'!$E$32),0.25,0)))</f>
        <v>#REF!</v>
      </c>
      <c r="L750" s="674" t="e">
        <f>IF('graph (2)'!$E$22=0,0,IF('graph (2)'!$E$2=0,20,IF(AND(B750&gt;'graph (2)'!$E$22-'graph (2)'!$E$32,B750&lt;'graph (2)'!$E$22+'graph (2)'!$E$32),0.25,0)))</f>
        <v>#REF!</v>
      </c>
    </row>
    <row r="751" spans="2:12">
      <c r="B751" s="620" t="e">
        <f>IF('graph (2)'!$E$2=0,"",B750+'graph (2)'!$E$32)</f>
        <v>#REF!</v>
      </c>
      <c r="C751" s="673" t="e">
        <f>IF('graph (2)'!$E$2=0,20,IF(SUM(K751+L751=0),NA(),0.25))</f>
        <v>#REF!</v>
      </c>
      <c r="D751" s="496" t="e">
        <f>IF('graph (2)'!$E$2=0,20,IF(AND(B751&lt;'graph (2)'!$E$10+'graph (2)'!$E$32,B751&gt;'graph (2)'!$E$10-'graph (2)'!$E$32),0.25,NA()))</f>
        <v>#REF!</v>
      </c>
      <c r="K751" s="674" t="e">
        <f>IF('graph (2)'!$E$20=0,0,IF('graph (2)'!$E$2=0,20,IF(AND(B751&lt;'graph (2)'!$E$20+'graph (2)'!$E$32,B751&gt;'graph (2)'!$E$20-'graph (2)'!$E$32),0.25,0)))</f>
        <v>#REF!</v>
      </c>
      <c r="L751" s="674" t="e">
        <f>IF('graph (2)'!$E$22=0,0,IF('graph (2)'!$E$2=0,20,IF(AND(B751&gt;'graph (2)'!$E$22-'graph (2)'!$E$32,B751&lt;'graph (2)'!$E$22+'graph (2)'!$E$32),0.25,0)))</f>
        <v>#REF!</v>
      </c>
    </row>
    <row r="752" spans="2:12">
      <c r="B752" s="620" t="e">
        <f>IF('graph (2)'!$E$2=0,"",B751+'graph (2)'!$E$32)</f>
        <v>#REF!</v>
      </c>
      <c r="C752" s="673" t="e">
        <f>IF('graph (2)'!$E$2=0,20,IF(SUM(K752+L752=0),NA(),0.25))</f>
        <v>#REF!</v>
      </c>
      <c r="D752" s="496" t="e">
        <f>IF('graph (2)'!$E$2=0,20,IF(AND(B752&lt;'graph (2)'!$E$10+'graph (2)'!$E$32,B752&gt;'graph (2)'!$E$10-'graph (2)'!$E$32),0.25,NA()))</f>
        <v>#REF!</v>
      </c>
      <c r="K752" s="674" t="e">
        <f>IF('graph (2)'!$E$20=0,0,IF('graph (2)'!$E$2=0,20,IF(AND(B752&lt;'graph (2)'!$E$20+'graph (2)'!$E$32,B752&gt;'graph (2)'!$E$20-'graph (2)'!$E$32),0.25,0)))</f>
        <v>#REF!</v>
      </c>
      <c r="L752" s="674" t="e">
        <f>IF('graph (2)'!$E$22=0,0,IF('graph (2)'!$E$2=0,20,IF(AND(B752&gt;'graph (2)'!$E$22-'graph (2)'!$E$32,B752&lt;'graph (2)'!$E$22+'graph (2)'!$E$32),0.25,0)))</f>
        <v>#REF!</v>
      </c>
    </row>
    <row r="753" spans="2:12">
      <c r="B753" s="620" t="e">
        <f>IF('graph (2)'!$E$2=0,"",B752+'graph (2)'!$E$32)</f>
        <v>#REF!</v>
      </c>
      <c r="C753" s="673" t="e">
        <f>IF('graph (2)'!$E$2=0,20,IF(SUM(K753+L753=0),NA(),0.25))</f>
        <v>#REF!</v>
      </c>
      <c r="D753" s="496" t="e">
        <f>IF('graph (2)'!$E$2=0,20,IF(AND(B753&lt;'graph (2)'!$E$10+'graph (2)'!$E$32,B753&gt;'graph (2)'!$E$10-'graph (2)'!$E$32),0.25,NA()))</f>
        <v>#REF!</v>
      </c>
      <c r="K753" s="674" t="e">
        <f>IF('graph (2)'!$E$20=0,0,IF('graph (2)'!$E$2=0,20,IF(AND(B753&lt;'graph (2)'!$E$20+'graph (2)'!$E$32,B753&gt;'graph (2)'!$E$20-'graph (2)'!$E$32),0.25,0)))</f>
        <v>#REF!</v>
      </c>
      <c r="L753" s="674" t="e">
        <f>IF('graph (2)'!$E$22=0,0,IF('graph (2)'!$E$2=0,20,IF(AND(B753&gt;'graph (2)'!$E$22-'graph (2)'!$E$32,B753&lt;'graph (2)'!$E$22+'graph (2)'!$E$32),0.25,0)))</f>
        <v>#REF!</v>
      </c>
    </row>
    <row r="754" spans="2:12">
      <c r="B754" s="620" t="e">
        <f>IF('graph (2)'!$E$2=0,"",B753+'graph (2)'!$E$32)</f>
        <v>#REF!</v>
      </c>
      <c r="C754" s="673" t="e">
        <f>IF('graph (2)'!$E$2=0,20,IF(SUM(K754+L754=0),NA(),0.25))</f>
        <v>#REF!</v>
      </c>
      <c r="D754" s="496" t="e">
        <f>IF('graph (2)'!$E$2=0,20,IF(AND(B754&lt;'graph (2)'!$E$10+'graph (2)'!$E$32,B754&gt;'graph (2)'!$E$10-'graph (2)'!$E$32),0.25,NA()))</f>
        <v>#REF!</v>
      </c>
      <c r="K754" s="674" t="e">
        <f>IF('graph (2)'!$E$20=0,0,IF('graph (2)'!$E$2=0,20,IF(AND(B754&lt;'graph (2)'!$E$20+'graph (2)'!$E$32,B754&gt;'graph (2)'!$E$20-'graph (2)'!$E$32),0.25,0)))</f>
        <v>#REF!</v>
      </c>
      <c r="L754" s="674" t="e">
        <f>IF('graph (2)'!$E$22=0,0,IF('graph (2)'!$E$2=0,20,IF(AND(B754&gt;'graph (2)'!$E$22-'graph (2)'!$E$32,B754&lt;'graph (2)'!$E$22+'graph (2)'!$E$32),0.25,0)))</f>
        <v>#REF!</v>
      </c>
    </row>
    <row r="755" spans="2:12">
      <c r="B755" s="620" t="e">
        <f>IF('graph (2)'!$E$2=0,"",B754+'graph (2)'!$E$32)</f>
        <v>#REF!</v>
      </c>
      <c r="C755" s="673" t="e">
        <f>IF('graph (2)'!$E$2=0,20,IF(SUM(K755+L755=0),NA(),0.25))</f>
        <v>#REF!</v>
      </c>
      <c r="D755" s="496" t="e">
        <f>IF('graph (2)'!$E$2=0,20,IF(AND(B755&lt;'graph (2)'!$E$10+'graph (2)'!$E$32,B755&gt;'graph (2)'!$E$10-'graph (2)'!$E$32),0.25,NA()))</f>
        <v>#REF!</v>
      </c>
      <c r="K755" s="674" t="e">
        <f>IF('graph (2)'!$E$20=0,0,IF('graph (2)'!$E$2=0,20,IF(AND(B755&lt;'graph (2)'!$E$20+'graph (2)'!$E$32,B755&gt;'graph (2)'!$E$20-'graph (2)'!$E$32),0.25,0)))</f>
        <v>#REF!</v>
      </c>
      <c r="L755" s="674" t="e">
        <f>IF('graph (2)'!$E$22=0,0,IF('graph (2)'!$E$2=0,20,IF(AND(B755&gt;'graph (2)'!$E$22-'graph (2)'!$E$32,B755&lt;'graph (2)'!$E$22+'graph (2)'!$E$32),0.25,0)))</f>
        <v>#REF!</v>
      </c>
    </row>
    <row r="756" spans="2:12">
      <c r="B756" s="620" t="e">
        <f>IF('graph (2)'!$E$2=0,"",B755+'graph (2)'!$E$32)</f>
        <v>#REF!</v>
      </c>
      <c r="C756" s="673" t="e">
        <f>IF('graph (2)'!$E$2=0,20,IF(SUM(K756+L756=0),NA(),0.25))</f>
        <v>#REF!</v>
      </c>
      <c r="D756" s="496" t="e">
        <f>IF('graph (2)'!$E$2=0,20,IF(AND(B756&lt;'graph (2)'!$E$10+'graph (2)'!$E$32,B756&gt;'graph (2)'!$E$10-'graph (2)'!$E$32),0.25,NA()))</f>
        <v>#REF!</v>
      </c>
      <c r="K756" s="674" t="e">
        <f>IF('graph (2)'!$E$20=0,0,IF('graph (2)'!$E$2=0,20,IF(AND(B756&lt;'graph (2)'!$E$20+'graph (2)'!$E$32,B756&gt;'graph (2)'!$E$20-'graph (2)'!$E$32),0.25,0)))</f>
        <v>#REF!</v>
      </c>
      <c r="L756" s="674" t="e">
        <f>IF('graph (2)'!$E$22=0,0,IF('graph (2)'!$E$2=0,20,IF(AND(B756&gt;'graph (2)'!$E$22-'graph (2)'!$E$32,B756&lt;'graph (2)'!$E$22+'graph (2)'!$E$32),0.25,0)))</f>
        <v>#REF!</v>
      </c>
    </row>
    <row r="757" spans="2:12">
      <c r="B757" s="620" t="e">
        <f>IF('graph (2)'!$E$2=0,"",B756+'graph (2)'!$E$32)</f>
        <v>#REF!</v>
      </c>
      <c r="C757" s="673" t="e">
        <f>IF('graph (2)'!$E$2=0,20,IF(SUM(K757+L757=0),NA(),0.25))</f>
        <v>#REF!</v>
      </c>
      <c r="D757" s="496" t="e">
        <f>IF('graph (2)'!$E$2=0,20,IF(AND(B757&lt;'graph (2)'!$E$10+'graph (2)'!$E$32,B757&gt;'graph (2)'!$E$10-'graph (2)'!$E$32),0.25,NA()))</f>
        <v>#REF!</v>
      </c>
      <c r="K757" s="674" t="e">
        <f>IF('graph (2)'!$E$20=0,0,IF('graph (2)'!$E$2=0,20,IF(AND(B757&lt;'graph (2)'!$E$20+'graph (2)'!$E$32,B757&gt;'graph (2)'!$E$20-'graph (2)'!$E$32),0.25,0)))</f>
        <v>#REF!</v>
      </c>
      <c r="L757" s="674" t="e">
        <f>IF('graph (2)'!$E$22=0,0,IF('graph (2)'!$E$2=0,20,IF(AND(B757&gt;'graph (2)'!$E$22-'graph (2)'!$E$32,B757&lt;'graph (2)'!$E$22+'graph (2)'!$E$32),0.25,0)))</f>
        <v>#REF!</v>
      </c>
    </row>
    <row r="758" spans="2:12">
      <c r="B758" s="620" t="e">
        <f>IF('graph (2)'!$E$2=0,"",B757+'graph (2)'!$E$32)</f>
        <v>#REF!</v>
      </c>
      <c r="C758" s="673" t="e">
        <f>IF('graph (2)'!$E$2=0,20,IF(SUM(K758+L758=0),NA(),0.25))</f>
        <v>#REF!</v>
      </c>
      <c r="D758" s="496" t="e">
        <f>IF('graph (2)'!$E$2=0,20,IF(AND(B758&lt;'graph (2)'!$E$10+'graph (2)'!$E$32,B758&gt;'graph (2)'!$E$10-'graph (2)'!$E$32),0.25,NA()))</f>
        <v>#REF!</v>
      </c>
      <c r="K758" s="674" t="e">
        <f>IF('graph (2)'!$E$20=0,0,IF('graph (2)'!$E$2=0,20,IF(AND(B758&lt;'graph (2)'!$E$20+'graph (2)'!$E$32,B758&gt;'graph (2)'!$E$20-'graph (2)'!$E$32),0.25,0)))</f>
        <v>#REF!</v>
      </c>
      <c r="L758" s="674" t="e">
        <f>IF('graph (2)'!$E$22=0,0,IF('graph (2)'!$E$2=0,20,IF(AND(B758&gt;'graph (2)'!$E$22-'graph (2)'!$E$32,B758&lt;'graph (2)'!$E$22+'graph (2)'!$E$32),0.25,0)))</f>
        <v>#REF!</v>
      </c>
    </row>
    <row r="759" spans="2:12">
      <c r="B759" s="620" t="e">
        <f>IF('graph (2)'!$E$2=0,"",B758+'graph (2)'!$E$32)</f>
        <v>#REF!</v>
      </c>
      <c r="C759" s="673" t="e">
        <f>IF('graph (2)'!$E$2=0,20,IF(SUM(K759+L759=0),NA(),0.25))</f>
        <v>#REF!</v>
      </c>
      <c r="D759" s="496" t="e">
        <f>IF('graph (2)'!$E$2=0,20,IF(AND(B759&lt;'graph (2)'!$E$10+'graph (2)'!$E$32,B759&gt;'graph (2)'!$E$10-'graph (2)'!$E$32),0.25,NA()))</f>
        <v>#REF!</v>
      </c>
      <c r="K759" s="674" t="e">
        <f>IF('graph (2)'!$E$20=0,0,IF('graph (2)'!$E$2=0,20,IF(AND(B759&lt;'graph (2)'!$E$20+'graph (2)'!$E$32,B759&gt;'graph (2)'!$E$20-'graph (2)'!$E$32),0.25,0)))</f>
        <v>#REF!</v>
      </c>
      <c r="L759" s="674" t="e">
        <f>IF('graph (2)'!$E$22=0,0,IF('graph (2)'!$E$2=0,20,IF(AND(B759&gt;'graph (2)'!$E$22-'graph (2)'!$E$32,B759&lt;'graph (2)'!$E$22+'graph (2)'!$E$32),0.25,0)))</f>
        <v>#REF!</v>
      </c>
    </row>
    <row r="760" spans="2:12">
      <c r="B760" s="620" t="e">
        <f>IF('graph (2)'!$E$2=0,"",B759+'graph (2)'!$E$32)</f>
        <v>#REF!</v>
      </c>
      <c r="C760" s="673" t="e">
        <f>IF('graph (2)'!$E$2=0,20,IF(SUM(K760+L760=0),NA(),0.25))</f>
        <v>#REF!</v>
      </c>
      <c r="D760" s="496" t="e">
        <f>IF('graph (2)'!$E$2=0,20,IF(AND(B760&lt;'graph (2)'!$E$10+'graph (2)'!$E$32,B760&gt;'graph (2)'!$E$10-'graph (2)'!$E$32),0.25,NA()))</f>
        <v>#REF!</v>
      </c>
      <c r="K760" s="674" t="e">
        <f>IF('graph (2)'!$E$20=0,0,IF('graph (2)'!$E$2=0,20,IF(AND(B760&lt;'graph (2)'!$E$20+'graph (2)'!$E$32,B760&gt;'graph (2)'!$E$20-'graph (2)'!$E$32),0.25,0)))</f>
        <v>#REF!</v>
      </c>
      <c r="L760" s="674" t="e">
        <f>IF('graph (2)'!$E$22=0,0,IF('graph (2)'!$E$2=0,20,IF(AND(B760&gt;'graph (2)'!$E$22-'graph (2)'!$E$32,B760&lt;'graph (2)'!$E$22+'graph (2)'!$E$32),0.25,0)))</f>
        <v>#REF!</v>
      </c>
    </row>
    <row r="761" spans="2:12">
      <c r="B761" s="620" t="e">
        <f>IF('graph (2)'!$E$2=0,"",B760+'graph (2)'!$E$32)</f>
        <v>#REF!</v>
      </c>
      <c r="C761" s="673" t="e">
        <f>IF('graph (2)'!$E$2=0,20,IF(SUM(K761+L761=0),NA(),0.25))</f>
        <v>#REF!</v>
      </c>
      <c r="D761" s="496" t="e">
        <f>IF('graph (2)'!$E$2=0,20,IF(AND(B761&lt;'graph (2)'!$E$10+'graph (2)'!$E$32,B761&gt;'graph (2)'!$E$10-'graph (2)'!$E$32),0.25,NA()))</f>
        <v>#REF!</v>
      </c>
      <c r="K761" s="674" t="e">
        <f>IF('graph (2)'!$E$20=0,0,IF('graph (2)'!$E$2=0,20,IF(AND(B761&lt;'graph (2)'!$E$20+'graph (2)'!$E$32,B761&gt;'graph (2)'!$E$20-'graph (2)'!$E$32),0.25,0)))</f>
        <v>#REF!</v>
      </c>
      <c r="L761" s="674" t="e">
        <f>IF('graph (2)'!$E$22=0,0,IF('graph (2)'!$E$2=0,20,IF(AND(B761&gt;'graph (2)'!$E$22-'graph (2)'!$E$32,B761&lt;'graph (2)'!$E$22+'graph (2)'!$E$32),0.25,0)))</f>
        <v>#REF!</v>
      </c>
    </row>
    <row r="762" spans="2:12">
      <c r="B762" s="620" t="e">
        <f>IF('graph (2)'!$E$2=0,"",B761+'graph (2)'!$E$32)</f>
        <v>#REF!</v>
      </c>
      <c r="C762" s="673" t="e">
        <f>IF('graph (2)'!$E$2=0,20,IF(SUM(K762+L762=0),NA(),0.25))</f>
        <v>#REF!</v>
      </c>
      <c r="D762" s="496" t="e">
        <f>IF('graph (2)'!$E$2=0,20,IF(AND(B762&lt;'graph (2)'!$E$10+'graph (2)'!$E$32,B762&gt;'graph (2)'!$E$10-'graph (2)'!$E$32),0.25,NA()))</f>
        <v>#REF!</v>
      </c>
      <c r="K762" s="674" t="e">
        <f>IF('graph (2)'!$E$20=0,0,IF('graph (2)'!$E$2=0,20,IF(AND(B762&lt;'graph (2)'!$E$20+'graph (2)'!$E$32,B762&gt;'graph (2)'!$E$20-'graph (2)'!$E$32),0.25,0)))</f>
        <v>#REF!</v>
      </c>
      <c r="L762" s="674" t="e">
        <f>IF('graph (2)'!$E$22=0,0,IF('graph (2)'!$E$2=0,20,IF(AND(B762&gt;'graph (2)'!$E$22-'graph (2)'!$E$32,B762&lt;'graph (2)'!$E$22+'graph (2)'!$E$32),0.25,0)))</f>
        <v>#REF!</v>
      </c>
    </row>
    <row r="763" spans="2:12">
      <c r="B763" s="620" t="e">
        <f>IF('graph (2)'!$E$2=0,"",B762+'graph (2)'!$E$32)</f>
        <v>#REF!</v>
      </c>
      <c r="C763" s="673" t="e">
        <f>IF('graph (2)'!$E$2=0,20,IF(SUM(K763+L763=0),NA(),0.25))</f>
        <v>#REF!</v>
      </c>
      <c r="D763" s="496" t="e">
        <f>IF('graph (2)'!$E$2=0,20,IF(AND(B763&lt;'graph (2)'!$E$10+'graph (2)'!$E$32,B763&gt;'graph (2)'!$E$10-'graph (2)'!$E$32),0.25,NA()))</f>
        <v>#REF!</v>
      </c>
      <c r="K763" s="674" t="e">
        <f>IF('graph (2)'!$E$20=0,0,IF('graph (2)'!$E$2=0,20,IF(AND(B763&lt;'graph (2)'!$E$20+'graph (2)'!$E$32,B763&gt;'graph (2)'!$E$20-'graph (2)'!$E$32),0.25,0)))</f>
        <v>#REF!</v>
      </c>
      <c r="L763" s="674" t="e">
        <f>IF('graph (2)'!$E$22=0,0,IF('graph (2)'!$E$2=0,20,IF(AND(B763&gt;'graph (2)'!$E$22-'graph (2)'!$E$32,B763&lt;'graph (2)'!$E$22+'graph (2)'!$E$32),0.25,0)))</f>
        <v>#REF!</v>
      </c>
    </row>
    <row r="764" spans="2:12">
      <c r="B764" s="620" t="e">
        <f>IF('graph (2)'!$E$2=0,"",B763+'graph (2)'!$E$32)</f>
        <v>#REF!</v>
      </c>
      <c r="C764" s="673" t="e">
        <f>IF('graph (2)'!$E$2=0,20,IF(SUM(K764+L764=0),NA(),0.25))</f>
        <v>#REF!</v>
      </c>
      <c r="D764" s="496" t="e">
        <f>IF('graph (2)'!$E$2=0,20,IF(AND(B764&lt;'graph (2)'!$E$10+'graph (2)'!$E$32,B764&gt;'graph (2)'!$E$10-'graph (2)'!$E$32),0.25,NA()))</f>
        <v>#REF!</v>
      </c>
      <c r="K764" s="674" t="e">
        <f>IF('graph (2)'!$E$20=0,0,IF('graph (2)'!$E$2=0,20,IF(AND(B764&lt;'graph (2)'!$E$20+'graph (2)'!$E$32,B764&gt;'graph (2)'!$E$20-'graph (2)'!$E$32),0.25,0)))</f>
        <v>#REF!</v>
      </c>
      <c r="L764" s="674" t="e">
        <f>IF('graph (2)'!$E$22=0,0,IF('graph (2)'!$E$2=0,20,IF(AND(B764&gt;'graph (2)'!$E$22-'graph (2)'!$E$32,B764&lt;'graph (2)'!$E$22+'graph (2)'!$E$32),0.25,0)))</f>
        <v>#REF!</v>
      </c>
    </row>
    <row r="765" spans="2:12">
      <c r="B765" s="620" t="e">
        <f>IF('graph (2)'!$E$2=0,"",B764+'graph (2)'!$E$32)</f>
        <v>#REF!</v>
      </c>
      <c r="C765" s="673" t="e">
        <f>IF('graph (2)'!$E$2=0,20,IF(SUM(K765+L765=0),NA(),0.25))</f>
        <v>#REF!</v>
      </c>
      <c r="D765" s="496" t="e">
        <f>IF('graph (2)'!$E$2=0,20,IF(AND(B765&lt;'graph (2)'!$E$10+'graph (2)'!$E$32,B765&gt;'graph (2)'!$E$10-'graph (2)'!$E$32),0.25,NA()))</f>
        <v>#REF!</v>
      </c>
      <c r="K765" s="674" t="e">
        <f>IF('graph (2)'!$E$20=0,0,IF('graph (2)'!$E$2=0,20,IF(AND(B765&lt;'graph (2)'!$E$20+'graph (2)'!$E$32,B765&gt;'graph (2)'!$E$20-'graph (2)'!$E$32),0.25,0)))</f>
        <v>#REF!</v>
      </c>
      <c r="L765" s="674" t="e">
        <f>IF('graph (2)'!$E$22=0,0,IF('graph (2)'!$E$2=0,20,IF(AND(B765&gt;'graph (2)'!$E$22-'graph (2)'!$E$32,B765&lt;'graph (2)'!$E$22+'graph (2)'!$E$32),0.25,0)))</f>
        <v>#REF!</v>
      </c>
    </row>
    <row r="766" spans="2:12">
      <c r="B766" s="620" t="e">
        <f>IF('graph (2)'!$E$2=0,"",B765+'graph (2)'!$E$32)</f>
        <v>#REF!</v>
      </c>
      <c r="C766" s="673" t="e">
        <f>IF('graph (2)'!$E$2=0,20,IF(SUM(K766+L766=0),NA(),0.25))</f>
        <v>#REF!</v>
      </c>
      <c r="D766" s="496" t="e">
        <f>IF('graph (2)'!$E$2=0,20,IF(AND(B766&lt;'graph (2)'!$E$10+'graph (2)'!$E$32,B766&gt;'graph (2)'!$E$10-'graph (2)'!$E$32),0.25,NA()))</f>
        <v>#REF!</v>
      </c>
      <c r="K766" s="674" t="e">
        <f>IF('graph (2)'!$E$20=0,0,IF('graph (2)'!$E$2=0,20,IF(AND(B766&lt;'graph (2)'!$E$20+'graph (2)'!$E$32,B766&gt;'graph (2)'!$E$20-'graph (2)'!$E$32),0.25,0)))</f>
        <v>#REF!</v>
      </c>
      <c r="L766" s="674" t="e">
        <f>IF('graph (2)'!$E$22=0,0,IF('graph (2)'!$E$2=0,20,IF(AND(B766&gt;'graph (2)'!$E$22-'graph (2)'!$E$32,B766&lt;'graph (2)'!$E$22+'graph (2)'!$E$32),0.25,0)))</f>
        <v>#REF!</v>
      </c>
    </row>
    <row r="767" spans="2:12">
      <c r="B767" s="620" t="e">
        <f>IF('graph (2)'!$E$2=0,"",B766+'graph (2)'!$E$32)</f>
        <v>#REF!</v>
      </c>
      <c r="C767" s="673" t="e">
        <f>IF('graph (2)'!$E$2=0,20,IF(SUM(K767+L767=0),NA(),0.25))</f>
        <v>#REF!</v>
      </c>
      <c r="D767" s="496" t="e">
        <f>IF('graph (2)'!$E$2=0,20,IF(AND(B767&lt;'graph (2)'!$E$10+'graph (2)'!$E$32,B767&gt;'graph (2)'!$E$10-'graph (2)'!$E$32),0.25,NA()))</f>
        <v>#REF!</v>
      </c>
      <c r="K767" s="674" t="e">
        <f>IF('graph (2)'!$E$20=0,0,IF('graph (2)'!$E$2=0,20,IF(AND(B767&lt;'graph (2)'!$E$20+'graph (2)'!$E$32,B767&gt;'graph (2)'!$E$20-'graph (2)'!$E$32),0.25,0)))</f>
        <v>#REF!</v>
      </c>
      <c r="L767" s="674" t="e">
        <f>IF('graph (2)'!$E$22=0,0,IF('graph (2)'!$E$2=0,20,IF(AND(B767&gt;'graph (2)'!$E$22-'graph (2)'!$E$32,B767&lt;'graph (2)'!$E$22+'graph (2)'!$E$32),0.25,0)))</f>
        <v>#REF!</v>
      </c>
    </row>
    <row r="768" spans="2:12">
      <c r="B768" s="620" t="e">
        <f>IF('graph (2)'!$E$2=0,"",B767+'graph (2)'!$E$32)</f>
        <v>#REF!</v>
      </c>
      <c r="C768" s="673" t="e">
        <f>IF('graph (2)'!$E$2=0,20,IF(SUM(K768+L768=0),NA(),0.25))</f>
        <v>#REF!</v>
      </c>
      <c r="D768" s="496" t="e">
        <f>IF('graph (2)'!$E$2=0,20,IF(AND(B768&lt;'graph (2)'!$E$10+'graph (2)'!$E$32,B768&gt;'graph (2)'!$E$10-'graph (2)'!$E$32),0.25,NA()))</f>
        <v>#REF!</v>
      </c>
      <c r="K768" s="674" t="e">
        <f>IF('graph (2)'!$E$20=0,0,IF('graph (2)'!$E$2=0,20,IF(AND(B768&lt;'graph (2)'!$E$20+'graph (2)'!$E$32,B768&gt;'graph (2)'!$E$20-'graph (2)'!$E$32),0.25,0)))</f>
        <v>#REF!</v>
      </c>
      <c r="L768" s="674" t="e">
        <f>IF('graph (2)'!$E$22=0,0,IF('graph (2)'!$E$2=0,20,IF(AND(B768&gt;'graph (2)'!$E$22-'graph (2)'!$E$32,B768&lt;'graph (2)'!$E$22+'graph (2)'!$E$32),0.25,0)))</f>
        <v>#REF!</v>
      </c>
    </row>
    <row r="769" spans="2:12">
      <c r="B769" s="620" t="e">
        <f>IF('graph (2)'!$E$2=0,"",B768+'graph (2)'!$E$32)</f>
        <v>#REF!</v>
      </c>
      <c r="C769" s="673" t="e">
        <f>IF('graph (2)'!$E$2=0,20,IF(SUM(K769+L769=0),NA(),0.25))</f>
        <v>#REF!</v>
      </c>
      <c r="D769" s="496" t="e">
        <f>IF('graph (2)'!$E$2=0,20,IF(AND(B769&lt;'graph (2)'!$E$10+'graph (2)'!$E$32,B769&gt;'graph (2)'!$E$10-'graph (2)'!$E$32),0.25,NA()))</f>
        <v>#REF!</v>
      </c>
      <c r="K769" s="674" t="e">
        <f>IF('graph (2)'!$E$20=0,0,IF('graph (2)'!$E$2=0,20,IF(AND(B769&lt;'graph (2)'!$E$20+'graph (2)'!$E$32,B769&gt;'graph (2)'!$E$20-'graph (2)'!$E$32),0.25,0)))</f>
        <v>#REF!</v>
      </c>
      <c r="L769" s="674" t="e">
        <f>IF('graph (2)'!$E$22=0,0,IF('graph (2)'!$E$2=0,20,IF(AND(B769&gt;'graph (2)'!$E$22-'graph (2)'!$E$32,B769&lt;'graph (2)'!$E$22+'graph (2)'!$E$32),0.25,0)))</f>
        <v>#REF!</v>
      </c>
    </row>
    <row r="770" spans="2:12">
      <c r="B770" s="620" t="e">
        <f>IF('graph (2)'!$E$2=0,"",B769+'graph (2)'!$E$32)</f>
        <v>#REF!</v>
      </c>
      <c r="C770" s="673" t="e">
        <f>IF('graph (2)'!$E$2=0,20,IF(SUM(K770+L770=0),NA(),0.25))</f>
        <v>#REF!</v>
      </c>
      <c r="D770" s="496" t="e">
        <f>IF('graph (2)'!$E$2=0,20,IF(AND(B770&lt;'graph (2)'!$E$10+'graph (2)'!$E$32,B770&gt;'graph (2)'!$E$10-'graph (2)'!$E$32),0.25,NA()))</f>
        <v>#REF!</v>
      </c>
      <c r="K770" s="674" t="e">
        <f>IF('graph (2)'!$E$20=0,0,IF('graph (2)'!$E$2=0,20,IF(AND(B770&lt;'graph (2)'!$E$20+'graph (2)'!$E$32,B770&gt;'graph (2)'!$E$20-'graph (2)'!$E$32),0.25,0)))</f>
        <v>#REF!</v>
      </c>
      <c r="L770" s="674" t="e">
        <f>IF('graph (2)'!$E$22=0,0,IF('graph (2)'!$E$2=0,20,IF(AND(B770&gt;'graph (2)'!$E$22-'graph (2)'!$E$32,B770&lt;'graph (2)'!$E$22+'graph (2)'!$E$32),0.25,0)))</f>
        <v>#REF!</v>
      </c>
    </row>
    <row r="771" spans="2:12">
      <c r="B771" s="620" t="e">
        <f>IF('graph (2)'!$E$2=0,"",B770+'graph (2)'!$E$32)</f>
        <v>#REF!</v>
      </c>
      <c r="C771" s="673" t="e">
        <f>IF('graph (2)'!$E$2=0,20,IF(SUM(K771+L771=0),NA(),0.25))</f>
        <v>#REF!</v>
      </c>
      <c r="D771" s="496" t="e">
        <f>IF('graph (2)'!$E$2=0,20,IF(AND(B771&lt;'graph (2)'!$E$10+'graph (2)'!$E$32,B771&gt;'graph (2)'!$E$10-'graph (2)'!$E$32),0.25,NA()))</f>
        <v>#REF!</v>
      </c>
      <c r="K771" s="674" t="e">
        <f>IF('graph (2)'!$E$20=0,0,IF('graph (2)'!$E$2=0,20,IF(AND(B771&lt;'graph (2)'!$E$20+'graph (2)'!$E$32,B771&gt;'graph (2)'!$E$20-'graph (2)'!$E$32),0.25,0)))</f>
        <v>#REF!</v>
      </c>
      <c r="L771" s="674" t="e">
        <f>IF('graph (2)'!$E$22=0,0,IF('graph (2)'!$E$2=0,20,IF(AND(B771&gt;'graph (2)'!$E$22-'graph (2)'!$E$32,B771&lt;'graph (2)'!$E$22+'graph (2)'!$E$32),0.25,0)))</f>
        <v>#REF!</v>
      </c>
    </row>
    <row r="772" spans="2:12">
      <c r="B772" s="620" t="e">
        <f>IF('graph (2)'!$E$2=0,"",B771+'graph (2)'!$E$32)</f>
        <v>#REF!</v>
      </c>
      <c r="C772" s="673" t="e">
        <f>IF('graph (2)'!$E$2=0,20,IF(SUM(K772+L772=0),NA(),0.25))</f>
        <v>#REF!</v>
      </c>
      <c r="D772" s="496" t="e">
        <f>IF('graph (2)'!$E$2=0,20,IF(AND(B772&lt;'graph (2)'!$E$10+'graph (2)'!$E$32,B772&gt;'graph (2)'!$E$10-'graph (2)'!$E$32),0.25,NA()))</f>
        <v>#REF!</v>
      </c>
      <c r="K772" s="674" t="e">
        <f>IF('graph (2)'!$E$20=0,0,IF('graph (2)'!$E$2=0,20,IF(AND(B772&lt;'graph (2)'!$E$20+'graph (2)'!$E$32,B772&gt;'graph (2)'!$E$20-'graph (2)'!$E$32),0.25,0)))</f>
        <v>#REF!</v>
      </c>
      <c r="L772" s="674" t="e">
        <f>IF('graph (2)'!$E$22=0,0,IF('graph (2)'!$E$2=0,20,IF(AND(B772&gt;'graph (2)'!$E$22-'graph (2)'!$E$32,B772&lt;'graph (2)'!$E$22+'graph (2)'!$E$32),0.25,0)))</f>
        <v>#REF!</v>
      </c>
    </row>
    <row r="773" spans="2:12">
      <c r="B773" s="620" t="e">
        <f>IF('graph (2)'!$E$2=0,"",B772+'graph (2)'!$E$32)</f>
        <v>#REF!</v>
      </c>
      <c r="C773" s="673" t="e">
        <f>IF('graph (2)'!$E$2=0,20,IF(SUM(K773+L773=0),NA(),0.25))</f>
        <v>#REF!</v>
      </c>
      <c r="D773" s="496" t="e">
        <f>IF('graph (2)'!$E$2=0,20,IF(AND(B773&lt;'graph (2)'!$E$10+'graph (2)'!$E$32,B773&gt;'graph (2)'!$E$10-'graph (2)'!$E$32),0.25,NA()))</f>
        <v>#REF!</v>
      </c>
      <c r="K773" s="674" t="e">
        <f>IF('graph (2)'!$E$20=0,0,IF('graph (2)'!$E$2=0,20,IF(AND(B773&lt;'graph (2)'!$E$20+'graph (2)'!$E$32,B773&gt;'graph (2)'!$E$20-'graph (2)'!$E$32),0.25,0)))</f>
        <v>#REF!</v>
      </c>
      <c r="L773" s="674" t="e">
        <f>IF('graph (2)'!$E$22=0,0,IF('graph (2)'!$E$2=0,20,IF(AND(B773&gt;'graph (2)'!$E$22-'graph (2)'!$E$32,B773&lt;'graph (2)'!$E$22+'graph (2)'!$E$32),0.25,0)))</f>
        <v>#REF!</v>
      </c>
    </row>
    <row r="774" spans="2:12">
      <c r="B774" s="620" t="e">
        <f>IF('graph (2)'!$E$2=0,"",B773+'graph (2)'!$E$32)</f>
        <v>#REF!</v>
      </c>
      <c r="C774" s="673" t="e">
        <f>IF('graph (2)'!$E$2=0,20,IF(SUM(K774+L774=0),NA(),0.25))</f>
        <v>#REF!</v>
      </c>
      <c r="D774" s="496" t="e">
        <f>IF('graph (2)'!$E$2=0,20,IF(AND(B774&lt;'graph (2)'!$E$10+'graph (2)'!$E$32,B774&gt;'graph (2)'!$E$10-'graph (2)'!$E$32),0.25,NA()))</f>
        <v>#REF!</v>
      </c>
      <c r="K774" s="674" t="e">
        <f>IF('graph (2)'!$E$20=0,0,IF('graph (2)'!$E$2=0,20,IF(AND(B774&lt;'graph (2)'!$E$20+'graph (2)'!$E$32,B774&gt;'graph (2)'!$E$20-'graph (2)'!$E$32),0.25,0)))</f>
        <v>#REF!</v>
      </c>
      <c r="L774" s="674" t="e">
        <f>IF('graph (2)'!$E$22=0,0,IF('graph (2)'!$E$2=0,20,IF(AND(B774&gt;'graph (2)'!$E$22-'graph (2)'!$E$32,B774&lt;'graph (2)'!$E$22+'graph (2)'!$E$32),0.25,0)))</f>
        <v>#REF!</v>
      </c>
    </row>
    <row r="775" spans="2:12">
      <c r="B775" s="620" t="e">
        <f>IF('graph (2)'!$E$2=0,"",B774+'graph (2)'!$E$32)</f>
        <v>#REF!</v>
      </c>
      <c r="C775" s="673" t="e">
        <f>IF('graph (2)'!$E$2=0,20,IF(SUM(K775+L775=0),NA(),0.25))</f>
        <v>#REF!</v>
      </c>
      <c r="D775" s="496" t="e">
        <f>IF('graph (2)'!$E$2=0,20,IF(AND(B775&lt;'graph (2)'!$E$10+'graph (2)'!$E$32,B775&gt;'graph (2)'!$E$10-'graph (2)'!$E$32),0.25,NA()))</f>
        <v>#REF!</v>
      </c>
      <c r="K775" s="674" t="e">
        <f>IF('graph (2)'!$E$20=0,0,IF('graph (2)'!$E$2=0,20,IF(AND(B775&lt;'graph (2)'!$E$20+'graph (2)'!$E$32,B775&gt;'graph (2)'!$E$20-'graph (2)'!$E$32),0.25,0)))</f>
        <v>#REF!</v>
      </c>
      <c r="L775" s="674" t="e">
        <f>IF('graph (2)'!$E$22=0,0,IF('graph (2)'!$E$2=0,20,IF(AND(B775&gt;'graph (2)'!$E$22-'graph (2)'!$E$32,B775&lt;'graph (2)'!$E$22+'graph (2)'!$E$32),0.25,0)))</f>
        <v>#REF!</v>
      </c>
    </row>
    <row r="776" spans="2:12">
      <c r="B776" s="620" t="e">
        <f>IF('graph (2)'!$E$2=0,"",B775+'graph (2)'!$E$32)</f>
        <v>#REF!</v>
      </c>
      <c r="C776" s="673" t="e">
        <f>IF('graph (2)'!$E$2=0,20,IF(SUM(K776+L776=0),NA(),0.25))</f>
        <v>#REF!</v>
      </c>
      <c r="D776" s="496" t="e">
        <f>IF('graph (2)'!$E$2=0,20,IF(AND(B776&lt;'graph (2)'!$E$10+'graph (2)'!$E$32,B776&gt;'graph (2)'!$E$10-'graph (2)'!$E$32),0.25,NA()))</f>
        <v>#REF!</v>
      </c>
      <c r="K776" s="674" t="e">
        <f>IF('graph (2)'!$E$20=0,0,IF('graph (2)'!$E$2=0,20,IF(AND(B776&lt;'graph (2)'!$E$20+'graph (2)'!$E$32,B776&gt;'graph (2)'!$E$20-'graph (2)'!$E$32),0.25,0)))</f>
        <v>#REF!</v>
      </c>
      <c r="L776" s="674" t="e">
        <f>IF('graph (2)'!$E$22=0,0,IF('graph (2)'!$E$2=0,20,IF(AND(B776&gt;'graph (2)'!$E$22-'graph (2)'!$E$32,B776&lt;'graph (2)'!$E$22+'graph (2)'!$E$32),0.25,0)))</f>
        <v>#REF!</v>
      </c>
    </row>
    <row r="777" spans="2:12">
      <c r="B777" s="620" t="e">
        <f>IF('graph (2)'!$E$2=0,"",B776+'graph (2)'!$E$32)</f>
        <v>#REF!</v>
      </c>
      <c r="C777" s="673" t="e">
        <f>IF('graph (2)'!$E$2=0,20,IF(SUM(K777+L777=0),NA(),0.25))</f>
        <v>#REF!</v>
      </c>
      <c r="D777" s="496" t="e">
        <f>IF('graph (2)'!$E$2=0,20,IF(AND(B777&lt;'graph (2)'!$E$10+'graph (2)'!$E$32,B777&gt;'graph (2)'!$E$10-'graph (2)'!$E$32),0.25,NA()))</f>
        <v>#REF!</v>
      </c>
      <c r="K777" s="674" t="e">
        <f>IF('graph (2)'!$E$20=0,0,IF('graph (2)'!$E$2=0,20,IF(AND(B777&lt;'graph (2)'!$E$20+'graph (2)'!$E$32,B777&gt;'graph (2)'!$E$20-'graph (2)'!$E$32),0.25,0)))</f>
        <v>#REF!</v>
      </c>
      <c r="L777" s="674" t="e">
        <f>IF('graph (2)'!$E$22=0,0,IF('graph (2)'!$E$2=0,20,IF(AND(B777&gt;'graph (2)'!$E$22-'graph (2)'!$E$32,B777&lt;'graph (2)'!$E$22+'graph (2)'!$E$32),0.25,0)))</f>
        <v>#REF!</v>
      </c>
    </row>
    <row r="778" spans="2:12">
      <c r="B778" s="620" t="e">
        <f>IF('graph (2)'!$E$2=0,"",B777+'graph (2)'!$E$32)</f>
        <v>#REF!</v>
      </c>
      <c r="C778" s="673" t="e">
        <f>IF('graph (2)'!$E$2=0,20,IF(SUM(K778+L778=0),NA(),0.25))</f>
        <v>#REF!</v>
      </c>
      <c r="D778" s="496" t="e">
        <f>IF('graph (2)'!$E$2=0,20,IF(AND(B778&lt;'graph (2)'!$E$10+'graph (2)'!$E$32,B778&gt;'graph (2)'!$E$10-'graph (2)'!$E$32),0.25,NA()))</f>
        <v>#REF!</v>
      </c>
      <c r="K778" s="674" t="e">
        <f>IF('graph (2)'!$E$20=0,0,IF('graph (2)'!$E$2=0,20,IF(AND(B778&lt;'graph (2)'!$E$20+'graph (2)'!$E$32,B778&gt;'graph (2)'!$E$20-'graph (2)'!$E$32),0.25,0)))</f>
        <v>#REF!</v>
      </c>
      <c r="L778" s="674" t="e">
        <f>IF('graph (2)'!$E$22=0,0,IF('graph (2)'!$E$2=0,20,IF(AND(B778&gt;'graph (2)'!$E$22-'graph (2)'!$E$32,B778&lt;'graph (2)'!$E$22+'graph (2)'!$E$32),0.25,0)))</f>
        <v>#REF!</v>
      </c>
    </row>
    <row r="779" spans="2:12">
      <c r="B779" s="620" t="e">
        <f>IF('graph (2)'!$E$2=0,"",B778+'graph (2)'!$E$32)</f>
        <v>#REF!</v>
      </c>
      <c r="C779" s="673" t="e">
        <f>IF('graph (2)'!$E$2=0,20,IF(SUM(K779+L779=0),NA(),0.25))</f>
        <v>#REF!</v>
      </c>
      <c r="D779" s="496" t="e">
        <f>IF('graph (2)'!$E$2=0,20,IF(AND(B779&lt;'graph (2)'!$E$10+'graph (2)'!$E$32,B779&gt;'graph (2)'!$E$10-'graph (2)'!$E$32),0.25,NA()))</f>
        <v>#REF!</v>
      </c>
      <c r="K779" s="674" t="e">
        <f>IF('graph (2)'!$E$20=0,0,IF('graph (2)'!$E$2=0,20,IF(AND(B779&lt;'graph (2)'!$E$20+'graph (2)'!$E$32,B779&gt;'graph (2)'!$E$20-'graph (2)'!$E$32),0.25,0)))</f>
        <v>#REF!</v>
      </c>
      <c r="L779" s="674" t="e">
        <f>IF('graph (2)'!$E$22=0,0,IF('graph (2)'!$E$2=0,20,IF(AND(B779&gt;'graph (2)'!$E$22-'graph (2)'!$E$32,B779&lt;'graph (2)'!$E$22+'graph (2)'!$E$32),0.25,0)))</f>
        <v>#REF!</v>
      </c>
    </row>
    <row r="780" spans="2:12">
      <c r="B780" s="620" t="e">
        <f>IF('graph (2)'!$E$2=0,"",B779+'graph (2)'!$E$32)</f>
        <v>#REF!</v>
      </c>
      <c r="C780" s="673" t="e">
        <f>IF('graph (2)'!$E$2=0,20,IF(SUM(K780+L780=0),NA(),0.25))</f>
        <v>#REF!</v>
      </c>
      <c r="D780" s="496" t="e">
        <f>IF('graph (2)'!$E$2=0,20,IF(AND(B780&lt;'graph (2)'!$E$10+'graph (2)'!$E$32,B780&gt;'graph (2)'!$E$10-'graph (2)'!$E$32),0.25,NA()))</f>
        <v>#REF!</v>
      </c>
      <c r="K780" s="674" t="e">
        <f>IF('graph (2)'!$E$20=0,0,IF('graph (2)'!$E$2=0,20,IF(AND(B780&lt;'graph (2)'!$E$20+'graph (2)'!$E$32,B780&gt;'graph (2)'!$E$20-'graph (2)'!$E$32),0.25,0)))</f>
        <v>#REF!</v>
      </c>
      <c r="L780" s="674" t="e">
        <f>IF('graph (2)'!$E$22=0,0,IF('graph (2)'!$E$2=0,20,IF(AND(B780&gt;'graph (2)'!$E$22-'graph (2)'!$E$32,B780&lt;'graph (2)'!$E$22+'graph (2)'!$E$32),0.25,0)))</f>
        <v>#REF!</v>
      </c>
    </row>
    <row r="781" spans="2:12">
      <c r="B781" s="620" t="e">
        <f>IF('graph (2)'!$E$2=0,"",B780+'graph (2)'!$E$32)</f>
        <v>#REF!</v>
      </c>
      <c r="C781" s="673" t="e">
        <f>IF('graph (2)'!$E$2=0,20,IF(SUM(K781+L781=0),NA(),0.25))</f>
        <v>#REF!</v>
      </c>
      <c r="D781" s="496" t="e">
        <f>IF('graph (2)'!$E$2=0,20,IF(AND(B781&lt;'graph (2)'!$E$10+'graph (2)'!$E$32,B781&gt;'graph (2)'!$E$10-'graph (2)'!$E$32),0.25,NA()))</f>
        <v>#REF!</v>
      </c>
      <c r="K781" s="674" t="e">
        <f>IF('graph (2)'!$E$20=0,0,IF('graph (2)'!$E$2=0,20,IF(AND(B781&lt;'graph (2)'!$E$20+'graph (2)'!$E$32,B781&gt;'graph (2)'!$E$20-'graph (2)'!$E$32),0.25,0)))</f>
        <v>#REF!</v>
      </c>
      <c r="L781" s="674" t="e">
        <f>IF('graph (2)'!$E$22=0,0,IF('graph (2)'!$E$2=0,20,IF(AND(B781&gt;'graph (2)'!$E$22-'graph (2)'!$E$32,B781&lt;'graph (2)'!$E$22+'graph (2)'!$E$32),0.25,0)))</f>
        <v>#REF!</v>
      </c>
    </row>
    <row r="782" spans="2:12">
      <c r="B782" s="620" t="e">
        <f>IF('graph (2)'!$E$2=0,"",B781+'graph (2)'!$E$32)</f>
        <v>#REF!</v>
      </c>
      <c r="C782" s="673" t="e">
        <f>IF('graph (2)'!$E$2=0,20,IF(SUM(K782+L782=0),NA(),0.25))</f>
        <v>#REF!</v>
      </c>
      <c r="D782" s="496" t="e">
        <f>IF('graph (2)'!$E$2=0,20,IF(AND(B782&lt;'graph (2)'!$E$10+'graph (2)'!$E$32,B782&gt;'graph (2)'!$E$10-'graph (2)'!$E$32),0.25,NA()))</f>
        <v>#REF!</v>
      </c>
      <c r="K782" s="674" t="e">
        <f>IF('graph (2)'!$E$20=0,0,IF('graph (2)'!$E$2=0,20,IF(AND(B782&lt;'graph (2)'!$E$20+'graph (2)'!$E$32,B782&gt;'graph (2)'!$E$20-'graph (2)'!$E$32),0.25,0)))</f>
        <v>#REF!</v>
      </c>
      <c r="L782" s="674" t="e">
        <f>IF('graph (2)'!$E$22=0,0,IF('graph (2)'!$E$2=0,20,IF(AND(B782&gt;'graph (2)'!$E$22-'graph (2)'!$E$32,B782&lt;'graph (2)'!$E$22+'graph (2)'!$E$32),0.25,0)))</f>
        <v>#REF!</v>
      </c>
    </row>
    <row r="783" spans="2:12">
      <c r="B783" s="620" t="e">
        <f>IF('graph (2)'!$E$2=0,"",B782+'graph (2)'!$E$32)</f>
        <v>#REF!</v>
      </c>
      <c r="C783" s="673" t="e">
        <f>IF('graph (2)'!$E$2=0,20,IF(SUM(K783+L783=0),NA(),0.25))</f>
        <v>#REF!</v>
      </c>
      <c r="D783" s="496" t="e">
        <f>IF('graph (2)'!$E$2=0,20,IF(AND(B783&lt;'graph (2)'!$E$10+'graph (2)'!$E$32,B783&gt;'graph (2)'!$E$10-'graph (2)'!$E$32),0.25,NA()))</f>
        <v>#REF!</v>
      </c>
      <c r="K783" s="674" t="e">
        <f>IF('graph (2)'!$E$20=0,0,IF('graph (2)'!$E$2=0,20,IF(AND(B783&lt;'graph (2)'!$E$20+'graph (2)'!$E$32,B783&gt;'graph (2)'!$E$20-'graph (2)'!$E$32),0.25,0)))</f>
        <v>#REF!</v>
      </c>
      <c r="L783" s="674" t="e">
        <f>IF('graph (2)'!$E$22=0,0,IF('graph (2)'!$E$2=0,20,IF(AND(B783&gt;'graph (2)'!$E$22-'graph (2)'!$E$32,B783&lt;'graph (2)'!$E$22+'graph (2)'!$E$32),0.25,0)))</f>
        <v>#REF!</v>
      </c>
    </row>
    <row r="784" spans="2:12">
      <c r="B784" s="620" t="e">
        <f>IF('graph (2)'!$E$2=0,"",B783+'graph (2)'!$E$32)</f>
        <v>#REF!</v>
      </c>
      <c r="C784" s="673" t="e">
        <f>IF('graph (2)'!$E$2=0,20,IF(SUM(K784+L784=0),NA(),0.25))</f>
        <v>#REF!</v>
      </c>
      <c r="D784" s="496" t="e">
        <f>IF('graph (2)'!$E$2=0,20,IF(AND(B784&lt;'graph (2)'!$E$10+'graph (2)'!$E$32,B784&gt;'graph (2)'!$E$10-'graph (2)'!$E$32),0.25,NA()))</f>
        <v>#REF!</v>
      </c>
      <c r="K784" s="674" t="e">
        <f>IF('graph (2)'!$E$20=0,0,IF('graph (2)'!$E$2=0,20,IF(AND(B784&lt;'graph (2)'!$E$20+'graph (2)'!$E$32,B784&gt;'graph (2)'!$E$20-'graph (2)'!$E$32),0.25,0)))</f>
        <v>#REF!</v>
      </c>
      <c r="L784" s="674" t="e">
        <f>IF('graph (2)'!$E$22=0,0,IF('graph (2)'!$E$2=0,20,IF(AND(B784&gt;'graph (2)'!$E$22-'graph (2)'!$E$32,B784&lt;'graph (2)'!$E$22+'graph (2)'!$E$32),0.25,0)))</f>
        <v>#REF!</v>
      </c>
    </row>
    <row r="785" spans="2:12">
      <c r="B785" s="620" t="e">
        <f>IF('graph (2)'!$E$2=0,"",B784+'graph (2)'!$E$32)</f>
        <v>#REF!</v>
      </c>
      <c r="C785" s="673" t="e">
        <f>IF('graph (2)'!$E$2=0,20,IF(SUM(K785+L785=0),NA(),0.25))</f>
        <v>#REF!</v>
      </c>
      <c r="D785" s="496" t="e">
        <f>IF('graph (2)'!$E$2=0,20,IF(AND(B785&lt;'graph (2)'!$E$10+'graph (2)'!$E$32,B785&gt;'graph (2)'!$E$10-'graph (2)'!$E$32),0.25,NA()))</f>
        <v>#REF!</v>
      </c>
      <c r="K785" s="674" t="e">
        <f>IF('graph (2)'!$E$20=0,0,IF('graph (2)'!$E$2=0,20,IF(AND(B785&lt;'graph (2)'!$E$20+'graph (2)'!$E$32,B785&gt;'graph (2)'!$E$20-'graph (2)'!$E$32),0.25,0)))</f>
        <v>#REF!</v>
      </c>
      <c r="L785" s="674" t="e">
        <f>IF('graph (2)'!$E$22=0,0,IF('graph (2)'!$E$2=0,20,IF(AND(B785&gt;'graph (2)'!$E$22-'graph (2)'!$E$32,B785&lt;'graph (2)'!$E$22+'graph (2)'!$E$32),0.25,0)))</f>
        <v>#REF!</v>
      </c>
    </row>
    <row r="786" spans="2:12">
      <c r="B786" s="620" t="e">
        <f>IF('graph (2)'!$E$2=0,"",B785+'graph (2)'!$E$32)</f>
        <v>#REF!</v>
      </c>
      <c r="C786" s="673" t="e">
        <f>IF('graph (2)'!$E$2=0,20,IF(SUM(K786+L786=0),NA(),0.25))</f>
        <v>#REF!</v>
      </c>
      <c r="D786" s="496" t="e">
        <f>IF('graph (2)'!$E$2=0,20,IF(AND(B786&lt;'graph (2)'!$E$10+'graph (2)'!$E$32,B786&gt;'graph (2)'!$E$10-'graph (2)'!$E$32),0.25,NA()))</f>
        <v>#REF!</v>
      </c>
      <c r="K786" s="674" t="e">
        <f>IF('graph (2)'!$E$20=0,0,IF('graph (2)'!$E$2=0,20,IF(AND(B786&lt;'graph (2)'!$E$20+'graph (2)'!$E$32,B786&gt;'graph (2)'!$E$20-'graph (2)'!$E$32),0.25,0)))</f>
        <v>#REF!</v>
      </c>
      <c r="L786" s="674" t="e">
        <f>IF('graph (2)'!$E$22=0,0,IF('graph (2)'!$E$2=0,20,IF(AND(B786&gt;'graph (2)'!$E$22-'graph (2)'!$E$32,B786&lt;'graph (2)'!$E$22+'graph (2)'!$E$32),0.25,0)))</f>
        <v>#REF!</v>
      </c>
    </row>
    <row r="787" spans="2:12">
      <c r="B787" s="620" t="e">
        <f>IF('graph (2)'!$E$2=0,"",B786+'graph (2)'!$E$32)</f>
        <v>#REF!</v>
      </c>
      <c r="C787" s="673" t="e">
        <f>IF('graph (2)'!$E$2=0,20,IF(SUM(K787+L787=0),NA(),0.25))</f>
        <v>#REF!</v>
      </c>
      <c r="D787" s="496" t="e">
        <f>IF('graph (2)'!$E$2=0,20,IF(AND(B787&lt;'graph (2)'!$E$10+'graph (2)'!$E$32,B787&gt;'graph (2)'!$E$10-'graph (2)'!$E$32),0.25,NA()))</f>
        <v>#REF!</v>
      </c>
      <c r="K787" s="674" t="e">
        <f>IF('graph (2)'!$E$20=0,0,IF('graph (2)'!$E$2=0,20,IF(AND(B787&lt;'graph (2)'!$E$20+'graph (2)'!$E$32,B787&gt;'graph (2)'!$E$20-'graph (2)'!$E$32),0.25,0)))</f>
        <v>#REF!</v>
      </c>
      <c r="L787" s="674" t="e">
        <f>IF('graph (2)'!$E$22=0,0,IF('graph (2)'!$E$2=0,20,IF(AND(B787&gt;'graph (2)'!$E$22-'graph (2)'!$E$32,B787&lt;'graph (2)'!$E$22+'graph (2)'!$E$32),0.25,0)))</f>
        <v>#REF!</v>
      </c>
    </row>
    <row r="788" spans="2:12">
      <c r="B788" s="620" t="e">
        <f>IF('graph (2)'!$E$2=0,"",B787+'graph (2)'!$E$32)</f>
        <v>#REF!</v>
      </c>
      <c r="C788" s="673" t="e">
        <f>IF('graph (2)'!$E$2=0,20,IF(SUM(K788+L788=0),NA(),0.25))</f>
        <v>#REF!</v>
      </c>
      <c r="D788" s="496" t="e">
        <f>IF('graph (2)'!$E$2=0,20,IF(AND(B788&lt;'graph (2)'!$E$10+'graph (2)'!$E$32,B788&gt;'graph (2)'!$E$10-'graph (2)'!$E$32),0.25,NA()))</f>
        <v>#REF!</v>
      </c>
      <c r="K788" s="674" t="e">
        <f>IF('graph (2)'!$E$20=0,0,IF('graph (2)'!$E$2=0,20,IF(AND(B788&lt;'graph (2)'!$E$20+'graph (2)'!$E$32,B788&gt;'graph (2)'!$E$20-'graph (2)'!$E$32),0.25,0)))</f>
        <v>#REF!</v>
      </c>
      <c r="L788" s="674" t="e">
        <f>IF('graph (2)'!$E$22=0,0,IF('graph (2)'!$E$2=0,20,IF(AND(B788&gt;'graph (2)'!$E$22-'graph (2)'!$E$32,B788&lt;'graph (2)'!$E$22+'graph (2)'!$E$32),0.25,0)))</f>
        <v>#REF!</v>
      </c>
    </row>
    <row r="789" spans="2:12">
      <c r="B789" s="620" t="e">
        <f>IF('graph (2)'!$E$2=0,"",B788+'graph (2)'!$E$32)</f>
        <v>#REF!</v>
      </c>
      <c r="C789" s="673" t="e">
        <f>IF('graph (2)'!$E$2=0,20,IF(SUM(K789+L789=0),NA(),0.25))</f>
        <v>#REF!</v>
      </c>
      <c r="D789" s="496" t="e">
        <f>IF('graph (2)'!$E$2=0,20,IF(AND(B789&lt;'graph (2)'!$E$10+'graph (2)'!$E$32,B789&gt;'graph (2)'!$E$10-'graph (2)'!$E$32),0.25,NA()))</f>
        <v>#REF!</v>
      </c>
      <c r="K789" s="674" t="e">
        <f>IF('graph (2)'!$E$20=0,0,IF('graph (2)'!$E$2=0,20,IF(AND(B789&lt;'graph (2)'!$E$20+'graph (2)'!$E$32,B789&gt;'graph (2)'!$E$20-'graph (2)'!$E$32),0.25,0)))</f>
        <v>#REF!</v>
      </c>
      <c r="L789" s="674" t="e">
        <f>IF('graph (2)'!$E$22=0,0,IF('graph (2)'!$E$2=0,20,IF(AND(B789&gt;'graph (2)'!$E$22-'graph (2)'!$E$32,B789&lt;'graph (2)'!$E$22+'graph (2)'!$E$32),0.25,0)))</f>
        <v>#REF!</v>
      </c>
    </row>
    <row r="790" spans="2:12">
      <c r="B790" s="620" t="e">
        <f>IF('graph (2)'!$E$2=0,"",B789+'graph (2)'!$E$32)</f>
        <v>#REF!</v>
      </c>
      <c r="C790" s="673" t="e">
        <f>IF('graph (2)'!$E$2=0,20,IF(SUM(K790+L790=0),NA(),0.25))</f>
        <v>#REF!</v>
      </c>
      <c r="D790" s="496" t="e">
        <f>IF('graph (2)'!$E$2=0,20,IF(AND(B790&lt;'graph (2)'!$E$10+'graph (2)'!$E$32,B790&gt;'graph (2)'!$E$10-'graph (2)'!$E$32),0.25,NA()))</f>
        <v>#REF!</v>
      </c>
      <c r="K790" s="674" t="e">
        <f>IF('graph (2)'!$E$20=0,0,IF('graph (2)'!$E$2=0,20,IF(AND(B790&lt;'graph (2)'!$E$20+'graph (2)'!$E$32,B790&gt;'graph (2)'!$E$20-'graph (2)'!$E$32),0.25,0)))</f>
        <v>#REF!</v>
      </c>
      <c r="L790" s="674" t="e">
        <f>IF('graph (2)'!$E$22=0,0,IF('graph (2)'!$E$2=0,20,IF(AND(B790&gt;'graph (2)'!$E$22-'graph (2)'!$E$32,B790&lt;'graph (2)'!$E$22+'graph (2)'!$E$32),0.25,0)))</f>
        <v>#REF!</v>
      </c>
    </row>
    <row r="791" spans="2:12">
      <c r="B791" s="620" t="e">
        <f>IF('graph (2)'!$E$2=0,"",B790+'graph (2)'!$E$32)</f>
        <v>#REF!</v>
      </c>
      <c r="C791" s="673" t="e">
        <f>IF('graph (2)'!$E$2=0,20,IF(SUM(K791+L791=0),NA(),0.25))</f>
        <v>#REF!</v>
      </c>
      <c r="D791" s="496" t="e">
        <f>IF('graph (2)'!$E$2=0,20,IF(AND(B791&lt;'graph (2)'!$E$10+'graph (2)'!$E$32,B791&gt;'graph (2)'!$E$10-'graph (2)'!$E$32),0.25,NA()))</f>
        <v>#REF!</v>
      </c>
      <c r="K791" s="674" t="e">
        <f>IF('graph (2)'!$E$20=0,0,IF('graph (2)'!$E$2=0,20,IF(AND(B791&lt;'graph (2)'!$E$20+'graph (2)'!$E$32,B791&gt;'graph (2)'!$E$20-'graph (2)'!$E$32),0.25,0)))</f>
        <v>#REF!</v>
      </c>
      <c r="L791" s="674" t="e">
        <f>IF('graph (2)'!$E$22=0,0,IF('graph (2)'!$E$2=0,20,IF(AND(B791&gt;'graph (2)'!$E$22-'graph (2)'!$E$32,B791&lt;'graph (2)'!$E$22+'graph (2)'!$E$32),0.25,0)))</f>
        <v>#REF!</v>
      </c>
    </row>
    <row r="792" spans="2:12">
      <c r="B792" s="620" t="e">
        <f>IF('graph (2)'!$E$2=0,"",B791+'graph (2)'!$E$32)</f>
        <v>#REF!</v>
      </c>
      <c r="C792" s="673" t="e">
        <f>IF('graph (2)'!$E$2=0,20,IF(SUM(K792+L792=0),NA(),0.25))</f>
        <v>#REF!</v>
      </c>
      <c r="D792" s="496" t="e">
        <f>IF('graph (2)'!$E$2=0,20,IF(AND(B792&lt;'graph (2)'!$E$10+'graph (2)'!$E$32,B792&gt;'graph (2)'!$E$10-'graph (2)'!$E$32),0.25,NA()))</f>
        <v>#REF!</v>
      </c>
      <c r="K792" s="674" t="e">
        <f>IF('graph (2)'!$E$20=0,0,IF('graph (2)'!$E$2=0,20,IF(AND(B792&lt;'graph (2)'!$E$20+'graph (2)'!$E$32,B792&gt;'graph (2)'!$E$20-'graph (2)'!$E$32),0.25,0)))</f>
        <v>#REF!</v>
      </c>
      <c r="L792" s="674" t="e">
        <f>IF('graph (2)'!$E$22=0,0,IF('graph (2)'!$E$2=0,20,IF(AND(B792&gt;'graph (2)'!$E$22-'graph (2)'!$E$32,B792&lt;'graph (2)'!$E$22+'graph (2)'!$E$32),0.25,0)))</f>
        <v>#REF!</v>
      </c>
    </row>
    <row r="793" spans="2:12">
      <c r="B793" s="620" t="e">
        <f>IF('graph (2)'!$E$2=0,"",B792+'graph (2)'!$E$32)</f>
        <v>#REF!</v>
      </c>
      <c r="C793" s="673" t="e">
        <f>IF('graph (2)'!$E$2=0,20,IF(SUM(K793+L793=0),NA(),0.25))</f>
        <v>#REF!</v>
      </c>
      <c r="D793" s="496" t="e">
        <f>IF('graph (2)'!$E$2=0,20,IF(AND(B793&lt;'graph (2)'!$E$10+'graph (2)'!$E$32,B793&gt;'graph (2)'!$E$10-'graph (2)'!$E$32),0.25,NA()))</f>
        <v>#REF!</v>
      </c>
      <c r="K793" s="674" t="e">
        <f>IF('graph (2)'!$E$20=0,0,IF('graph (2)'!$E$2=0,20,IF(AND(B793&lt;'graph (2)'!$E$20+'graph (2)'!$E$32,B793&gt;'graph (2)'!$E$20-'graph (2)'!$E$32),0.25,0)))</f>
        <v>#REF!</v>
      </c>
      <c r="L793" s="674" t="e">
        <f>IF('graph (2)'!$E$22=0,0,IF('graph (2)'!$E$2=0,20,IF(AND(B793&gt;'graph (2)'!$E$22-'graph (2)'!$E$32,B793&lt;'graph (2)'!$E$22+'graph (2)'!$E$32),0.25,0)))</f>
        <v>#REF!</v>
      </c>
    </row>
    <row r="794" spans="2:12">
      <c r="B794" s="620" t="e">
        <f>IF('graph (2)'!$E$2=0,"",B793+'graph (2)'!$E$32)</f>
        <v>#REF!</v>
      </c>
      <c r="C794" s="673" t="e">
        <f>IF('graph (2)'!$E$2=0,20,IF(SUM(K794+L794=0),NA(),0.25))</f>
        <v>#REF!</v>
      </c>
      <c r="D794" s="496" t="e">
        <f>IF('graph (2)'!$E$2=0,20,IF(AND(B794&lt;'graph (2)'!$E$10+'graph (2)'!$E$32,B794&gt;'graph (2)'!$E$10-'graph (2)'!$E$32),0.25,NA()))</f>
        <v>#REF!</v>
      </c>
      <c r="K794" s="674" t="e">
        <f>IF('graph (2)'!$E$20=0,0,IF('graph (2)'!$E$2=0,20,IF(AND(B794&lt;'graph (2)'!$E$20+'graph (2)'!$E$32,B794&gt;'graph (2)'!$E$20-'graph (2)'!$E$32),0.25,0)))</f>
        <v>#REF!</v>
      </c>
      <c r="L794" s="674" t="e">
        <f>IF('graph (2)'!$E$22=0,0,IF('graph (2)'!$E$2=0,20,IF(AND(B794&gt;'graph (2)'!$E$22-'graph (2)'!$E$32,B794&lt;'graph (2)'!$E$22+'graph (2)'!$E$32),0.25,0)))</f>
        <v>#REF!</v>
      </c>
    </row>
    <row r="795" spans="2:12">
      <c r="B795" s="620" t="e">
        <f>IF('graph (2)'!$E$2=0,"",B794+'graph (2)'!$E$32)</f>
        <v>#REF!</v>
      </c>
      <c r="C795" s="673" t="e">
        <f>IF('graph (2)'!$E$2=0,20,IF(SUM(K795+L795=0),NA(),0.25))</f>
        <v>#REF!</v>
      </c>
      <c r="D795" s="496" t="e">
        <f>IF('graph (2)'!$E$2=0,20,IF(AND(B795&lt;'graph (2)'!$E$10+'graph (2)'!$E$32,B795&gt;'graph (2)'!$E$10-'graph (2)'!$E$32),0.25,NA()))</f>
        <v>#REF!</v>
      </c>
      <c r="K795" s="674" t="e">
        <f>IF('graph (2)'!$E$20=0,0,IF('graph (2)'!$E$2=0,20,IF(AND(B795&lt;'graph (2)'!$E$20+'graph (2)'!$E$32,B795&gt;'graph (2)'!$E$20-'graph (2)'!$E$32),0.25,0)))</f>
        <v>#REF!</v>
      </c>
      <c r="L795" s="674" t="e">
        <f>IF('graph (2)'!$E$22=0,0,IF('graph (2)'!$E$2=0,20,IF(AND(B795&gt;'graph (2)'!$E$22-'graph (2)'!$E$32,B795&lt;'graph (2)'!$E$22+'graph (2)'!$E$32),0.25,0)))</f>
        <v>#REF!</v>
      </c>
    </row>
    <row r="796" spans="2:12">
      <c r="B796" s="620" t="e">
        <f>IF('graph (2)'!$E$2=0,"",B795+'graph (2)'!$E$32)</f>
        <v>#REF!</v>
      </c>
      <c r="C796" s="673" t="e">
        <f>IF('graph (2)'!$E$2=0,20,IF(SUM(K796+L796=0),NA(),0.25))</f>
        <v>#REF!</v>
      </c>
      <c r="D796" s="496" t="e">
        <f>IF('graph (2)'!$E$2=0,20,IF(AND(B796&lt;'graph (2)'!$E$10+'graph (2)'!$E$32,B796&gt;'graph (2)'!$E$10-'graph (2)'!$E$32),0.25,NA()))</f>
        <v>#REF!</v>
      </c>
      <c r="K796" s="674" t="e">
        <f>IF('graph (2)'!$E$20=0,0,IF('graph (2)'!$E$2=0,20,IF(AND(B796&lt;'graph (2)'!$E$20+'graph (2)'!$E$32,B796&gt;'graph (2)'!$E$20-'graph (2)'!$E$32),0.25,0)))</f>
        <v>#REF!</v>
      </c>
      <c r="L796" s="674" t="e">
        <f>IF('graph (2)'!$E$22=0,0,IF('graph (2)'!$E$2=0,20,IF(AND(B796&gt;'graph (2)'!$E$22-'graph (2)'!$E$32,B796&lt;'graph (2)'!$E$22+'graph (2)'!$E$32),0.25,0)))</f>
        <v>#REF!</v>
      </c>
    </row>
    <row r="797" spans="2:12">
      <c r="B797" s="620" t="e">
        <f>IF('graph (2)'!$E$2=0,"",B796+'graph (2)'!$E$32)</f>
        <v>#REF!</v>
      </c>
      <c r="C797" s="673" t="e">
        <f>IF('graph (2)'!$E$2=0,20,IF(SUM(K797+L797=0),NA(),0.25))</f>
        <v>#REF!</v>
      </c>
      <c r="D797" s="496" t="e">
        <f>IF('graph (2)'!$E$2=0,20,IF(AND(B797&lt;'graph (2)'!$E$10+'graph (2)'!$E$32,B797&gt;'graph (2)'!$E$10-'graph (2)'!$E$32),0.25,NA()))</f>
        <v>#REF!</v>
      </c>
      <c r="K797" s="674" t="e">
        <f>IF('graph (2)'!$E$20=0,0,IF('graph (2)'!$E$2=0,20,IF(AND(B797&lt;'graph (2)'!$E$20+'graph (2)'!$E$32,B797&gt;'graph (2)'!$E$20-'graph (2)'!$E$32),0.25,0)))</f>
        <v>#REF!</v>
      </c>
      <c r="L797" s="674" t="e">
        <f>IF('graph (2)'!$E$22=0,0,IF('graph (2)'!$E$2=0,20,IF(AND(B797&gt;'graph (2)'!$E$22-'graph (2)'!$E$32,B797&lt;'graph (2)'!$E$22+'graph (2)'!$E$32),0.25,0)))</f>
        <v>#REF!</v>
      </c>
    </row>
    <row r="798" spans="2:12">
      <c r="B798" s="620" t="e">
        <f>IF('graph (2)'!$E$2=0,"",B797+'graph (2)'!$E$32)</f>
        <v>#REF!</v>
      </c>
      <c r="C798" s="673" t="e">
        <f>IF('graph (2)'!$E$2=0,20,IF(SUM(K798+L798=0),NA(),0.25))</f>
        <v>#REF!</v>
      </c>
      <c r="D798" s="496" t="e">
        <f>IF('graph (2)'!$E$2=0,20,IF(AND(B798&lt;'graph (2)'!$E$10+'graph (2)'!$E$32,B798&gt;'graph (2)'!$E$10-'graph (2)'!$E$32),0.25,NA()))</f>
        <v>#REF!</v>
      </c>
      <c r="K798" s="674" t="e">
        <f>IF('graph (2)'!$E$20=0,0,IF('graph (2)'!$E$2=0,20,IF(AND(B798&lt;'graph (2)'!$E$20+'graph (2)'!$E$32,B798&gt;'graph (2)'!$E$20-'graph (2)'!$E$32),0.25,0)))</f>
        <v>#REF!</v>
      </c>
      <c r="L798" s="674" t="e">
        <f>IF('graph (2)'!$E$22=0,0,IF('graph (2)'!$E$2=0,20,IF(AND(B798&gt;'graph (2)'!$E$22-'graph (2)'!$E$32,B798&lt;'graph (2)'!$E$22+'graph (2)'!$E$32),0.25,0)))</f>
        <v>#REF!</v>
      </c>
    </row>
    <row r="799" spans="2:12">
      <c r="B799" s="620" t="e">
        <f>IF('graph (2)'!$E$2=0,"",B798+'graph (2)'!$E$32)</f>
        <v>#REF!</v>
      </c>
      <c r="C799" s="673" t="e">
        <f>IF('graph (2)'!$E$2=0,20,IF(SUM(K799+L799=0),NA(),0.25))</f>
        <v>#REF!</v>
      </c>
      <c r="D799" s="496" t="e">
        <f>IF('graph (2)'!$E$2=0,20,IF(AND(B799&lt;'graph (2)'!$E$10+'graph (2)'!$E$32,B799&gt;'graph (2)'!$E$10-'graph (2)'!$E$32),0.25,NA()))</f>
        <v>#REF!</v>
      </c>
      <c r="K799" s="674" t="e">
        <f>IF('graph (2)'!$E$20=0,0,IF('graph (2)'!$E$2=0,20,IF(AND(B799&lt;'graph (2)'!$E$20+'graph (2)'!$E$32,B799&gt;'graph (2)'!$E$20-'graph (2)'!$E$32),0.25,0)))</f>
        <v>#REF!</v>
      </c>
      <c r="L799" s="674" t="e">
        <f>IF('graph (2)'!$E$22=0,0,IF('graph (2)'!$E$2=0,20,IF(AND(B799&gt;'graph (2)'!$E$22-'graph (2)'!$E$32,B799&lt;'graph (2)'!$E$22+'graph (2)'!$E$32),0.25,0)))</f>
        <v>#REF!</v>
      </c>
    </row>
    <row r="800" spans="2:12">
      <c r="B800" s="620" t="e">
        <f>IF('graph (2)'!$E$2=0,"",B799+'graph (2)'!$E$32)</f>
        <v>#REF!</v>
      </c>
      <c r="C800" s="673" t="e">
        <f>IF('graph (2)'!$E$2=0,20,IF(SUM(K800+L800=0),NA(),0.25))</f>
        <v>#REF!</v>
      </c>
      <c r="D800" s="496" t="e">
        <f>IF('graph (2)'!$E$2=0,20,IF(AND(B800&lt;'graph (2)'!$E$10+'graph (2)'!$E$32,B800&gt;'graph (2)'!$E$10-'graph (2)'!$E$32),0.25,NA()))</f>
        <v>#REF!</v>
      </c>
      <c r="K800" s="674" t="e">
        <f>IF('graph (2)'!$E$20=0,0,IF('graph (2)'!$E$2=0,20,IF(AND(B800&lt;'graph (2)'!$E$20+'graph (2)'!$E$32,B800&gt;'graph (2)'!$E$20-'graph (2)'!$E$32),0.25,0)))</f>
        <v>#REF!</v>
      </c>
      <c r="L800" s="674" t="e">
        <f>IF('graph (2)'!$E$22=0,0,IF('graph (2)'!$E$2=0,20,IF(AND(B800&gt;'graph (2)'!$E$22-'graph (2)'!$E$32,B800&lt;'graph (2)'!$E$22+'graph (2)'!$E$32),0.25,0)))</f>
        <v>#REF!</v>
      </c>
    </row>
    <row r="801" spans="2:12">
      <c r="B801" s="620" t="e">
        <f>IF('graph (2)'!$E$2=0,"",B800+'graph (2)'!$E$32)</f>
        <v>#REF!</v>
      </c>
      <c r="C801" s="673" t="e">
        <f>IF('graph (2)'!$E$2=0,20,IF(SUM(K801+L801=0),NA(),0.25))</f>
        <v>#REF!</v>
      </c>
      <c r="D801" s="496" t="e">
        <f>IF('graph (2)'!$E$2=0,20,IF(AND(B801&lt;'graph (2)'!$E$10+'graph (2)'!$E$32,B801&gt;'graph (2)'!$E$10-'graph (2)'!$E$32),0.25,NA()))</f>
        <v>#REF!</v>
      </c>
      <c r="K801" s="674" t="e">
        <f>IF('graph (2)'!$E$20=0,0,IF('graph (2)'!$E$2=0,20,IF(AND(B801&lt;'graph (2)'!$E$20+'graph (2)'!$E$32,B801&gt;'graph (2)'!$E$20-'graph (2)'!$E$32),0.25,0)))</f>
        <v>#REF!</v>
      </c>
      <c r="L801" s="674" t="e">
        <f>IF('graph (2)'!$E$22=0,0,IF('graph (2)'!$E$2=0,20,IF(AND(B801&gt;'graph (2)'!$E$22-'graph (2)'!$E$32,B801&lt;'graph (2)'!$E$22+'graph (2)'!$E$32),0.25,0)))</f>
        <v>#REF!</v>
      </c>
    </row>
    <row r="802" spans="2:12">
      <c r="B802" s="620" t="e">
        <f>IF('graph (2)'!$E$2=0,"",B801+'graph (2)'!$E$32)</f>
        <v>#REF!</v>
      </c>
      <c r="C802" s="673" t="e">
        <f>IF('graph (2)'!$E$2=0,20,IF(SUM(K802+L802=0),NA(),0.25))</f>
        <v>#REF!</v>
      </c>
      <c r="D802" s="496" t="e">
        <f>IF('graph (2)'!$E$2=0,20,IF(AND(B802&lt;'graph (2)'!$E$10+'graph (2)'!$E$32,B802&gt;'graph (2)'!$E$10-'graph (2)'!$E$32),0.25,NA()))</f>
        <v>#REF!</v>
      </c>
      <c r="K802" s="674" t="e">
        <f>IF('graph (2)'!$E$20=0,0,IF('graph (2)'!$E$2=0,20,IF(AND(B802&lt;'graph (2)'!$E$20+'graph (2)'!$E$32,B802&gt;'graph (2)'!$E$20-'graph (2)'!$E$32),0.25,0)))</f>
        <v>#REF!</v>
      </c>
      <c r="L802" s="674" t="e">
        <f>IF('graph (2)'!$E$22=0,0,IF('graph (2)'!$E$2=0,20,IF(AND(B802&gt;'graph (2)'!$E$22-'graph (2)'!$E$32,B802&lt;'graph (2)'!$E$22+'graph (2)'!$E$32),0.25,0)))</f>
        <v>#REF!</v>
      </c>
    </row>
    <row r="803" spans="2:12">
      <c r="B803" s="620" t="e">
        <f>IF('graph (2)'!$E$2=0,"",B802+'graph (2)'!$E$32)</f>
        <v>#REF!</v>
      </c>
      <c r="C803" s="673" t="e">
        <f>IF('graph (2)'!$E$2=0,20,IF(SUM(K803+L803=0),NA(),0.25))</f>
        <v>#REF!</v>
      </c>
      <c r="D803" s="496" t="e">
        <f>IF('graph (2)'!$E$2=0,20,IF(AND(B803&lt;'graph (2)'!$E$10+'graph (2)'!$E$32,B803&gt;'graph (2)'!$E$10-'graph (2)'!$E$32),0.25,NA()))</f>
        <v>#REF!</v>
      </c>
      <c r="K803" s="674" t="e">
        <f>IF('graph (2)'!$E$20=0,0,IF('graph (2)'!$E$2=0,20,IF(AND(B803&lt;'graph (2)'!$E$20+'graph (2)'!$E$32,B803&gt;'graph (2)'!$E$20-'graph (2)'!$E$32),0.25,0)))</f>
        <v>#REF!</v>
      </c>
      <c r="L803" s="674" t="e">
        <f>IF('graph (2)'!$E$22=0,0,IF('graph (2)'!$E$2=0,20,IF(AND(B803&gt;'graph (2)'!$E$22-'graph (2)'!$E$32,B803&lt;'graph (2)'!$E$22+'graph (2)'!$E$32),0.25,0)))</f>
        <v>#REF!</v>
      </c>
    </row>
    <row r="804" spans="2:12">
      <c r="B804" s="620" t="e">
        <f>IF('graph (2)'!$E$2=0,"",B803+'graph (2)'!$E$32)</f>
        <v>#REF!</v>
      </c>
      <c r="C804" s="673" t="e">
        <f>IF('graph (2)'!$E$2=0,20,IF(SUM(K804+L804=0),NA(),0.25))</f>
        <v>#REF!</v>
      </c>
      <c r="D804" s="496" t="e">
        <f>IF('graph (2)'!$E$2=0,20,IF(AND(B804&lt;'graph (2)'!$E$10+'graph (2)'!$E$32,B804&gt;'graph (2)'!$E$10-'graph (2)'!$E$32),0.25,NA()))</f>
        <v>#REF!</v>
      </c>
      <c r="K804" s="674" t="e">
        <f>IF('graph (2)'!$E$20=0,0,IF('graph (2)'!$E$2=0,20,IF(AND(B804&lt;'graph (2)'!$E$20+'graph (2)'!$E$32,B804&gt;'graph (2)'!$E$20-'graph (2)'!$E$32),0.25,0)))</f>
        <v>#REF!</v>
      </c>
      <c r="L804" s="674" t="e">
        <f>IF('graph (2)'!$E$22=0,0,IF('graph (2)'!$E$2=0,20,IF(AND(B804&gt;'graph (2)'!$E$22-'graph (2)'!$E$32,B804&lt;'graph (2)'!$E$22+'graph (2)'!$E$32),0.25,0)))</f>
        <v>#REF!</v>
      </c>
    </row>
    <row r="805" spans="2:12">
      <c r="B805" s="620" t="e">
        <f>IF('graph (2)'!$E$2=0,"",B804+'graph (2)'!$E$32)</f>
        <v>#REF!</v>
      </c>
      <c r="C805" s="673" t="e">
        <f>IF('graph (2)'!$E$2=0,20,IF(SUM(K805+L805=0),NA(),0.25))</f>
        <v>#REF!</v>
      </c>
      <c r="D805" s="496" t="e">
        <f>IF('graph (2)'!$E$2=0,20,IF(AND(B805&lt;'graph (2)'!$E$10+'graph (2)'!$E$32,B805&gt;'graph (2)'!$E$10-'graph (2)'!$E$32),0.25,NA()))</f>
        <v>#REF!</v>
      </c>
      <c r="K805" s="674" t="e">
        <f>IF('graph (2)'!$E$20=0,0,IF('graph (2)'!$E$2=0,20,IF(AND(B805&lt;'graph (2)'!$E$20+'graph (2)'!$E$32,B805&gt;'graph (2)'!$E$20-'graph (2)'!$E$32),0.25,0)))</f>
        <v>#REF!</v>
      </c>
      <c r="L805" s="674" t="e">
        <f>IF('graph (2)'!$E$22=0,0,IF('graph (2)'!$E$2=0,20,IF(AND(B805&gt;'graph (2)'!$E$22-'graph (2)'!$E$32,B805&lt;'graph (2)'!$E$22+'graph (2)'!$E$32),0.25,0)))</f>
        <v>#REF!</v>
      </c>
    </row>
    <row r="806" spans="2:12">
      <c r="B806" s="620" t="e">
        <f>IF('graph (2)'!$E$2=0,"",B805+'graph (2)'!$E$32)</f>
        <v>#REF!</v>
      </c>
      <c r="C806" s="673" t="e">
        <f>IF('graph (2)'!$E$2=0,20,IF(SUM(K806+L806=0),NA(),0.25))</f>
        <v>#REF!</v>
      </c>
      <c r="D806" s="496" t="e">
        <f>IF('graph (2)'!$E$2=0,20,IF(AND(B806&lt;'graph (2)'!$E$10+'graph (2)'!$E$32,B806&gt;'graph (2)'!$E$10-'graph (2)'!$E$32),0.25,NA()))</f>
        <v>#REF!</v>
      </c>
      <c r="K806" s="674" t="e">
        <f>IF('graph (2)'!$E$20=0,0,IF('graph (2)'!$E$2=0,20,IF(AND(B806&lt;'graph (2)'!$E$20+'graph (2)'!$E$32,B806&gt;'graph (2)'!$E$20-'graph (2)'!$E$32),0.25,0)))</f>
        <v>#REF!</v>
      </c>
      <c r="L806" s="674" t="e">
        <f>IF('graph (2)'!$E$22=0,0,IF('graph (2)'!$E$2=0,20,IF(AND(B806&gt;'graph (2)'!$E$22-'graph (2)'!$E$32,B806&lt;'graph (2)'!$E$22+'graph (2)'!$E$32),0.25,0)))</f>
        <v>#REF!</v>
      </c>
    </row>
    <row r="807" spans="2:12">
      <c r="B807" s="620" t="e">
        <f>IF('graph (2)'!$E$2=0,"",B806+'graph (2)'!$E$32)</f>
        <v>#REF!</v>
      </c>
      <c r="C807" s="673" t="e">
        <f>IF('graph (2)'!$E$2=0,20,IF(SUM(K807+L807=0),NA(),0.25))</f>
        <v>#REF!</v>
      </c>
      <c r="D807" s="496" t="e">
        <f>IF('graph (2)'!$E$2=0,20,IF(AND(B807&lt;'graph (2)'!$E$10+'graph (2)'!$E$32,B807&gt;'graph (2)'!$E$10-'graph (2)'!$E$32),0.25,NA()))</f>
        <v>#REF!</v>
      </c>
      <c r="K807" s="674" t="e">
        <f>IF('graph (2)'!$E$20=0,0,IF('graph (2)'!$E$2=0,20,IF(AND(B807&lt;'graph (2)'!$E$20+'graph (2)'!$E$32,B807&gt;'graph (2)'!$E$20-'graph (2)'!$E$32),0.25,0)))</f>
        <v>#REF!</v>
      </c>
      <c r="L807" s="674" t="e">
        <f>IF('graph (2)'!$E$22=0,0,IF('graph (2)'!$E$2=0,20,IF(AND(B807&gt;'graph (2)'!$E$22-'graph (2)'!$E$32,B807&lt;'graph (2)'!$E$22+'graph (2)'!$E$32),0.25,0)))</f>
        <v>#REF!</v>
      </c>
    </row>
    <row r="808" spans="2:12">
      <c r="B808" s="620" t="e">
        <f>IF('graph (2)'!$E$2=0,"",B807+'graph (2)'!$E$32)</f>
        <v>#REF!</v>
      </c>
      <c r="C808" s="673" t="e">
        <f>IF('graph (2)'!$E$2=0,20,IF(SUM(K808+L808=0),NA(),0.25))</f>
        <v>#REF!</v>
      </c>
      <c r="D808" s="496" t="e">
        <f>IF('graph (2)'!$E$2=0,20,IF(AND(B808&lt;'graph (2)'!$E$10+'graph (2)'!$E$32,B808&gt;'graph (2)'!$E$10-'graph (2)'!$E$32),0.25,NA()))</f>
        <v>#REF!</v>
      </c>
      <c r="K808" s="674" t="e">
        <f>IF('graph (2)'!$E$20=0,0,IF('graph (2)'!$E$2=0,20,IF(AND(B808&lt;'graph (2)'!$E$20+'graph (2)'!$E$32,B808&gt;'graph (2)'!$E$20-'graph (2)'!$E$32),0.25,0)))</f>
        <v>#REF!</v>
      </c>
      <c r="L808" s="674" t="e">
        <f>IF('graph (2)'!$E$22=0,0,IF('graph (2)'!$E$2=0,20,IF(AND(B808&gt;'graph (2)'!$E$22-'graph (2)'!$E$32,B808&lt;'graph (2)'!$E$22+'graph (2)'!$E$32),0.25,0)))</f>
        <v>#REF!</v>
      </c>
    </row>
    <row r="809" spans="2:12">
      <c r="B809" s="620" t="e">
        <f>IF('graph (2)'!$E$2=0,"",B808+'graph (2)'!$E$32)</f>
        <v>#REF!</v>
      </c>
      <c r="C809" s="673" t="e">
        <f>IF('graph (2)'!$E$2=0,20,IF(SUM(K809+L809=0),NA(),0.25))</f>
        <v>#REF!</v>
      </c>
      <c r="D809" s="496" t="e">
        <f>IF('graph (2)'!$E$2=0,20,IF(AND(B809&lt;'graph (2)'!$E$10+'graph (2)'!$E$32,B809&gt;'graph (2)'!$E$10-'graph (2)'!$E$32),0.25,NA()))</f>
        <v>#REF!</v>
      </c>
      <c r="K809" s="674" t="e">
        <f>IF('graph (2)'!$E$20=0,0,IF('graph (2)'!$E$2=0,20,IF(AND(B809&lt;'graph (2)'!$E$20+'graph (2)'!$E$32,B809&gt;'graph (2)'!$E$20-'graph (2)'!$E$32),0.25,0)))</f>
        <v>#REF!</v>
      </c>
      <c r="L809" s="674" t="e">
        <f>IF('graph (2)'!$E$22=0,0,IF('graph (2)'!$E$2=0,20,IF(AND(B809&gt;'graph (2)'!$E$22-'graph (2)'!$E$32,B809&lt;'graph (2)'!$E$22+'graph (2)'!$E$32),0.25,0)))</f>
        <v>#REF!</v>
      </c>
    </row>
    <row r="810" spans="2:12">
      <c r="B810" s="620" t="e">
        <f>IF('graph (2)'!$E$2=0,"",B809+'graph (2)'!$E$32)</f>
        <v>#REF!</v>
      </c>
      <c r="C810" s="673" t="e">
        <f>IF('graph (2)'!$E$2=0,20,IF(SUM(K810+L810=0),NA(),0.25))</f>
        <v>#REF!</v>
      </c>
      <c r="D810" s="496" t="e">
        <f>IF('graph (2)'!$E$2=0,20,IF(AND(B810&lt;'graph (2)'!$E$10+'graph (2)'!$E$32,B810&gt;'graph (2)'!$E$10-'graph (2)'!$E$32),0.25,NA()))</f>
        <v>#REF!</v>
      </c>
      <c r="K810" s="674" t="e">
        <f>IF('graph (2)'!$E$20=0,0,IF('graph (2)'!$E$2=0,20,IF(AND(B810&lt;'graph (2)'!$E$20+'graph (2)'!$E$32,B810&gt;'graph (2)'!$E$20-'graph (2)'!$E$32),0.25,0)))</f>
        <v>#REF!</v>
      </c>
      <c r="L810" s="674" t="e">
        <f>IF('graph (2)'!$E$22=0,0,IF('graph (2)'!$E$2=0,20,IF(AND(B810&gt;'graph (2)'!$E$22-'graph (2)'!$E$32,B810&lt;'graph (2)'!$E$22+'graph (2)'!$E$32),0.25,0)))</f>
        <v>#REF!</v>
      </c>
    </row>
    <row r="811" spans="2:12">
      <c r="B811" s="620" t="e">
        <f>IF('graph (2)'!$E$2=0,"",B810+'graph (2)'!$E$32)</f>
        <v>#REF!</v>
      </c>
      <c r="C811" s="673" t="e">
        <f>IF('graph (2)'!$E$2=0,20,IF(SUM(K811+L811=0),NA(),0.25))</f>
        <v>#REF!</v>
      </c>
      <c r="D811" s="496" t="e">
        <f>IF('graph (2)'!$E$2=0,20,IF(AND(B811&lt;'graph (2)'!$E$10+'graph (2)'!$E$32,B811&gt;'graph (2)'!$E$10-'graph (2)'!$E$32),0.25,NA()))</f>
        <v>#REF!</v>
      </c>
      <c r="K811" s="674" t="e">
        <f>IF('graph (2)'!$E$20=0,0,IF('graph (2)'!$E$2=0,20,IF(AND(B811&lt;'graph (2)'!$E$20+'graph (2)'!$E$32,B811&gt;'graph (2)'!$E$20-'graph (2)'!$E$32),0.25,0)))</f>
        <v>#REF!</v>
      </c>
      <c r="L811" s="674" t="e">
        <f>IF('graph (2)'!$E$22=0,0,IF('graph (2)'!$E$2=0,20,IF(AND(B811&gt;'graph (2)'!$E$22-'graph (2)'!$E$32,B811&lt;'graph (2)'!$E$22+'graph (2)'!$E$32),0.25,0)))</f>
        <v>#REF!</v>
      </c>
    </row>
    <row r="812" spans="2:12">
      <c r="B812" s="620" t="e">
        <f>IF('graph (2)'!$E$2=0,"",B811+'graph (2)'!$E$32)</f>
        <v>#REF!</v>
      </c>
      <c r="C812" s="673" t="e">
        <f>IF('graph (2)'!$E$2=0,20,IF(SUM(K812+L812=0),NA(),0.25))</f>
        <v>#REF!</v>
      </c>
      <c r="D812" s="496" t="e">
        <f>IF('graph (2)'!$E$2=0,20,IF(AND(B812&lt;'graph (2)'!$E$10+'graph (2)'!$E$32,B812&gt;'graph (2)'!$E$10-'graph (2)'!$E$32),0.25,NA()))</f>
        <v>#REF!</v>
      </c>
      <c r="K812" s="674" t="e">
        <f>IF('graph (2)'!$E$20=0,0,IF('graph (2)'!$E$2=0,20,IF(AND(B812&lt;'graph (2)'!$E$20+'graph (2)'!$E$32,B812&gt;'graph (2)'!$E$20-'graph (2)'!$E$32),0.25,0)))</f>
        <v>#REF!</v>
      </c>
      <c r="L812" s="674" t="e">
        <f>IF('graph (2)'!$E$22=0,0,IF('graph (2)'!$E$2=0,20,IF(AND(B812&gt;'graph (2)'!$E$22-'graph (2)'!$E$32,B812&lt;'graph (2)'!$E$22+'graph (2)'!$E$32),0.25,0)))</f>
        <v>#REF!</v>
      </c>
    </row>
    <row r="813" spans="2:12">
      <c r="B813" s="620" t="e">
        <f>IF('graph (2)'!$E$2=0,"",B812+'graph (2)'!$E$32)</f>
        <v>#REF!</v>
      </c>
      <c r="C813" s="673" t="e">
        <f>IF('graph (2)'!$E$2=0,20,IF(SUM(K813+L813=0),NA(),0.25))</f>
        <v>#REF!</v>
      </c>
      <c r="D813" s="496" t="e">
        <f>IF('graph (2)'!$E$2=0,20,IF(AND(B813&lt;'graph (2)'!$E$10+'graph (2)'!$E$32,B813&gt;'graph (2)'!$E$10-'graph (2)'!$E$32),0.25,NA()))</f>
        <v>#REF!</v>
      </c>
      <c r="K813" s="674" t="e">
        <f>IF('graph (2)'!$E$20=0,0,IF('graph (2)'!$E$2=0,20,IF(AND(B813&lt;'graph (2)'!$E$20+'graph (2)'!$E$32,B813&gt;'graph (2)'!$E$20-'graph (2)'!$E$32),0.25,0)))</f>
        <v>#REF!</v>
      </c>
      <c r="L813" s="674" t="e">
        <f>IF('graph (2)'!$E$22=0,0,IF('graph (2)'!$E$2=0,20,IF(AND(B813&gt;'graph (2)'!$E$22-'graph (2)'!$E$32,B813&lt;'graph (2)'!$E$22+'graph (2)'!$E$32),0.25,0)))</f>
        <v>#REF!</v>
      </c>
    </row>
    <row r="814" spans="2:12">
      <c r="B814" s="620" t="e">
        <f>IF('graph (2)'!$E$2=0,"",B813+'graph (2)'!$E$32)</f>
        <v>#REF!</v>
      </c>
      <c r="C814" s="673" t="e">
        <f>IF('graph (2)'!$E$2=0,20,IF(SUM(K814+L814=0),NA(),0.25))</f>
        <v>#REF!</v>
      </c>
      <c r="D814" s="496" t="e">
        <f>IF('graph (2)'!$E$2=0,20,IF(AND(B814&lt;'graph (2)'!$E$10+'graph (2)'!$E$32,B814&gt;'graph (2)'!$E$10-'graph (2)'!$E$32),0.25,NA()))</f>
        <v>#REF!</v>
      </c>
      <c r="K814" s="674" t="e">
        <f>IF('graph (2)'!$E$20=0,0,IF('graph (2)'!$E$2=0,20,IF(AND(B814&lt;'graph (2)'!$E$20+'graph (2)'!$E$32,B814&gt;'graph (2)'!$E$20-'graph (2)'!$E$32),0.25,0)))</f>
        <v>#REF!</v>
      </c>
      <c r="L814" s="674" t="e">
        <f>IF('graph (2)'!$E$22=0,0,IF('graph (2)'!$E$2=0,20,IF(AND(B814&gt;'graph (2)'!$E$22-'graph (2)'!$E$32,B814&lt;'graph (2)'!$E$22+'graph (2)'!$E$32),0.25,0)))</f>
        <v>#REF!</v>
      </c>
    </row>
    <row r="815" spans="2:12">
      <c r="B815" s="620" t="e">
        <f>IF('graph (2)'!$E$2=0,"",B814+'graph (2)'!$E$32)</f>
        <v>#REF!</v>
      </c>
      <c r="C815" s="673" t="e">
        <f>IF('graph (2)'!$E$2=0,20,IF(SUM(K815+L815=0),NA(),0.25))</f>
        <v>#REF!</v>
      </c>
      <c r="D815" s="496" t="e">
        <f>IF('graph (2)'!$E$2=0,20,IF(AND(B815&lt;'graph (2)'!$E$10+'graph (2)'!$E$32,B815&gt;'graph (2)'!$E$10-'graph (2)'!$E$32),0.25,NA()))</f>
        <v>#REF!</v>
      </c>
      <c r="K815" s="674" t="e">
        <f>IF('graph (2)'!$E$20=0,0,IF('graph (2)'!$E$2=0,20,IF(AND(B815&lt;'graph (2)'!$E$20+'graph (2)'!$E$32,B815&gt;'graph (2)'!$E$20-'graph (2)'!$E$32),0.25,0)))</f>
        <v>#REF!</v>
      </c>
      <c r="L815" s="674" t="e">
        <f>IF('graph (2)'!$E$22=0,0,IF('graph (2)'!$E$2=0,20,IF(AND(B815&gt;'graph (2)'!$E$22-'graph (2)'!$E$32,B815&lt;'graph (2)'!$E$22+'graph (2)'!$E$32),0.25,0)))</f>
        <v>#REF!</v>
      </c>
    </row>
    <row r="816" spans="2:12">
      <c r="B816" s="620" t="e">
        <f>IF('graph (2)'!$E$2=0,"",B815+'graph (2)'!$E$32)</f>
        <v>#REF!</v>
      </c>
      <c r="C816" s="673" t="e">
        <f>IF('graph (2)'!$E$2=0,20,IF(SUM(K816+L816=0),NA(),0.25))</f>
        <v>#REF!</v>
      </c>
      <c r="D816" s="496" t="e">
        <f>IF('graph (2)'!$E$2=0,20,IF(AND(B816&lt;'graph (2)'!$E$10+'graph (2)'!$E$32,B816&gt;'graph (2)'!$E$10-'graph (2)'!$E$32),0.25,NA()))</f>
        <v>#REF!</v>
      </c>
      <c r="K816" s="674" t="e">
        <f>IF('graph (2)'!$E$20=0,0,IF('graph (2)'!$E$2=0,20,IF(AND(B816&lt;'graph (2)'!$E$20+'graph (2)'!$E$32,B816&gt;'graph (2)'!$E$20-'graph (2)'!$E$32),0.25,0)))</f>
        <v>#REF!</v>
      </c>
      <c r="L816" s="674" t="e">
        <f>IF('graph (2)'!$E$22=0,0,IF('graph (2)'!$E$2=0,20,IF(AND(B816&gt;'graph (2)'!$E$22-'graph (2)'!$E$32,B816&lt;'graph (2)'!$E$22+'graph (2)'!$E$32),0.25,0)))</f>
        <v>#REF!</v>
      </c>
    </row>
    <row r="817" spans="2:12">
      <c r="B817" s="620" t="e">
        <f>IF('graph (2)'!$E$2=0,"",B816+'graph (2)'!$E$32)</f>
        <v>#REF!</v>
      </c>
      <c r="C817" s="673" t="e">
        <f>IF('graph (2)'!$E$2=0,20,IF(SUM(K817+L817=0),NA(),0.25))</f>
        <v>#REF!</v>
      </c>
      <c r="D817" s="496" t="e">
        <f>IF('graph (2)'!$E$2=0,20,IF(AND(B817&lt;'graph (2)'!$E$10+'graph (2)'!$E$32,B817&gt;'graph (2)'!$E$10-'graph (2)'!$E$32),0.25,NA()))</f>
        <v>#REF!</v>
      </c>
      <c r="K817" s="674" t="e">
        <f>IF('graph (2)'!$E$20=0,0,IF('graph (2)'!$E$2=0,20,IF(AND(B817&lt;'graph (2)'!$E$20+'graph (2)'!$E$32,B817&gt;'graph (2)'!$E$20-'graph (2)'!$E$32),0.25,0)))</f>
        <v>#REF!</v>
      </c>
      <c r="L817" s="674" t="e">
        <f>IF('graph (2)'!$E$22=0,0,IF('graph (2)'!$E$2=0,20,IF(AND(B817&gt;'graph (2)'!$E$22-'graph (2)'!$E$32,B817&lt;'graph (2)'!$E$22+'graph (2)'!$E$32),0.25,0)))</f>
        <v>#REF!</v>
      </c>
    </row>
    <row r="818" spans="2:12">
      <c r="B818" s="620" t="e">
        <f>IF('graph (2)'!$E$2=0,"",B817+'graph (2)'!$E$32)</f>
        <v>#REF!</v>
      </c>
      <c r="C818" s="673" t="e">
        <f>IF('graph (2)'!$E$2=0,20,IF(SUM(K818+L818=0),NA(),0.25))</f>
        <v>#REF!</v>
      </c>
      <c r="D818" s="496" t="e">
        <f>IF('graph (2)'!$E$2=0,20,IF(AND(B818&lt;'graph (2)'!$E$10+'graph (2)'!$E$32,B818&gt;'graph (2)'!$E$10-'graph (2)'!$E$32),0.25,NA()))</f>
        <v>#REF!</v>
      </c>
      <c r="K818" s="674" t="e">
        <f>IF('graph (2)'!$E$20=0,0,IF('graph (2)'!$E$2=0,20,IF(AND(B818&lt;'graph (2)'!$E$20+'graph (2)'!$E$32,B818&gt;'graph (2)'!$E$20-'graph (2)'!$E$32),0.25,0)))</f>
        <v>#REF!</v>
      </c>
      <c r="L818" s="674" t="e">
        <f>IF('graph (2)'!$E$22=0,0,IF('graph (2)'!$E$2=0,20,IF(AND(B818&gt;'graph (2)'!$E$22-'graph (2)'!$E$32,B818&lt;'graph (2)'!$E$22+'graph (2)'!$E$32),0.25,0)))</f>
        <v>#REF!</v>
      </c>
    </row>
    <row r="819" spans="2:12">
      <c r="B819" s="620" t="e">
        <f>IF('graph (2)'!$E$2=0,"",B818+'graph (2)'!$E$32)</f>
        <v>#REF!</v>
      </c>
      <c r="C819" s="673" t="e">
        <f>IF('graph (2)'!$E$2=0,20,IF(SUM(K819+L819=0),NA(),0.25))</f>
        <v>#REF!</v>
      </c>
      <c r="D819" s="496" t="e">
        <f>IF('graph (2)'!$E$2=0,20,IF(AND(B819&lt;'graph (2)'!$E$10+'graph (2)'!$E$32,B819&gt;'graph (2)'!$E$10-'graph (2)'!$E$32),0.25,NA()))</f>
        <v>#REF!</v>
      </c>
      <c r="K819" s="674" t="e">
        <f>IF('graph (2)'!$E$20=0,0,IF('graph (2)'!$E$2=0,20,IF(AND(B819&lt;'graph (2)'!$E$20+'graph (2)'!$E$32,B819&gt;'graph (2)'!$E$20-'graph (2)'!$E$32),0.25,0)))</f>
        <v>#REF!</v>
      </c>
      <c r="L819" s="674" t="e">
        <f>IF('graph (2)'!$E$22=0,0,IF('graph (2)'!$E$2=0,20,IF(AND(B819&gt;'graph (2)'!$E$22-'graph (2)'!$E$32,B819&lt;'graph (2)'!$E$22+'graph (2)'!$E$32),0.25,0)))</f>
        <v>#REF!</v>
      </c>
    </row>
    <row r="820" spans="2:12">
      <c r="B820" s="620" t="e">
        <f>IF('graph (2)'!$E$2=0,"",B819+'graph (2)'!$E$32)</f>
        <v>#REF!</v>
      </c>
      <c r="C820" s="673" t="e">
        <f>IF('graph (2)'!$E$2=0,20,IF(SUM(K820+L820=0),NA(),0.25))</f>
        <v>#REF!</v>
      </c>
      <c r="D820" s="496" t="e">
        <f>IF('graph (2)'!$E$2=0,20,IF(AND(B820&lt;'graph (2)'!$E$10+'graph (2)'!$E$32,B820&gt;'graph (2)'!$E$10-'graph (2)'!$E$32),0.25,NA()))</f>
        <v>#REF!</v>
      </c>
      <c r="K820" s="674" t="e">
        <f>IF('graph (2)'!$E$20=0,0,IF('graph (2)'!$E$2=0,20,IF(AND(B820&lt;'graph (2)'!$E$20+'graph (2)'!$E$32,B820&gt;'graph (2)'!$E$20-'graph (2)'!$E$32),0.25,0)))</f>
        <v>#REF!</v>
      </c>
      <c r="L820" s="674" t="e">
        <f>IF('graph (2)'!$E$22=0,0,IF('graph (2)'!$E$2=0,20,IF(AND(B820&gt;'graph (2)'!$E$22-'graph (2)'!$E$32,B820&lt;'graph (2)'!$E$22+'graph (2)'!$E$32),0.25,0)))</f>
        <v>#REF!</v>
      </c>
    </row>
    <row r="821" spans="2:12">
      <c r="B821" s="620" t="e">
        <f>IF('graph (2)'!$E$2=0,"",B820+'graph (2)'!$E$32)</f>
        <v>#REF!</v>
      </c>
      <c r="C821" s="673" t="e">
        <f>IF('graph (2)'!$E$2=0,20,IF(SUM(K821+L821=0),NA(),0.25))</f>
        <v>#REF!</v>
      </c>
      <c r="D821" s="496" t="e">
        <f>IF('graph (2)'!$E$2=0,20,IF(AND(B821&lt;'graph (2)'!$E$10+'graph (2)'!$E$32,B821&gt;'graph (2)'!$E$10-'graph (2)'!$E$32),0.25,NA()))</f>
        <v>#REF!</v>
      </c>
      <c r="K821" s="674" t="e">
        <f>IF('graph (2)'!$E$20=0,0,IF('graph (2)'!$E$2=0,20,IF(AND(B821&lt;'graph (2)'!$E$20+'graph (2)'!$E$32,B821&gt;'graph (2)'!$E$20-'graph (2)'!$E$32),0.25,0)))</f>
        <v>#REF!</v>
      </c>
      <c r="L821" s="674" t="e">
        <f>IF('graph (2)'!$E$22=0,0,IF('graph (2)'!$E$2=0,20,IF(AND(B821&gt;'graph (2)'!$E$22-'graph (2)'!$E$32,B821&lt;'graph (2)'!$E$22+'graph (2)'!$E$32),0.25,0)))</f>
        <v>#REF!</v>
      </c>
    </row>
    <row r="822" spans="2:12">
      <c r="B822" s="620" t="e">
        <f>IF('graph (2)'!$E$2=0,"",B821+'graph (2)'!$E$32)</f>
        <v>#REF!</v>
      </c>
      <c r="C822" s="673" t="e">
        <f>IF('graph (2)'!$E$2=0,20,IF(SUM(K822+L822=0),NA(),0.25))</f>
        <v>#REF!</v>
      </c>
      <c r="D822" s="496" t="e">
        <f>IF('graph (2)'!$E$2=0,20,IF(AND(B822&lt;'graph (2)'!$E$10+'graph (2)'!$E$32,B822&gt;'graph (2)'!$E$10-'graph (2)'!$E$32),0.25,NA()))</f>
        <v>#REF!</v>
      </c>
      <c r="K822" s="674" t="e">
        <f>IF('graph (2)'!$E$20=0,0,IF('graph (2)'!$E$2=0,20,IF(AND(B822&lt;'graph (2)'!$E$20+'graph (2)'!$E$32,B822&gt;'graph (2)'!$E$20-'graph (2)'!$E$32),0.25,0)))</f>
        <v>#REF!</v>
      </c>
      <c r="L822" s="674" t="e">
        <f>IF('graph (2)'!$E$22=0,0,IF('graph (2)'!$E$2=0,20,IF(AND(B822&gt;'graph (2)'!$E$22-'graph (2)'!$E$32,B822&lt;'graph (2)'!$E$22+'graph (2)'!$E$32),0.25,0)))</f>
        <v>#REF!</v>
      </c>
    </row>
    <row r="823" spans="2:12">
      <c r="B823" s="620" t="e">
        <f>IF('graph (2)'!$E$2=0,"",B822+'graph (2)'!$E$32)</f>
        <v>#REF!</v>
      </c>
      <c r="C823" s="673" t="e">
        <f>IF('graph (2)'!$E$2=0,20,IF(SUM(K823+L823=0),NA(),0.25))</f>
        <v>#REF!</v>
      </c>
      <c r="D823" s="496" t="e">
        <f>IF('graph (2)'!$E$2=0,20,IF(AND(B823&lt;'graph (2)'!$E$10+'graph (2)'!$E$32,B823&gt;'graph (2)'!$E$10-'graph (2)'!$E$32),0.25,NA()))</f>
        <v>#REF!</v>
      </c>
      <c r="K823" s="674" t="e">
        <f>IF('graph (2)'!$E$20=0,0,IF('graph (2)'!$E$2=0,20,IF(AND(B823&lt;'graph (2)'!$E$20+'graph (2)'!$E$32,B823&gt;'graph (2)'!$E$20-'graph (2)'!$E$32),0.25,0)))</f>
        <v>#REF!</v>
      </c>
      <c r="L823" s="674" t="e">
        <f>IF('graph (2)'!$E$22=0,0,IF('graph (2)'!$E$2=0,20,IF(AND(B823&gt;'graph (2)'!$E$22-'graph (2)'!$E$32,B823&lt;'graph (2)'!$E$22+'graph (2)'!$E$32),0.25,0)))</f>
        <v>#REF!</v>
      </c>
    </row>
    <row r="824" spans="2:12">
      <c r="B824" s="620" t="e">
        <f>IF('graph (2)'!$E$2=0,"",B823+'graph (2)'!$E$32)</f>
        <v>#REF!</v>
      </c>
      <c r="C824" s="673" t="e">
        <f>IF('graph (2)'!$E$2=0,20,IF(SUM(K824+L824=0),NA(),0.25))</f>
        <v>#REF!</v>
      </c>
      <c r="D824" s="496" t="e">
        <f>IF('graph (2)'!$E$2=0,20,IF(AND(B824&lt;'graph (2)'!$E$10+'graph (2)'!$E$32,B824&gt;'graph (2)'!$E$10-'graph (2)'!$E$32),0.25,NA()))</f>
        <v>#REF!</v>
      </c>
      <c r="K824" s="674" t="e">
        <f>IF('graph (2)'!$E$20=0,0,IF('graph (2)'!$E$2=0,20,IF(AND(B824&lt;'graph (2)'!$E$20+'graph (2)'!$E$32,B824&gt;'graph (2)'!$E$20-'graph (2)'!$E$32),0.25,0)))</f>
        <v>#REF!</v>
      </c>
      <c r="L824" s="674" t="e">
        <f>IF('graph (2)'!$E$22=0,0,IF('graph (2)'!$E$2=0,20,IF(AND(B824&gt;'graph (2)'!$E$22-'graph (2)'!$E$32,B824&lt;'graph (2)'!$E$22+'graph (2)'!$E$32),0.25,0)))</f>
        <v>#REF!</v>
      </c>
    </row>
    <row r="825" spans="2:12">
      <c r="B825" s="620" t="e">
        <f>IF('graph (2)'!$E$2=0,"",B824+'graph (2)'!$E$32)</f>
        <v>#REF!</v>
      </c>
      <c r="C825" s="673" t="e">
        <f>IF('graph (2)'!$E$2=0,20,IF(SUM(K825+L825=0),NA(),0.25))</f>
        <v>#REF!</v>
      </c>
      <c r="D825" s="496" t="e">
        <f>IF('graph (2)'!$E$2=0,20,IF(AND(B825&lt;'graph (2)'!$E$10+'graph (2)'!$E$32,B825&gt;'graph (2)'!$E$10-'graph (2)'!$E$32),0.25,NA()))</f>
        <v>#REF!</v>
      </c>
      <c r="K825" s="674" t="e">
        <f>IF('graph (2)'!$E$20=0,0,IF('graph (2)'!$E$2=0,20,IF(AND(B825&lt;'graph (2)'!$E$20+'graph (2)'!$E$32,B825&gt;'graph (2)'!$E$20-'graph (2)'!$E$32),0.25,0)))</f>
        <v>#REF!</v>
      </c>
      <c r="L825" s="674" t="e">
        <f>IF('graph (2)'!$E$22=0,0,IF('graph (2)'!$E$2=0,20,IF(AND(B825&gt;'graph (2)'!$E$22-'graph (2)'!$E$32,B825&lt;'graph (2)'!$E$22+'graph (2)'!$E$32),0.25,0)))</f>
        <v>#REF!</v>
      </c>
    </row>
    <row r="826" spans="2:12">
      <c r="B826" s="620" t="e">
        <f>IF('graph (2)'!$E$2=0,"",B825+'graph (2)'!$E$32)</f>
        <v>#REF!</v>
      </c>
      <c r="C826" s="673" t="e">
        <f>IF('graph (2)'!$E$2=0,20,IF(SUM(K826+L826=0),NA(),0.25))</f>
        <v>#REF!</v>
      </c>
      <c r="D826" s="496" t="e">
        <f>IF('graph (2)'!$E$2=0,20,IF(AND(B826&lt;'graph (2)'!$E$10+'graph (2)'!$E$32,B826&gt;'graph (2)'!$E$10-'graph (2)'!$E$32),0.25,NA()))</f>
        <v>#REF!</v>
      </c>
      <c r="K826" s="674" t="e">
        <f>IF('graph (2)'!$E$20=0,0,IF('graph (2)'!$E$2=0,20,IF(AND(B826&lt;'graph (2)'!$E$20+'graph (2)'!$E$32,B826&gt;'graph (2)'!$E$20-'graph (2)'!$E$32),0.25,0)))</f>
        <v>#REF!</v>
      </c>
      <c r="L826" s="674" t="e">
        <f>IF('graph (2)'!$E$22=0,0,IF('graph (2)'!$E$2=0,20,IF(AND(B826&gt;'graph (2)'!$E$22-'graph (2)'!$E$32,B826&lt;'graph (2)'!$E$22+'graph (2)'!$E$32),0.25,0)))</f>
        <v>#REF!</v>
      </c>
    </row>
    <row r="827" spans="2:12">
      <c r="B827" s="620" t="e">
        <f>IF('graph (2)'!$E$2=0,"",B826+'graph (2)'!$E$32)</f>
        <v>#REF!</v>
      </c>
      <c r="C827" s="673" t="e">
        <f>IF('graph (2)'!$E$2=0,20,IF(SUM(K827+L827=0),NA(),0.25))</f>
        <v>#REF!</v>
      </c>
      <c r="D827" s="496" t="e">
        <f>IF('graph (2)'!$E$2=0,20,IF(AND(B827&lt;'graph (2)'!$E$10+'graph (2)'!$E$32,B827&gt;'graph (2)'!$E$10-'graph (2)'!$E$32),0.25,NA()))</f>
        <v>#REF!</v>
      </c>
      <c r="K827" s="674" t="e">
        <f>IF('graph (2)'!$E$20=0,0,IF('graph (2)'!$E$2=0,20,IF(AND(B827&lt;'graph (2)'!$E$20+'graph (2)'!$E$32,B827&gt;'graph (2)'!$E$20-'graph (2)'!$E$32),0.25,0)))</f>
        <v>#REF!</v>
      </c>
      <c r="L827" s="674" t="e">
        <f>IF('graph (2)'!$E$22=0,0,IF('graph (2)'!$E$2=0,20,IF(AND(B827&gt;'graph (2)'!$E$22-'graph (2)'!$E$32,B827&lt;'graph (2)'!$E$22+'graph (2)'!$E$32),0.25,0)))</f>
        <v>#REF!</v>
      </c>
    </row>
    <row r="828" spans="2:12">
      <c r="B828" s="620" t="e">
        <f>IF('graph (2)'!$E$2=0,"",B827+'graph (2)'!$E$32)</f>
        <v>#REF!</v>
      </c>
      <c r="C828" s="673" t="e">
        <f>IF('graph (2)'!$E$2=0,20,IF(SUM(K828+L828=0),NA(),0.25))</f>
        <v>#REF!</v>
      </c>
      <c r="D828" s="496" t="e">
        <f>IF('graph (2)'!$E$2=0,20,IF(AND(B828&lt;'graph (2)'!$E$10+'graph (2)'!$E$32,B828&gt;'graph (2)'!$E$10-'graph (2)'!$E$32),0.25,NA()))</f>
        <v>#REF!</v>
      </c>
      <c r="K828" s="674" t="e">
        <f>IF('graph (2)'!$E$20=0,0,IF('graph (2)'!$E$2=0,20,IF(AND(B828&lt;'graph (2)'!$E$20+'graph (2)'!$E$32,B828&gt;'graph (2)'!$E$20-'graph (2)'!$E$32),0.25,0)))</f>
        <v>#REF!</v>
      </c>
      <c r="L828" s="674" t="e">
        <f>IF('graph (2)'!$E$22=0,0,IF('graph (2)'!$E$2=0,20,IF(AND(B828&gt;'graph (2)'!$E$22-'graph (2)'!$E$32,B828&lt;'graph (2)'!$E$22+'graph (2)'!$E$32),0.25,0)))</f>
        <v>#REF!</v>
      </c>
    </row>
    <row r="829" spans="2:12">
      <c r="B829" s="620" t="e">
        <f>IF('graph (2)'!$E$2=0,"",B828+'graph (2)'!$E$32)</f>
        <v>#REF!</v>
      </c>
      <c r="C829" s="673" t="e">
        <f>IF('graph (2)'!$E$2=0,20,IF(SUM(K829+L829=0),NA(),0.25))</f>
        <v>#REF!</v>
      </c>
      <c r="D829" s="496" t="e">
        <f>IF('graph (2)'!$E$2=0,20,IF(AND(B829&lt;'graph (2)'!$E$10+'graph (2)'!$E$32,B829&gt;'graph (2)'!$E$10-'graph (2)'!$E$32),0.25,NA()))</f>
        <v>#REF!</v>
      </c>
      <c r="K829" s="674" t="e">
        <f>IF('graph (2)'!$E$20=0,0,IF('graph (2)'!$E$2=0,20,IF(AND(B829&lt;'graph (2)'!$E$20+'graph (2)'!$E$32,B829&gt;'graph (2)'!$E$20-'graph (2)'!$E$32),0.25,0)))</f>
        <v>#REF!</v>
      </c>
      <c r="L829" s="674" t="e">
        <f>IF('graph (2)'!$E$22=0,0,IF('graph (2)'!$E$2=0,20,IF(AND(B829&gt;'graph (2)'!$E$22-'graph (2)'!$E$32,B829&lt;'graph (2)'!$E$22+'graph (2)'!$E$32),0.25,0)))</f>
        <v>#REF!</v>
      </c>
    </row>
    <row r="830" spans="2:12">
      <c r="B830" s="620" t="e">
        <f>IF('graph (2)'!$E$2=0,"",B829+'graph (2)'!$E$32)</f>
        <v>#REF!</v>
      </c>
      <c r="C830" s="673" t="e">
        <f>IF('graph (2)'!$E$2=0,20,IF(SUM(K830+L830=0),NA(),0.25))</f>
        <v>#REF!</v>
      </c>
      <c r="D830" s="496" t="e">
        <f>IF('graph (2)'!$E$2=0,20,IF(AND(B830&lt;'graph (2)'!$E$10+'graph (2)'!$E$32,B830&gt;'graph (2)'!$E$10-'graph (2)'!$E$32),0.25,NA()))</f>
        <v>#REF!</v>
      </c>
      <c r="K830" s="674" t="e">
        <f>IF('graph (2)'!$E$20=0,0,IF('graph (2)'!$E$2=0,20,IF(AND(B830&lt;'graph (2)'!$E$20+'graph (2)'!$E$32,B830&gt;'graph (2)'!$E$20-'graph (2)'!$E$32),0.25,0)))</f>
        <v>#REF!</v>
      </c>
      <c r="L830" s="674" t="e">
        <f>IF('graph (2)'!$E$22=0,0,IF('graph (2)'!$E$2=0,20,IF(AND(B830&gt;'graph (2)'!$E$22-'graph (2)'!$E$32,B830&lt;'graph (2)'!$E$22+'graph (2)'!$E$32),0.25,0)))</f>
        <v>#REF!</v>
      </c>
    </row>
    <row r="831" spans="2:12">
      <c r="B831" s="620" t="e">
        <f>IF('graph (2)'!$E$2=0,"",B830+'graph (2)'!$E$32)</f>
        <v>#REF!</v>
      </c>
      <c r="C831" s="673" t="e">
        <f>IF('graph (2)'!$E$2=0,20,IF(SUM(K831+L831=0),NA(),0.25))</f>
        <v>#REF!</v>
      </c>
      <c r="D831" s="496" t="e">
        <f>IF('graph (2)'!$E$2=0,20,IF(AND(B831&lt;'graph (2)'!$E$10+'graph (2)'!$E$32,B831&gt;'graph (2)'!$E$10-'graph (2)'!$E$32),0.25,NA()))</f>
        <v>#REF!</v>
      </c>
      <c r="K831" s="674" t="e">
        <f>IF('graph (2)'!$E$20=0,0,IF('graph (2)'!$E$2=0,20,IF(AND(B831&lt;'graph (2)'!$E$20+'graph (2)'!$E$32,B831&gt;'graph (2)'!$E$20-'graph (2)'!$E$32),0.25,0)))</f>
        <v>#REF!</v>
      </c>
      <c r="L831" s="674" t="e">
        <f>IF('graph (2)'!$E$22=0,0,IF('graph (2)'!$E$2=0,20,IF(AND(B831&gt;'graph (2)'!$E$22-'graph (2)'!$E$32,B831&lt;'graph (2)'!$E$22+'graph (2)'!$E$32),0.25,0)))</f>
        <v>#REF!</v>
      </c>
    </row>
    <row r="832" spans="2:12">
      <c r="B832" s="620" t="e">
        <f>IF('graph (2)'!$E$2=0,"",B831+'graph (2)'!$E$32)</f>
        <v>#REF!</v>
      </c>
      <c r="C832" s="673" t="e">
        <f>IF('graph (2)'!$E$2=0,20,IF(SUM(K832+L832=0),NA(),0.25))</f>
        <v>#REF!</v>
      </c>
      <c r="D832" s="496" t="e">
        <f>IF('graph (2)'!$E$2=0,20,IF(AND(B832&lt;'graph (2)'!$E$10+'graph (2)'!$E$32,B832&gt;'graph (2)'!$E$10-'graph (2)'!$E$32),0.25,NA()))</f>
        <v>#REF!</v>
      </c>
      <c r="K832" s="674" t="e">
        <f>IF('graph (2)'!$E$20=0,0,IF('graph (2)'!$E$2=0,20,IF(AND(B832&lt;'graph (2)'!$E$20+'graph (2)'!$E$32,B832&gt;'graph (2)'!$E$20-'graph (2)'!$E$32),0.25,0)))</f>
        <v>#REF!</v>
      </c>
      <c r="L832" s="674" t="e">
        <f>IF('graph (2)'!$E$22=0,0,IF('graph (2)'!$E$2=0,20,IF(AND(B832&gt;'graph (2)'!$E$22-'graph (2)'!$E$32,B832&lt;'graph (2)'!$E$22+'graph (2)'!$E$32),0.25,0)))</f>
        <v>#REF!</v>
      </c>
    </row>
    <row r="833" spans="2:12">
      <c r="B833" s="620" t="e">
        <f>IF('graph (2)'!$E$2=0,"",B832+'graph (2)'!$E$32)</f>
        <v>#REF!</v>
      </c>
      <c r="C833" s="673" t="e">
        <f>IF('graph (2)'!$E$2=0,20,IF(SUM(K833+L833=0),NA(),0.25))</f>
        <v>#REF!</v>
      </c>
      <c r="D833" s="496" t="e">
        <f>IF('graph (2)'!$E$2=0,20,IF(AND(B833&lt;'graph (2)'!$E$10+'graph (2)'!$E$32,B833&gt;'graph (2)'!$E$10-'graph (2)'!$E$32),0.25,NA()))</f>
        <v>#REF!</v>
      </c>
      <c r="K833" s="674" t="e">
        <f>IF('graph (2)'!$E$20=0,0,IF('graph (2)'!$E$2=0,20,IF(AND(B833&lt;'graph (2)'!$E$20+'graph (2)'!$E$32,B833&gt;'graph (2)'!$E$20-'graph (2)'!$E$32),0.25,0)))</f>
        <v>#REF!</v>
      </c>
      <c r="L833" s="674" t="e">
        <f>IF('graph (2)'!$E$22=0,0,IF('graph (2)'!$E$2=0,20,IF(AND(B833&gt;'graph (2)'!$E$22-'graph (2)'!$E$32,B833&lt;'graph (2)'!$E$22+'graph (2)'!$E$32),0.25,0)))</f>
        <v>#REF!</v>
      </c>
    </row>
    <row r="834" spans="2:12">
      <c r="B834" s="620" t="e">
        <f>IF('graph (2)'!$E$2=0,"",B833+'graph (2)'!$E$32)</f>
        <v>#REF!</v>
      </c>
      <c r="C834" s="673" t="e">
        <f>IF('graph (2)'!$E$2=0,20,IF(SUM(K834+L834=0),NA(),0.25))</f>
        <v>#REF!</v>
      </c>
      <c r="D834" s="496" t="e">
        <f>IF('graph (2)'!$E$2=0,20,IF(AND(B834&lt;'graph (2)'!$E$10+'graph (2)'!$E$32,B834&gt;'graph (2)'!$E$10-'graph (2)'!$E$32),0.25,NA()))</f>
        <v>#REF!</v>
      </c>
      <c r="K834" s="674" t="e">
        <f>IF('graph (2)'!$E$20=0,0,IF('graph (2)'!$E$2=0,20,IF(AND(B834&lt;'graph (2)'!$E$20+'graph (2)'!$E$32,B834&gt;'graph (2)'!$E$20-'graph (2)'!$E$32),0.25,0)))</f>
        <v>#REF!</v>
      </c>
      <c r="L834" s="674" t="e">
        <f>IF('graph (2)'!$E$22=0,0,IF('graph (2)'!$E$2=0,20,IF(AND(B834&gt;'graph (2)'!$E$22-'graph (2)'!$E$32,B834&lt;'graph (2)'!$E$22+'graph (2)'!$E$32),0.25,0)))</f>
        <v>#REF!</v>
      </c>
    </row>
    <row r="835" spans="2:12">
      <c r="B835" s="620" t="e">
        <f>IF('graph (2)'!$E$2=0,"",B834+'graph (2)'!$E$32)</f>
        <v>#REF!</v>
      </c>
      <c r="C835" s="673" t="e">
        <f>IF('graph (2)'!$E$2=0,20,IF(SUM(K835+L835=0),NA(),0.25))</f>
        <v>#REF!</v>
      </c>
      <c r="D835" s="496" t="e">
        <f>IF('graph (2)'!$E$2=0,20,IF(AND(B835&lt;'graph (2)'!$E$10+'graph (2)'!$E$32,B835&gt;'graph (2)'!$E$10-'graph (2)'!$E$32),0.25,NA()))</f>
        <v>#REF!</v>
      </c>
      <c r="K835" s="674" t="e">
        <f>IF('graph (2)'!$E$20=0,0,IF('graph (2)'!$E$2=0,20,IF(AND(B835&lt;'graph (2)'!$E$20+'graph (2)'!$E$32,B835&gt;'graph (2)'!$E$20-'graph (2)'!$E$32),0.25,0)))</f>
        <v>#REF!</v>
      </c>
      <c r="L835" s="674" t="e">
        <f>IF('graph (2)'!$E$22=0,0,IF('graph (2)'!$E$2=0,20,IF(AND(B835&gt;'graph (2)'!$E$22-'graph (2)'!$E$32,B835&lt;'graph (2)'!$E$22+'graph (2)'!$E$32),0.25,0)))</f>
        <v>#REF!</v>
      </c>
    </row>
    <row r="836" spans="2:12">
      <c r="B836" s="620" t="e">
        <f>IF('graph (2)'!$E$2=0,"",B835+'graph (2)'!$E$32)</f>
        <v>#REF!</v>
      </c>
      <c r="C836" s="673" t="e">
        <f>IF('graph (2)'!$E$2=0,20,IF(SUM(K836+L836=0),NA(),0.25))</f>
        <v>#REF!</v>
      </c>
      <c r="D836" s="496" t="e">
        <f>IF('graph (2)'!$E$2=0,20,IF(AND(B836&lt;'graph (2)'!$E$10+'graph (2)'!$E$32,B836&gt;'graph (2)'!$E$10-'graph (2)'!$E$32),0.25,NA()))</f>
        <v>#REF!</v>
      </c>
      <c r="K836" s="674" t="e">
        <f>IF('graph (2)'!$E$20=0,0,IF('graph (2)'!$E$2=0,20,IF(AND(B836&lt;'graph (2)'!$E$20+'graph (2)'!$E$32,B836&gt;'graph (2)'!$E$20-'graph (2)'!$E$32),0.25,0)))</f>
        <v>#REF!</v>
      </c>
      <c r="L836" s="674" t="e">
        <f>IF('graph (2)'!$E$22=0,0,IF('graph (2)'!$E$2=0,20,IF(AND(B836&gt;'graph (2)'!$E$22-'graph (2)'!$E$32,B836&lt;'graph (2)'!$E$22+'graph (2)'!$E$32),0.25,0)))</f>
        <v>#REF!</v>
      </c>
    </row>
    <row r="837" spans="2:12">
      <c r="B837" s="620" t="e">
        <f>IF('graph (2)'!$E$2=0,"",B836+'graph (2)'!$E$32)</f>
        <v>#REF!</v>
      </c>
      <c r="C837" s="673" t="e">
        <f>IF('graph (2)'!$E$2=0,20,IF(SUM(K837+L837=0),NA(),0.25))</f>
        <v>#REF!</v>
      </c>
      <c r="D837" s="496" t="e">
        <f>IF('graph (2)'!$E$2=0,20,IF(AND(B837&lt;'graph (2)'!$E$10+'graph (2)'!$E$32,B837&gt;'graph (2)'!$E$10-'graph (2)'!$E$32),0.25,NA()))</f>
        <v>#REF!</v>
      </c>
      <c r="K837" s="674" t="e">
        <f>IF('graph (2)'!$E$20=0,0,IF('graph (2)'!$E$2=0,20,IF(AND(B837&lt;'graph (2)'!$E$20+'graph (2)'!$E$32,B837&gt;'graph (2)'!$E$20-'graph (2)'!$E$32),0.25,0)))</f>
        <v>#REF!</v>
      </c>
      <c r="L837" s="674" t="e">
        <f>IF('graph (2)'!$E$22=0,0,IF('graph (2)'!$E$2=0,20,IF(AND(B837&gt;'graph (2)'!$E$22-'graph (2)'!$E$32,B837&lt;'graph (2)'!$E$22+'graph (2)'!$E$32),0.25,0)))</f>
        <v>#REF!</v>
      </c>
    </row>
    <row r="838" spans="2:12">
      <c r="B838" s="620" t="e">
        <f>IF('graph (2)'!$E$2=0,"",B837+'graph (2)'!$E$32)</f>
        <v>#REF!</v>
      </c>
      <c r="C838" s="673" t="e">
        <f>IF('graph (2)'!$E$2=0,20,IF(SUM(K838+L838=0),NA(),0.25))</f>
        <v>#REF!</v>
      </c>
      <c r="D838" s="496" t="e">
        <f>IF('graph (2)'!$E$2=0,20,IF(AND(B838&lt;'graph (2)'!$E$10+'graph (2)'!$E$32,B838&gt;'graph (2)'!$E$10-'graph (2)'!$E$32),0.25,NA()))</f>
        <v>#REF!</v>
      </c>
      <c r="K838" s="674" t="e">
        <f>IF('graph (2)'!$E$20=0,0,IF('graph (2)'!$E$2=0,20,IF(AND(B838&lt;'graph (2)'!$E$20+'graph (2)'!$E$32,B838&gt;'graph (2)'!$E$20-'graph (2)'!$E$32),0.25,0)))</f>
        <v>#REF!</v>
      </c>
      <c r="L838" s="674" t="e">
        <f>IF('graph (2)'!$E$22=0,0,IF('graph (2)'!$E$2=0,20,IF(AND(B838&gt;'graph (2)'!$E$22-'graph (2)'!$E$32,B838&lt;'graph (2)'!$E$22+'graph (2)'!$E$32),0.25,0)))</f>
        <v>#REF!</v>
      </c>
    </row>
    <row r="839" spans="2:12">
      <c r="B839" s="620" t="e">
        <f>IF('graph (2)'!$E$2=0,"",B838+'graph (2)'!$E$32)</f>
        <v>#REF!</v>
      </c>
      <c r="C839" s="673" t="e">
        <f>IF('graph (2)'!$E$2=0,20,IF(SUM(K839+L839=0),NA(),0.25))</f>
        <v>#REF!</v>
      </c>
      <c r="D839" s="496" t="e">
        <f>IF('graph (2)'!$E$2=0,20,IF(AND(B839&lt;'graph (2)'!$E$10+'graph (2)'!$E$32,B839&gt;'graph (2)'!$E$10-'graph (2)'!$E$32),0.25,NA()))</f>
        <v>#REF!</v>
      </c>
      <c r="K839" s="674" t="e">
        <f>IF('graph (2)'!$E$20=0,0,IF('graph (2)'!$E$2=0,20,IF(AND(B839&lt;'graph (2)'!$E$20+'graph (2)'!$E$32,B839&gt;'graph (2)'!$E$20-'graph (2)'!$E$32),0.25,0)))</f>
        <v>#REF!</v>
      </c>
      <c r="L839" s="674" t="e">
        <f>IF('graph (2)'!$E$22=0,0,IF('graph (2)'!$E$2=0,20,IF(AND(B839&gt;'graph (2)'!$E$22-'graph (2)'!$E$32,B839&lt;'graph (2)'!$E$22+'graph (2)'!$E$32),0.25,0)))</f>
        <v>#REF!</v>
      </c>
    </row>
    <row r="840" spans="2:12">
      <c r="B840" s="620" t="e">
        <f>IF('graph (2)'!$E$2=0,"",B839+'graph (2)'!$E$32)</f>
        <v>#REF!</v>
      </c>
      <c r="C840" s="673" t="e">
        <f>IF('graph (2)'!$E$2=0,20,IF(SUM(K840+L840=0),NA(),0.25))</f>
        <v>#REF!</v>
      </c>
      <c r="D840" s="496" t="e">
        <f>IF('graph (2)'!$E$2=0,20,IF(AND(B840&lt;'graph (2)'!$E$10+'graph (2)'!$E$32,B840&gt;'graph (2)'!$E$10-'graph (2)'!$E$32),0.25,NA()))</f>
        <v>#REF!</v>
      </c>
      <c r="K840" s="674" t="e">
        <f>IF('graph (2)'!$E$20=0,0,IF('graph (2)'!$E$2=0,20,IF(AND(B840&lt;'graph (2)'!$E$20+'graph (2)'!$E$32,B840&gt;'graph (2)'!$E$20-'graph (2)'!$E$32),0.25,0)))</f>
        <v>#REF!</v>
      </c>
      <c r="L840" s="674" t="e">
        <f>IF('graph (2)'!$E$22=0,0,IF('graph (2)'!$E$2=0,20,IF(AND(B840&gt;'graph (2)'!$E$22-'graph (2)'!$E$32,B840&lt;'graph (2)'!$E$22+'graph (2)'!$E$32),0.25,0)))</f>
        <v>#REF!</v>
      </c>
    </row>
    <row r="841" spans="2:12">
      <c r="B841" s="620" t="e">
        <f>IF('graph (2)'!$E$2=0,"",B840+'graph (2)'!$E$32)</f>
        <v>#REF!</v>
      </c>
      <c r="C841" s="673" t="e">
        <f>IF('graph (2)'!$E$2=0,20,IF(SUM(K841+L841=0),NA(),0.25))</f>
        <v>#REF!</v>
      </c>
      <c r="D841" s="496" t="e">
        <f>IF('graph (2)'!$E$2=0,20,IF(AND(B841&lt;'graph (2)'!$E$10+'graph (2)'!$E$32,B841&gt;'graph (2)'!$E$10-'graph (2)'!$E$32),0.25,NA()))</f>
        <v>#REF!</v>
      </c>
      <c r="K841" s="674" t="e">
        <f>IF('graph (2)'!$E$20=0,0,IF('graph (2)'!$E$2=0,20,IF(AND(B841&lt;'graph (2)'!$E$20+'graph (2)'!$E$32,B841&gt;'graph (2)'!$E$20-'graph (2)'!$E$32),0.25,0)))</f>
        <v>#REF!</v>
      </c>
      <c r="L841" s="674" t="e">
        <f>IF('graph (2)'!$E$22=0,0,IF('graph (2)'!$E$2=0,20,IF(AND(B841&gt;'graph (2)'!$E$22-'graph (2)'!$E$32,B841&lt;'graph (2)'!$E$22+'graph (2)'!$E$32),0.25,0)))</f>
        <v>#REF!</v>
      </c>
    </row>
    <row r="842" spans="2:12">
      <c r="B842" s="620" t="e">
        <f>IF('graph (2)'!$E$2=0,"",B841+'graph (2)'!$E$32)</f>
        <v>#REF!</v>
      </c>
      <c r="C842" s="673" t="e">
        <f>IF('graph (2)'!$E$2=0,20,IF(SUM(K842+L842=0),NA(),0.25))</f>
        <v>#REF!</v>
      </c>
      <c r="D842" s="496" t="e">
        <f>IF('graph (2)'!$E$2=0,20,IF(AND(B842&lt;'graph (2)'!$E$10+'graph (2)'!$E$32,B842&gt;'graph (2)'!$E$10-'graph (2)'!$E$32),0.25,NA()))</f>
        <v>#REF!</v>
      </c>
      <c r="K842" s="674" t="e">
        <f>IF('graph (2)'!$E$20=0,0,IF('graph (2)'!$E$2=0,20,IF(AND(B842&lt;'graph (2)'!$E$20+'graph (2)'!$E$32,B842&gt;'graph (2)'!$E$20-'graph (2)'!$E$32),0.25,0)))</f>
        <v>#REF!</v>
      </c>
      <c r="L842" s="674" t="e">
        <f>IF('graph (2)'!$E$22=0,0,IF('graph (2)'!$E$2=0,20,IF(AND(B842&gt;'graph (2)'!$E$22-'graph (2)'!$E$32,B842&lt;'graph (2)'!$E$22+'graph (2)'!$E$32),0.25,0)))</f>
        <v>#REF!</v>
      </c>
    </row>
    <row r="843" spans="2:12">
      <c r="B843" s="620" t="e">
        <f>IF('graph (2)'!$E$2=0,"",B842+'graph (2)'!$E$32)</f>
        <v>#REF!</v>
      </c>
      <c r="C843" s="673" t="e">
        <f>IF('graph (2)'!$E$2=0,20,IF(SUM(K843+L843=0),NA(),0.25))</f>
        <v>#REF!</v>
      </c>
      <c r="D843" s="496" t="e">
        <f>IF('graph (2)'!$E$2=0,20,IF(AND(B843&lt;'graph (2)'!$E$10+'graph (2)'!$E$32,B843&gt;'graph (2)'!$E$10-'graph (2)'!$E$32),0.25,NA()))</f>
        <v>#REF!</v>
      </c>
      <c r="K843" s="674" t="e">
        <f>IF('graph (2)'!$E$20=0,0,IF('graph (2)'!$E$2=0,20,IF(AND(B843&lt;'graph (2)'!$E$20+'graph (2)'!$E$32,B843&gt;'graph (2)'!$E$20-'graph (2)'!$E$32),0.25,0)))</f>
        <v>#REF!</v>
      </c>
      <c r="L843" s="674" t="e">
        <f>IF('graph (2)'!$E$22=0,0,IF('graph (2)'!$E$2=0,20,IF(AND(B843&gt;'graph (2)'!$E$22-'graph (2)'!$E$32,B843&lt;'graph (2)'!$E$22+'graph (2)'!$E$32),0.25,0)))</f>
        <v>#REF!</v>
      </c>
    </row>
    <row r="844" spans="2:12">
      <c r="B844" s="620" t="e">
        <f>IF('graph (2)'!$E$2=0,"",B843+'graph (2)'!$E$32)</f>
        <v>#REF!</v>
      </c>
      <c r="C844" s="673" t="e">
        <f>IF('graph (2)'!$E$2=0,20,IF(SUM(K844+L844=0),NA(),0.25))</f>
        <v>#REF!</v>
      </c>
      <c r="D844" s="496" t="e">
        <f>IF('graph (2)'!$E$2=0,20,IF(AND(B844&lt;'graph (2)'!$E$10+'graph (2)'!$E$32,B844&gt;'graph (2)'!$E$10-'graph (2)'!$E$32),0.25,NA()))</f>
        <v>#REF!</v>
      </c>
      <c r="K844" s="674" t="e">
        <f>IF('graph (2)'!$E$20=0,0,IF('graph (2)'!$E$2=0,20,IF(AND(B844&lt;'graph (2)'!$E$20+'graph (2)'!$E$32,B844&gt;'graph (2)'!$E$20-'graph (2)'!$E$32),0.25,0)))</f>
        <v>#REF!</v>
      </c>
      <c r="L844" s="674" t="e">
        <f>IF('graph (2)'!$E$22=0,0,IF('graph (2)'!$E$2=0,20,IF(AND(B844&gt;'graph (2)'!$E$22-'graph (2)'!$E$32,B844&lt;'graph (2)'!$E$22+'graph (2)'!$E$32),0.25,0)))</f>
        <v>#REF!</v>
      </c>
    </row>
    <row r="845" spans="2:12">
      <c r="B845" s="620" t="e">
        <f>IF('graph (2)'!$E$2=0,"",B844+'graph (2)'!$E$32)</f>
        <v>#REF!</v>
      </c>
      <c r="C845" s="673" t="e">
        <f>IF('graph (2)'!$E$2=0,20,IF(SUM(K845+L845=0),NA(),0.25))</f>
        <v>#REF!</v>
      </c>
      <c r="D845" s="496" t="e">
        <f>IF('graph (2)'!$E$2=0,20,IF(AND(B845&lt;'graph (2)'!$E$10+'graph (2)'!$E$32,B845&gt;'graph (2)'!$E$10-'graph (2)'!$E$32),0.25,NA()))</f>
        <v>#REF!</v>
      </c>
      <c r="K845" s="674" t="e">
        <f>IF('graph (2)'!$E$20=0,0,IF('graph (2)'!$E$2=0,20,IF(AND(B845&lt;'graph (2)'!$E$20+'graph (2)'!$E$32,B845&gt;'graph (2)'!$E$20-'graph (2)'!$E$32),0.25,0)))</f>
        <v>#REF!</v>
      </c>
      <c r="L845" s="674" t="e">
        <f>IF('graph (2)'!$E$22=0,0,IF('graph (2)'!$E$2=0,20,IF(AND(B845&gt;'graph (2)'!$E$22-'graph (2)'!$E$32,B845&lt;'graph (2)'!$E$22+'graph (2)'!$E$32),0.25,0)))</f>
        <v>#REF!</v>
      </c>
    </row>
    <row r="846" spans="2:12">
      <c r="B846" s="620" t="e">
        <f>IF('graph (2)'!$E$2=0,"",B845+'graph (2)'!$E$32)</f>
        <v>#REF!</v>
      </c>
      <c r="C846" s="673" t="e">
        <f>IF('graph (2)'!$E$2=0,20,IF(SUM(K846+L846=0),NA(),0.25))</f>
        <v>#REF!</v>
      </c>
      <c r="D846" s="496" t="e">
        <f>IF('graph (2)'!$E$2=0,20,IF(AND(B846&lt;'graph (2)'!$E$10+'graph (2)'!$E$32,B846&gt;'graph (2)'!$E$10-'graph (2)'!$E$32),0.25,NA()))</f>
        <v>#REF!</v>
      </c>
      <c r="K846" s="674" t="e">
        <f>IF('graph (2)'!$E$20=0,0,IF('graph (2)'!$E$2=0,20,IF(AND(B846&lt;'graph (2)'!$E$20+'graph (2)'!$E$32,B846&gt;'graph (2)'!$E$20-'graph (2)'!$E$32),0.25,0)))</f>
        <v>#REF!</v>
      </c>
      <c r="L846" s="674" t="e">
        <f>IF('graph (2)'!$E$22=0,0,IF('graph (2)'!$E$2=0,20,IF(AND(B846&gt;'graph (2)'!$E$22-'graph (2)'!$E$32,B846&lt;'graph (2)'!$E$22+'graph (2)'!$E$32),0.25,0)))</f>
        <v>#REF!</v>
      </c>
    </row>
    <row r="847" spans="2:12">
      <c r="B847" s="620" t="e">
        <f>IF('graph (2)'!$E$2=0,"",B846+'graph (2)'!$E$32)</f>
        <v>#REF!</v>
      </c>
      <c r="C847" s="673" t="e">
        <f>IF('graph (2)'!$E$2=0,20,IF(SUM(K847+L847=0),NA(),0.25))</f>
        <v>#REF!</v>
      </c>
      <c r="D847" s="496" t="e">
        <f>IF('graph (2)'!$E$2=0,20,IF(AND(B847&lt;'graph (2)'!$E$10+'graph (2)'!$E$32,B847&gt;'graph (2)'!$E$10-'graph (2)'!$E$32),0.25,NA()))</f>
        <v>#REF!</v>
      </c>
      <c r="K847" s="674" t="e">
        <f>IF('graph (2)'!$E$20=0,0,IF('graph (2)'!$E$2=0,20,IF(AND(B847&lt;'graph (2)'!$E$20+'graph (2)'!$E$32,B847&gt;'graph (2)'!$E$20-'graph (2)'!$E$32),0.25,0)))</f>
        <v>#REF!</v>
      </c>
      <c r="L847" s="674" t="e">
        <f>IF('graph (2)'!$E$22=0,0,IF('graph (2)'!$E$2=0,20,IF(AND(B847&gt;'graph (2)'!$E$22-'graph (2)'!$E$32,B847&lt;'graph (2)'!$E$22+'graph (2)'!$E$32),0.25,0)))</f>
        <v>#REF!</v>
      </c>
    </row>
    <row r="848" spans="2:12">
      <c r="B848" s="620" t="e">
        <f>IF('graph (2)'!$E$2=0,"",B847+'graph (2)'!$E$32)</f>
        <v>#REF!</v>
      </c>
      <c r="C848" s="673" t="e">
        <f>IF('graph (2)'!$E$2=0,20,IF(SUM(K848+L848=0),NA(),0.25))</f>
        <v>#REF!</v>
      </c>
      <c r="D848" s="496" t="e">
        <f>IF('graph (2)'!$E$2=0,20,IF(AND(B848&lt;'graph (2)'!$E$10+'graph (2)'!$E$32,B848&gt;'graph (2)'!$E$10-'graph (2)'!$E$32),0.25,NA()))</f>
        <v>#REF!</v>
      </c>
      <c r="K848" s="674" t="e">
        <f>IF('graph (2)'!$E$20=0,0,IF('graph (2)'!$E$2=0,20,IF(AND(B848&lt;'graph (2)'!$E$20+'graph (2)'!$E$32,B848&gt;'graph (2)'!$E$20-'graph (2)'!$E$32),0.25,0)))</f>
        <v>#REF!</v>
      </c>
      <c r="L848" s="674" t="e">
        <f>IF('graph (2)'!$E$22=0,0,IF('graph (2)'!$E$2=0,20,IF(AND(B848&gt;'graph (2)'!$E$22-'graph (2)'!$E$32,B848&lt;'graph (2)'!$E$22+'graph (2)'!$E$32),0.25,0)))</f>
        <v>#REF!</v>
      </c>
    </row>
    <row r="849" spans="2:12">
      <c r="B849" s="620" t="e">
        <f>IF('graph (2)'!$E$2=0,"",B848+'graph (2)'!$E$32)</f>
        <v>#REF!</v>
      </c>
      <c r="C849" s="673" t="e">
        <f>IF('graph (2)'!$E$2=0,20,IF(SUM(K849+L849=0),NA(),0.25))</f>
        <v>#REF!</v>
      </c>
      <c r="D849" s="496" t="e">
        <f>IF('graph (2)'!$E$2=0,20,IF(AND(B849&lt;'graph (2)'!$E$10+'graph (2)'!$E$32,B849&gt;'graph (2)'!$E$10-'graph (2)'!$E$32),0.25,NA()))</f>
        <v>#REF!</v>
      </c>
      <c r="K849" s="674" t="e">
        <f>IF('graph (2)'!$E$20=0,0,IF('graph (2)'!$E$2=0,20,IF(AND(B849&lt;'graph (2)'!$E$20+'graph (2)'!$E$32,B849&gt;'graph (2)'!$E$20-'graph (2)'!$E$32),0.25,0)))</f>
        <v>#REF!</v>
      </c>
      <c r="L849" s="674" t="e">
        <f>IF('graph (2)'!$E$22=0,0,IF('graph (2)'!$E$2=0,20,IF(AND(B849&gt;'graph (2)'!$E$22-'graph (2)'!$E$32,B849&lt;'graph (2)'!$E$22+'graph (2)'!$E$32),0.25,0)))</f>
        <v>#REF!</v>
      </c>
    </row>
    <row r="850" spans="2:12">
      <c r="B850" s="620" t="e">
        <f>IF('graph (2)'!$E$2=0,"",B849+'graph (2)'!$E$32)</f>
        <v>#REF!</v>
      </c>
      <c r="C850" s="673" t="e">
        <f>IF('graph (2)'!$E$2=0,20,IF(SUM(K850+L850=0),NA(),0.25))</f>
        <v>#REF!</v>
      </c>
      <c r="D850" s="496" t="e">
        <f>IF('graph (2)'!$E$2=0,20,IF(AND(B850&lt;'graph (2)'!$E$10+'graph (2)'!$E$32,B850&gt;'graph (2)'!$E$10-'graph (2)'!$E$32),0.25,NA()))</f>
        <v>#REF!</v>
      </c>
      <c r="K850" s="674" t="e">
        <f>IF('graph (2)'!$E$20=0,0,IF('graph (2)'!$E$2=0,20,IF(AND(B850&lt;'graph (2)'!$E$20+'graph (2)'!$E$32,B850&gt;'graph (2)'!$E$20-'graph (2)'!$E$32),0.25,0)))</f>
        <v>#REF!</v>
      </c>
      <c r="L850" s="674" t="e">
        <f>IF('graph (2)'!$E$22=0,0,IF('graph (2)'!$E$2=0,20,IF(AND(B850&gt;'graph (2)'!$E$22-'graph (2)'!$E$32,B850&lt;'graph (2)'!$E$22+'graph (2)'!$E$32),0.25,0)))</f>
        <v>#REF!</v>
      </c>
    </row>
    <row r="851" spans="2:12">
      <c r="B851" s="620" t="e">
        <f>IF('graph (2)'!$E$2=0,"",B850+'graph (2)'!$E$32)</f>
        <v>#REF!</v>
      </c>
      <c r="C851" s="673" t="e">
        <f>IF('graph (2)'!$E$2=0,20,IF(SUM(K851+L851=0),NA(),0.25))</f>
        <v>#REF!</v>
      </c>
      <c r="D851" s="496" t="e">
        <f>IF('graph (2)'!$E$2=0,20,IF(AND(B851&lt;'graph (2)'!$E$10+'graph (2)'!$E$32,B851&gt;'graph (2)'!$E$10-'graph (2)'!$E$32),0.25,NA()))</f>
        <v>#REF!</v>
      </c>
      <c r="K851" s="674" t="e">
        <f>IF('graph (2)'!$E$20=0,0,IF('graph (2)'!$E$2=0,20,IF(AND(B851&lt;'graph (2)'!$E$20+'graph (2)'!$E$32,B851&gt;'graph (2)'!$E$20-'graph (2)'!$E$32),0.25,0)))</f>
        <v>#REF!</v>
      </c>
      <c r="L851" s="674" t="e">
        <f>IF('graph (2)'!$E$22=0,0,IF('graph (2)'!$E$2=0,20,IF(AND(B851&gt;'graph (2)'!$E$22-'graph (2)'!$E$32,B851&lt;'graph (2)'!$E$22+'graph (2)'!$E$32),0.25,0)))</f>
        <v>#REF!</v>
      </c>
    </row>
    <row r="852" spans="2:12">
      <c r="B852" s="620" t="e">
        <f>IF('graph (2)'!$E$2=0,"",B851+'graph (2)'!$E$32)</f>
        <v>#REF!</v>
      </c>
      <c r="C852" s="673" t="e">
        <f>IF('graph (2)'!$E$2=0,20,IF(SUM(K852+L852=0),NA(),0.25))</f>
        <v>#REF!</v>
      </c>
      <c r="D852" s="496" t="e">
        <f>IF('graph (2)'!$E$2=0,20,IF(AND(B852&lt;'graph (2)'!$E$10+'graph (2)'!$E$32,B852&gt;'graph (2)'!$E$10-'graph (2)'!$E$32),0.25,NA()))</f>
        <v>#REF!</v>
      </c>
      <c r="K852" s="674" t="e">
        <f>IF('graph (2)'!$E$20=0,0,IF('graph (2)'!$E$2=0,20,IF(AND(B852&lt;'graph (2)'!$E$20+'graph (2)'!$E$32,B852&gt;'graph (2)'!$E$20-'graph (2)'!$E$32),0.25,0)))</f>
        <v>#REF!</v>
      </c>
      <c r="L852" s="674" t="e">
        <f>IF('graph (2)'!$E$22=0,0,IF('graph (2)'!$E$2=0,20,IF(AND(B852&gt;'graph (2)'!$E$22-'graph (2)'!$E$32,B852&lt;'graph (2)'!$E$22+'graph (2)'!$E$32),0.25,0)))</f>
        <v>#REF!</v>
      </c>
    </row>
    <row r="853" spans="2:12">
      <c r="B853" s="620" t="e">
        <f>IF('graph (2)'!$E$2=0,"",B852+'graph (2)'!$E$32)</f>
        <v>#REF!</v>
      </c>
      <c r="C853" s="673" t="e">
        <f>IF('graph (2)'!$E$2=0,20,IF(SUM(K853+L853=0),NA(),0.25))</f>
        <v>#REF!</v>
      </c>
      <c r="D853" s="496" t="e">
        <f>IF('graph (2)'!$E$2=0,20,IF(AND(B853&lt;'graph (2)'!$E$10+'graph (2)'!$E$32,B853&gt;'graph (2)'!$E$10-'graph (2)'!$E$32),0.25,NA()))</f>
        <v>#REF!</v>
      </c>
      <c r="K853" s="674" t="e">
        <f>IF('graph (2)'!$E$20=0,0,IF('graph (2)'!$E$2=0,20,IF(AND(B853&lt;'graph (2)'!$E$20+'graph (2)'!$E$32,B853&gt;'graph (2)'!$E$20-'graph (2)'!$E$32),0.25,0)))</f>
        <v>#REF!</v>
      </c>
      <c r="L853" s="674" t="e">
        <f>IF('graph (2)'!$E$22=0,0,IF('graph (2)'!$E$2=0,20,IF(AND(B853&gt;'graph (2)'!$E$22-'graph (2)'!$E$32,B853&lt;'graph (2)'!$E$22+'graph (2)'!$E$32),0.25,0)))</f>
        <v>#REF!</v>
      </c>
    </row>
    <row r="854" spans="2:12">
      <c r="B854" s="620" t="e">
        <f>IF('graph (2)'!$E$2=0,"",B853+'graph (2)'!$E$32)</f>
        <v>#REF!</v>
      </c>
      <c r="C854" s="673" t="e">
        <f>IF('graph (2)'!$E$2=0,20,IF(SUM(K854+L854=0),NA(),0.25))</f>
        <v>#REF!</v>
      </c>
      <c r="D854" s="496" t="e">
        <f>IF('graph (2)'!$E$2=0,20,IF(AND(B854&lt;'graph (2)'!$E$10+'graph (2)'!$E$32,B854&gt;'graph (2)'!$E$10-'graph (2)'!$E$32),0.25,NA()))</f>
        <v>#REF!</v>
      </c>
      <c r="K854" s="674" t="e">
        <f>IF('graph (2)'!$E$20=0,0,IF('graph (2)'!$E$2=0,20,IF(AND(B854&lt;'graph (2)'!$E$20+'graph (2)'!$E$32,B854&gt;'graph (2)'!$E$20-'graph (2)'!$E$32),0.25,0)))</f>
        <v>#REF!</v>
      </c>
      <c r="L854" s="674" t="e">
        <f>IF('graph (2)'!$E$22=0,0,IF('graph (2)'!$E$2=0,20,IF(AND(B854&gt;'graph (2)'!$E$22-'graph (2)'!$E$32,B854&lt;'graph (2)'!$E$22+'graph (2)'!$E$32),0.25,0)))</f>
        <v>#REF!</v>
      </c>
    </row>
    <row r="855" spans="2:12">
      <c r="B855" s="620" t="e">
        <f>IF('graph (2)'!$E$2=0,"",B854+'graph (2)'!$E$32)</f>
        <v>#REF!</v>
      </c>
      <c r="C855" s="673" t="e">
        <f>IF('graph (2)'!$E$2=0,20,IF(SUM(K855+L855=0),NA(),0.25))</f>
        <v>#REF!</v>
      </c>
      <c r="D855" s="496" t="e">
        <f>IF('graph (2)'!$E$2=0,20,IF(AND(B855&lt;'graph (2)'!$E$10+'graph (2)'!$E$32,B855&gt;'graph (2)'!$E$10-'graph (2)'!$E$32),0.25,NA()))</f>
        <v>#REF!</v>
      </c>
      <c r="K855" s="674" t="e">
        <f>IF('graph (2)'!$E$20=0,0,IF('graph (2)'!$E$2=0,20,IF(AND(B855&lt;'graph (2)'!$E$20+'graph (2)'!$E$32,B855&gt;'graph (2)'!$E$20-'graph (2)'!$E$32),0.25,0)))</f>
        <v>#REF!</v>
      </c>
      <c r="L855" s="674" t="e">
        <f>IF('graph (2)'!$E$22=0,0,IF('graph (2)'!$E$2=0,20,IF(AND(B855&gt;'graph (2)'!$E$22-'graph (2)'!$E$32,B855&lt;'graph (2)'!$E$22+'graph (2)'!$E$32),0.25,0)))</f>
        <v>#REF!</v>
      </c>
    </row>
    <row r="856" spans="2:12">
      <c r="B856" s="620" t="e">
        <f>IF('graph (2)'!$E$2=0,"",B855+'graph (2)'!$E$32)</f>
        <v>#REF!</v>
      </c>
      <c r="C856" s="673" t="e">
        <f>IF('graph (2)'!$E$2=0,20,IF(SUM(K856+L856=0),NA(),0.25))</f>
        <v>#REF!</v>
      </c>
      <c r="D856" s="496" t="e">
        <f>IF('graph (2)'!$E$2=0,20,IF(AND(B856&lt;'graph (2)'!$E$10+'graph (2)'!$E$32,B856&gt;'graph (2)'!$E$10-'graph (2)'!$E$32),0.25,NA()))</f>
        <v>#REF!</v>
      </c>
      <c r="K856" s="674" t="e">
        <f>IF('graph (2)'!$E$20=0,0,IF('graph (2)'!$E$2=0,20,IF(AND(B856&lt;'graph (2)'!$E$20+'graph (2)'!$E$32,B856&gt;'graph (2)'!$E$20-'graph (2)'!$E$32),0.25,0)))</f>
        <v>#REF!</v>
      </c>
      <c r="L856" s="674" t="e">
        <f>IF('graph (2)'!$E$22=0,0,IF('graph (2)'!$E$2=0,20,IF(AND(B856&gt;'graph (2)'!$E$22-'graph (2)'!$E$32,B856&lt;'graph (2)'!$E$22+'graph (2)'!$E$32),0.25,0)))</f>
        <v>#REF!</v>
      </c>
    </row>
    <row r="857" spans="2:12">
      <c r="B857" s="620" t="e">
        <f>IF('graph (2)'!$E$2=0,"",B856+'graph (2)'!$E$32)</f>
        <v>#REF!</v>
      </c>
      <c r="C857" s="673" t="e">
        <f>IF('graph (2)'!$E$2=0,20,IF(SUM(K857+L857=0),NA(),0.25))</f>
        <v>#REF!</v>
      </c>
      <c r="D857" s="496" t="e">
        <f>IF('graph (2)'!$E$2=0,20,IF(AND(B857&lt;'graph (2)'!$E$10+'graph (2)'!$E$32,B857&gt;'graph (2)'!$E$10-'graph (2)'!$E$32),0.25,NA()))</f>
        <v>#REF!</v>
      </c>
      <c r="K857" s="674" t="e">
        <f>IF('graph (2)'!$E$20=0,0,IF('graph (2)'!$E$2=0,20,IF(AND(B857&lt;'graph (2)'!$E$20+'graph (2)'!$E$32,B857&gt;'graph (2)'!$E$20-'graph (2)'!$E$32),0.25,0)))</f>
        <v>#REF!</v>
      </c>
      <c r="L857" s="674" t="e">
        <f>IF('graph (2)'!$E$22=0,0,IF('graph (2)'!$E$2=0,20,IF(AND(B857&gt;'graph (2)'!$E$22-'graph (2)'!$E$32,B857&lt;'graph (2)'!$E$22+'graph (2)'!$E$32),0.25,0)))</f>
        <v>#REF!</v>
      </c>
    </row>
    <row r="858" spans="2:12">
      <c r="B858" s="620" t="e">
        <f>IF('graph (2)'!$E$2=0,"",B857+'graph (2)'!$E$32)</f>
        <v>#REF!</v>
      </c>
      <c r="C858" s="673" t="e">
        <f>IF('graph (2)'!$E$2=0,20,IF(SUM(K858+L858=0),NA(),0.25))</f>
        <v>#REF!</v>
      </c>
      <c r="D858" s="496" t="e">
        <f>IF('graph (2)'!$E$2=0,20,IF(AND(B858&lt;'graph (2)'!$E$10+'graph (2)'!$E$32,B858&gt;'graph (2)'!$E$10-'graph (2)'!$E$32),0.25,NA()))</f>
        <v>#REF!</v>
      </c>
      <c r="K858" s="674" t="e">
        <f>IF('graph (2)'!$E$20=0,0,IF('graph (2)'!$E$2=0,20,IF(AND(B858&lt;'graph (2)'!$E$20+'graph (2)'!$E$32,B858&gt;'graph (2)'!$E$20-'graph (2)'!$E$32),0.25,0)))</f>
        <v>#REF!</v>
      </c>
      <c r="L858" s="674" t="e">
        <f>IF('graph (2)'!$E$22=0,0,IF('graph (2)'!$E$2=0,20,IF(AND(B858&gt;'graph (2)'!$E$22-'graph (2)'!$E$32,B858&lt;'graph (2)'!$E$22+'graph (2)'!$E$32),0.25,0)))</f>
        <v>#REF!</v>
      </c>
    </row>
    <row r="859" spans="2:12">
      <c r="B859" s="620" t="e">
        <f>IF('graph (2)'!$E$2=0,"",B858+'graph (2)'!$E$32)</f>
        <v>#REF!</v>
      </c>
      <c r="C859" s="673" t="e">
        <f>IF('graph (2)'!$E$2=0,20,IF(SUM(K859+L859=0),NA(),0.25))</f>
        <v>#REF!</v>
      </c>
      <c r="D859" s="496" t="e">
        <f>IF('graph (2)'!$E$2=0,20,IF(AND(B859&lt;'graph (2)'!$E$10+'graph (2)'!$E$32,B859&gt;'graph (2)'!$E$10-'graph (2)'!$E$32),0.25,NA()))</f>
        <v>#REF!</v>
      </c>
      <c r="K859" s="674" t="e">
        <f>IF('graph (2)'!$E$20=0,0,IF('graph (2)'!$E$2=0,20,IF(AND(B859&lt;'graph (2)'!$E$20+'graph (2)'!$E$32,B859&gt;'graph (2)'!$E$20-'graph (2)'!$E$32),0.25,0)))</f>
        <v>#REF!</v>
      </c>
      <c r="L859" s="674" t="e">
        <f>IF('graph (2)'!$E$22=0,0,IF('graph (2)'!$E$2=0,20,IF(AND(B859&gt;'graph (2)'!$E$22-'graph (2)'!$E$32,B859&lt;'graph (2)'!$E$22+'graph (2)'!$E$32),0.25,0)))</f>
        <v>#REF!</v>
      </c>
    </row>
    <row r="860" spans="2:12">
      <c r="B860" s="620" t="e">
        <f>IF('graph (2)'!$E$2=0,"",B859+'graph (2)'!$E$32)</f>
        <v>#REF!</v>
      </c>
      <c r="C860" s="673" t="e">
        <f>IF('graph (2)'!$E$2=0,20,IF(SUM(K860+L860=0),NA(),0.25))</f>
        <v>#REF!</v>
      </c>
      <c r="D860" s="496" t="e">
        <f>IF('graph (2)'!$E$2=0,20,IF(AND(B860&lt;'graph (2)'!$E$10+'graph (2)'!$E$32,B860&gt;'graph (2)'!$E$10-'graph (2)'!$E$32),0.25,NA()))</f>
        <v>#REF!</v>
      </c>
      <c r="K860" s="674" t="e">
        <f>IF('graph (2)'!$E$20=0,0,IF('graph (2)'!$E$2=0,20,IF(AND(B860&lt;'graph (2)'!$E$20+'graph (2)'!$E$32,B860&gt;'graph (2)'!$E$20-'graph (2)'!$E$32),0.25,0)))</f>
        <v>#REF!</v>
      </c>
      <c r="L860" s="674" t="e">
        <f>IF('graph (2)'!$E$22=0,0,IF('graph (2)'!$E$2=0,20,IF(AND(B860&gt;'graph (2)'!$E$22-'graph (2)'!$E$32,B860&lt;'graph (2)'!$E$22+'graph (2)'!$E$32),0.25,0)))</f>
        <v>#REF!</v>
      </c>
    </row>
    <row r="861" spans="2:12">
      <c r="B861" s="620" t="e">
        <f>IF('graph (2)'!$E$2=0,"",B860+'graph (2)'!$E$32)</f>
        <v>#REF!</v>
      </c>
      <c r="C861" s="673" t="e">
        <f>IF('graph (2)'!$E$2=0,20,IF(SUM(K861+L861=0),NA(),0.25))</f>
        <v>#REF!</v>
      </c>
      <c r="D861" s="496" t="e">
        <f>IF('graph (2)'!$E$2=0,20,IF(AND(B861&lt;'graph (2)'!$E$10+'graph (2)'!$E$32,B861&gt;'graph (2)'!$E$10-'graph (2)'!$E$32),0.25,NA()))</f>
        <v>#REF!</v>
      </c>
      <c r="K861" s="674" t="e">
        <f>IF('graph (2)'!$E$20=0,0,IF('graph (2)'!$E$2=0,20,IF(AND(B861&lt;'graph (2)'!$E$20+'graph (2)'!$E$32,B861&gt;'graph (2)'!$E$20-'graph (2)'!$E$32),0.25,0)))</f>
        <v>#REF!</v>
      </c>
      <c r="L861" s="674" t="e">
        <f>IF('graph (2)'!$E$22=0,0,IF('graph (2)'!$E$2=0,20,IF(AND(B861&gt;'graph (2)'!$E$22-'graph (2)'!$E$32,B861&lt;'graph (2)'!$E$22+'graph (2)'!$E$32),0.25,0)))</f>
        <v>#REF!</v>
      </c>
    </row>
    <row r="862" spans="2:12">
      <c r="B862" s="620" t="e">
        <f>IF('graph (2)'!$E$2=0,"",B861+'graph (2)'!$E$32)</f>
        <v>#REF!</v>
      </c>
      <c r="C862" s="673" t="e">
        <f>IF('graph (2)'!$E$2=0,20,IF(SUM(K862+L862=0),NA(),0.25))</f>
        <v>#REF!</v>
      </c>
      <c r="D862" s="496" t="e">
        <f>IF('graph (2)'!$E$2=0,20,IF(AND(B862&lt;'graph (2)'!$E$10+'graph (2)'!$E$32,B862&gt;'graph (2)'!$E$10-'graph (2)'!$E$32),0.25,NA()))</f>
        <v>#REF!</v>
      </c>
      <c r="K862" s="674" t="e">
        <f>IF('graph (2)'!$E$20=0,0,IF('graph (2)'!$E$2=0,20,IF(AND(B862&lt;'graph (2)'!$E$20+'graph (2)'!$E$32,B862&gt;'graph (2)'!$E$20-'graph (2)'!$E$32),0.25,0)))</f>
        <v>#REF!</v>
      </c>
      <c r="L862" s="674" t="e">
        <f>IF('graph (2)'!$E$22=0,0,IF('graph (2)'!$E$2=0,20,IF(AND(B862&gt;'graph (2)'!$E$22-'graph (2)'!$E$32,B862&lt;'graph (2)'!$E$22+'graph (2)'!$E$32),0.25,0)))</f>
        <v>#REF!</v>
      </c>
    </row>
    <row r="863" spans="2:12">
      <c r="B863" s="620" t="e">
        <f>IF('graph (2)'!$E$2=0,"",B862+'graph (2)'!$E$32)</f>
        <v>#REF!</v>
      </c>
      <c r="C863" s="673" t="e">
        <f>IF('graph (2)'!$E$2=0,20,IF(SUM(K863+L863=0),NA(),0.25))</f>
        <v>#REF!</v>
      </c>
      <c r="D863" s="496" t="e">
        <f>IF('graph (2)'!$E$2=0,20,IF(AND(B863&lt;'graph (2)'!$E$10+'graph (2)'!$E$32,B863&gt;'graph (2)'!$E$10-'graph (2)'!$E$32),0.25,NA()))</f>
        <v>#REF!</v>
      </c>
      <c r="K863" s="674" t="e">
        <f>IF('graph (2)'!$E$20=0,0,IF('graph (2)'!$E$2=0,20,IF(AND(B863&lt;'graph (2)'!$E$20+'graph (2)'!$E$32,B863&gt;'graph (2)'!$E$20-'graph (2)'!$E$32),0.25,0)))</f>
        <v>#REF!</v>
      </c>
      <c r="L863" s="674" t="e">
        <f>IF('graph (2)'!$E$22=0,0,IF('graph (2)'!$E$2=0,20,IF(AND(B863&gt;'graph (2)'!$E$22-'graph (2)'!$E$32,B863&lt;'graph (2)'!$E$22+'graph (2)'!$E$32),0.25,0)))</f>
        <v>#REF!</v>
      </c>
    </row>
    <row r="864" spans="2:12">
      <c r="B864" s="620" t="e">
        <f>IF('graph (2)'!$E$2=0,"",B863+'graph (2)'!$E$32)</f>
        <v>#REF!</v>
      </c>
      <c r="C864" s="673" t="e">
        <f>IF('graph (2)'!$E$2=0,20,IF(SUM(K864+L864=0),NA(),0.25))</f>
        <v>#REF!</v>
      </c>
      <c r="D864" s="496" t="e">
        <f>IF('graph (2)'!$E$2=0,20,IF(AND(B864&lt;'graph (2)'!$E$10+'graph (2)'!$E$32,B864&gt;'graph (2)'!$E$10-'graph (2)'!$E$32),0.25,NA()))</f>
        <v>#REF!</v>
      </c>
      <c r="K864" s="674" t="e">
        <f>IF('graph (2)'!$E$20=0,0,IF('graph (2)'!$E$2=0,20,IF(AND(B864&lt;'graph (2)'!$E$20+'graph (2)'!$E$32,B864&gt;'graph (2)'!$E$20-'graph (2)'!$E$32),0.25,0)))</f>
        <v>#REF!</v>
      </c>
      <c r="L864" s="674" t="e">
        <f>IF('graph (2)'!$E$22=0,0,IF('graph (2)'!$E$2=0,20,IF(AND(B864&gt;'graph (2)'!$E$22-'graph (2)'!$E$32,B864&lt;'graph (2)'!$E$22+'graph (2)'!$E$32),0.25,0)))</f>
        <v>#REF!</v>
      </c>
    </row>
    <row r="865" spans="2:12">
      <c r="B865" s="620" t="e">
        <f>IF('graph (2)'!$E$2=0,"",B864+'graph (2)'!$E$32)</f>
        <v>#REF!</v>
      </c>
      <c r="C865" s="673" t="e">
        <f>IF('graph (2)'!$E$2=0,20,IF(SUM(K865+L865=0),NA(),0.25))</f>
        <v>#REF!</v>
      </c>
      <c r="D865" s="496" t="e">
        <f>IF('graph (2)'!$E$2=0,20,IF(AND(B865&lt;'graph (2)'!$E$10+'graph (2)'!$E$32,B865&gt;'graph (2)'!$E$10-'graph (2)'!$E$32),0.25,NA()))</f>
        <v>#REF!</v>
      </c>
      <c r="K865" s="674" t="e">
        <f>IF('graph (2)'!$E$20=0,0,IF('graph (2)'!$E$2=0,20,IF(AND(B865&lt;'graph (2)'!$E$20+'graph (2)'!$E$32,B865&gt;'graph (2)'!$E$20-'graph (2)'!$E$32),0.25,0)))</f>
        <v>#REF!</v>
      </c>
      <c r="L865" s="674" t="e">
        <f>IF('graph (2)'!$E$22=0,0,IF('graph (2)'!$E$2=0,20,IF(AND(B865&gt;'graph (2)'!$E$22-'graph (2)'!$E$32,B865&lt;'graph (2)'!$E$22+'graph (2)'!$E$32),0.25,0)))</f>
        <v>#REF!</v>
      </c>
    </row>
    <row r="866" spans="2:12">
      <c r="B866" s="620" t="e">
        <f>IF('graph (2)'!$E$2=0,"",B865+'graph (2)'!$E$32)</f>
        <v>#REF!</v>
      </c>
      <c r="C866" s="673" t="e">
        <f>IF('graph (2)'!$E$2=0,20,IF(SUM(K866+L866=0),NA(),0.25))</f>
        <v>#REF!</v>
      </c>
      <c r="D866" s="496" t="e">
        <f>IF('graph (2)'!$E$2=0,20,IF(AND(B866&lt;'graph (2)'!$E$10+'graph (2)'!$E$32,B866&gt;'graph (2)'!$E$10-'graph (2)'!$E$32),0.25,NA()))</f>
        <v>#REF!</v>
      </c>
      <c r="K866" s="674" t="e">
        <f>IF('graph (2)'!$E$20=0,0,IF('graph (2)'!$E$2=0,20,IF(AND(B866&lt;'graph (2)'!$E$20+'graph (2)'!$E$32,B866&gt;'graph (2)'!$E$20-'graph (2)'!$E$32),0.25,0)))</f>
        <v>#REF!</v>
      </c>
      <c r="L866" s="674" t="e">
        <f>IF('graph (2)'!$E$22=0,0,IF('graph (2)'!$E$2=0,20,IF(AND(B866&gt;'graph (2)'!$E$22-'graph (2)'!$E$32,B866&lt;'graph (2)'!$E$22+'graph (2)'!$E$32),0.25,0)))</f>
        <v>#REF!</v>
      </c>
    </row>
    <row r="867" spans="2:12">
      <c r="B867" s="620" t="e">
        <f>IF('graph (2)'!$E$2=0,"",B866+'graph (2)'!$E$32)</f>
        <v>#REF!</v>
      </c>
      <c r="C867" s="673" t="e">
        <f>IF('graph (2)'!$E$2=0,20,IF(SUM(K867+L867=0),NA(),0.25))</f>
        <v>#REF!</v>
      </c>
      <c r="D867" s="496" t="e">
        <f>IF('graph (2)'!$E$2=0,20,IF(AND(B867&lt;'graph (2)'!$E$10+'graph (2)'!$E$32,B867&gt;'graph (2)'!$E$10-'graph (2)'!$E$32),0.25,NA()))</f>
        <v>#REF!</v>
      </c>
      <c r="K867" s="674" t="e">
        <f>IF('graph (2)'!$E$20=0,0,IF('graph (2)'!$E$2=0,20,IF(AND(B867&lt;'graph (2)'!$E$20+'graph (2)'!$E$32,B867&gt;'graph (2)'!$E$20-'graph (2)'!$E$32),0.25,0)))</f>
        <v>#REF!</v>
      </c>
      <c r="L867" s="674" t="e">
        <f>IF('graph (2)'!$E$22=0,0,IF('graph (2)'!$E$2=0,20,IF(AND(B867&gt;'graph (2)'!$E$22-'graph (2)'!$E$32,B867&lt;'graph (2)'!$E$22+'graph (2)'!$E$32),0.25,0)))</f>
        <v>#REF!</v>
      </c>
    </row>
    <row r="868" spans="2:12">
      <c r="B868" s="620" t="e">
        <f>IF('graph (2)'!$E$2=0,"",B867+'graph (2)'!$E$32)</f>
        <v>#REF!</v>
      </c>
      <c r="C868" s="673" t="e">
        <f>IF('graph (2)'!$E$2=0,20,IF(SUM(K868+L868=0),NA(),0.25))</f>
        <v>#REF!</v>
      </c>
      <c r="D868" s="496" t="e">
        <f>IF('graph (2)'!$E$2=0,20,IF(AND(B868&lt;'graph (2)'!$E$10+'graph (2)'!$E$32,B868&gt;'graph (2)'!$E$10-'graph (2)'!$E$32),0.25,NA()))</f>
        <v>#REF!</v>
      </c>
      <c r="K868" s="674" t="e">
        <f>IF('graph (2)'!$E$20=0,0,IF('graph (2)'!$E$2=0,20,IF(AND(B868&lt;'graph (2)'!$E$20+'graph (2)'!$E$32,B868&gt;'graph (2)'!$E$20-'graph (2)'!$E$32),0.25,0)))</f>
        <v>#REF!</v>
      </c>
      <c r="L868" s="674" t="e">
        <f>IF('graph (2)'!$E$22=0,0,IF('graph (2)'!$E$2=0,20,IF(AND(B868&gt;'graph (2)'!$E$22-'graph (2)'!$E$32,B868&lt;'graph (2)'!$E$22+'graph (2)'!$E$32),0.25,0)))</f>
        <v>#REF!</v>
      </c>
    </row>
    <row r="869" spans="2:12">
      <c r="B869" s="620" t="e">
        <f>IF('graph (2)'!$E$2=0,"",B868+'graph (2)'!$E$32)</f>
        <v>#REF!</v>
      </c>
      <c r="C869" s="673" t="e">
        <f>IF('graph (2)'!$E$2=0,20,IF(SUM(K869+L869=0),NA(),0.25))</f>
        <v>#REF!</v>
      </c>
      <c r="D869" s="496" t="e">
        <f>IF('graph (2)'!$E$2=0,20,IF(AND(B869&lt;'graph (2)'!$E$10+'graph (2)'!$E$32,B869&gt;'graph (2)'!$E$10-'graph (2)'!$E$32),0.25,NA()))</f>
        <v>#REF!</v>
      </c>
      <c r="K869" s="674" t="e">
        <f>IF('graph (2)'!$E$20=0,0,IF('graph (2)'!$E$2=0,20,IF(AND(B869&lt;'graph (2)'!$E$20+'graph (2)'!$E$32,B869&gt;'graph (2)'!$E$20-'graph (2)'!$E$32),0.25,0)))</f>
        <v>#REF!</v>
      </c>
      <c r="L869" s="674" t="e">
        <f>IF('graph (2)'!$E$22=0,0,IF('graph (2)'!$E$2=0,20,IF(AND(B869&gt;'graph (2)'!$E$22-'graph (2)'!$E$32,B869&lt;'graph (2)'!$E$22+'graph (2)'!$E$32),0.25,0)))</f>
        <v>#REF!</v>
      </c>
    </row>
    <row r="870" spans="2:12">
      <c r="B870" s="620" t="e">
        <f>IF('graph (2)'!$E$2=0,"",B869+'graph (2)'!$E$32)</f>
        <v>#REF!</v>
      </c>
      <c r="C870" s="673" t="e">
        <f>IF('graph (2)'!$E$2=0,20,IF(SUM(K870+L870=0),NA(),0.25))</f>
        <v>#REF!</v>
      </c>
      <c r="D870" s="496" t="e">
        <f>IF('graph (2)'!$E$2=0,20,IF(AND(B870&lt;'graph (2)'!$E$10+'graph (2)'!$E$32,B870&gt;'graph (2)'!$E$10-'graph (2)'!$E$32),0.25,NA()))</f>
        <v>#REF!</v>
      </c>
      <c r="K870" s="674" t="e">
        <f>IF('graph (2)'!$E$20=0,0,IF('graph (2)'!$E$2=0,20,IF(AND(B870&lt;'graph (2)'!$E$20+'graph (2)'!$E$32,B870&gt;'graph (2)'!$E$20-'graph (2)'!$E$32),0.25,0)))</f>
        <v>#REF!</v>
      </c>
      <c r="L870" s="674" t="e">
        <f>IF('graph (2)'!$E$22=0,0,IF('graph (2)'!$E$2=0,20,IF(AND(B870&gt;'graph (2)'!$E$22-'graph (2)'!$E$32,B870&lt;'graph (2)'!$E$22+'graph (2)'!$E$32),0.25,0)))</f>
        <v>#REF!</v>
      </c>
    </row>
    <row r="871" spans="2:12">
      <c r="B871" s="620" t="e">
        <f>IF('graph (2)'!$E$2=0,"",B870+'graph (2)'!$E$32)</f>
        <v>#REF!</v>
      </c>
      <c r="C871" s="673" t="e">
        <f>IF('graph (2)'!$E$2=0,20,IF(SUM(K871+L871=0),NA(),0.25))</f>
        <v>#REF!</v>
      </c>
      <c r="D871" s="496" t="e">
        <f>IF('graph (2)'!$E$2=0,20,IF(AND(B871&lt;'graph (2)'!$E$10+'graph (2)'!$E$32,B871&gt;'graph (2)'!$E$10-'graph (2)'!$E$32),0.25,NA()))</f>
        <v>#REF!</v>
      </c>
      <c r="K871" s="674" t="e">
        <f>IF('graph (2)'!$E$20=0,0,IF('graph (2)'!$E$2=0,20,IF(AND(B871&lt;'graph (2)'!$E$20+'graph (2)'!$E$32,B871&gt;'graph (2)'!$E$20-'graph (2)'!$E$32),0.25,0)))</f>
        <v>#REF!</v>
      </c>
      <c r="L871" s="674" t="e">
        <f>IF('graph (2)'!$E$22=0,0,IF('graph (2)'!$E$2=0,20,IF(AND(B871&gt;'graph (2)'!$E$22-'graph (2)'!$E$32,B871&lt;'graph (2)'!$E$22+'graph (2)'!$E$32),0.25,0)))</f>
        <v>#REF!</v>
      </c>
    </row>
    <row r="872" spans="2:12">
      <c r="B872" s="620" t="e">
        <f>IF('graph (2)'!$E$2=0,"",B871+'graph (2)'!$E$32)</f>
        <v>#REF!</v>
      </c>
      <c r="C872" s="673" t="e">
        <f>IF('graph (2)'!$E$2=0,20,IF(SUM(K872+L872=0),NA(),0.25))</f>
        <v>#REF!</v>
      </c>
      <c r="D872" s="496" t="e">
        <f>IF('graph (2)'!$E$2=0,20,IF(AND(B872&lt;'graph (2)'!$E$10+'graph (2)'!$E$32,B872&gt;'graph (2)'!$E$10-'graph (2)'!$E$32),0.25,NA()))</f>
        <v>#REF!</v>
      </c>
      <c r="K872" s="674" t="e">
        <f>IF('graph (2)'!$E$20=0,0,IF('graph (2)'!$E$2=0,20,IF(AND(B872&lt;'graph (2)'!$E$20+'graph (2)'!$E$32,B872&gt;'graph (2)'!$E$20-'graph (2)'!$E$32),0.25,0)))</f>
        <v>#REF!</v>
      </c>
      <c r="L872" s="674" t="e">
        <f>IF('graph (2)'!$E$22=0,0,IF('graph (2)'!$E$2=0,20,IF(AND(B872&gt;'graph (2)'!$E$22-'graph (2)'!$E$32,B872&lt;'graph (2)'!$E$22+'graph (2)'!$E$32),0.25,0)))</f>
        <v>#REF!</v>
      </c>
    </row>
    <row r="873" spans="2:12">
      <c r="B873" s="620" t="e">
        <f>IF('graph (2)'!$E$2=0,"",B872+'graph (2)'!$E$32)</f>
        <v>#REF!</v>
      </c>
      <c r="C873" s="673" t="e">
        <f>IF('graph (2)'!$E$2=0,20,IF(SUM(K873+L873=0),NA(),0.25))</f>
        <v>#REF!</v>
      </c>
      <c r="D873" s="496" t="e">
        <f>IF('graph (2)'!$E$2=0,20,IF(AND(B873&lt;'graph (2)'!$E$10+'graph (2)'!$E$32,B873&gt;'graph (2)'!$E$10-'graph (2)'!$E$32),0.25,NA()))</f>
        <v>#REF!</v>
      </c>
      <c r="K873" s="674" t="e">
        <f>IF('graph (2)'!$E$20=0,0,IF('graph (2)'!$E$2=0,20,IF(AND(B873&lt;'graph (2)'!$E$20+'graph (2)'!$E$32,B873&gt;'graph (2)'!$E$20-'graph (2)'!$E$32),0.25,0)))</f>
        <v>#REF!</v>
      </c>
      <c r="L873" s="674" t="e">
        <f>IF('graph (2)'!$E$22=0,0,IF('graph (2)'!$E$2=0,20,IF(AND(B873&gt;'graph (2)'!$E$22-'graph (2)'!$E$32,B873&lt;'graph (2)'!$E$22+'graph (2)'!$E$32),0.25,0)))</f>
        <v>#REF!</v>
      </c>
    </row>
    <row r="874" spans="2:12">
      <c r="B874" s="620" t="e">
        <f>IF('graph (2)'!$E$2=0,"",B873+'graph (2)'!$E$32)</f>
        <v>#REF!</v>
      </c>
      <c r="C874" s="673" t="e">
        <f>IF('graph (2)'!$E$2=0,20,IF(SUM(K874+L874=0),NA(),0.25))</f>
        <v>#REF!</v>
      </c>
      <c r="D874" s="496" t="e">
        <f>IF('graph (2)'!$E$2=0,20,IF(AND(B874&lt;'graph (2)'!$E$10+'graph (2)'!$E$32,B874&gt;'graph (2)'!$E$10-'graph (2)'!$E$32),0.25,NA()))</f>
        <v>#REF!</v>
      </c>
      <c r="K874" s="674" t="e">
        <f>IF('graph (2)'!$E$20=0,0,IF('graph (2)'!$E$2=0,20,IF(AND(B874&lt;'graph (2)'!$E$20+'graph (2)'!$E$32,B874&gt;'graph (2)'!$E$20-'graph (2)'!$E$32),0.25,0)))</f>
        <v>#REF!</v>
      </c>
      <c r="L874" s="674" t="e">
        <f>IF('graph (2)'!$E$22=0,0,IF('graph (2)'!$E$2=0,20,IF(AND(B874&gt;'graph (2)'!$E$22-'graph (2)'!$E$32,B874&lt;'graph (2)'!$E$22+'graph (2)'!$E$32),0.25,0)))</f>
        <v>#REF!</v>
      </c>
    </row>
    <row r="875" spans="2:12">
      <c r="B875" s="620" t="e">
        <f>IF('graph (2)'!$E$2=0,"",B874+'graph (2)'!$E$32)</f>
        <v>#REF!</v>
      </c>
      <c r="C875" s="673" t="e">
        <f>IF('graph (2)'!$E$2=0,20,IF(SUM(K875+L875=0),NA(),0.25))</f>
        <v>#REF!</v>
      </c>
      <c r="D875" s="496" t="e">
        <f>IF('graph (2)'!$E$2=0,20,IF(AND(B875&lt;'graph (2)'!$E$10+'graph (2)'!$E$32,B875&gt;'graph (2)'!$E$10-'graph (2)'!$E$32),0.25,NA()))</f>
        <v>#REF!</v>
      </c>
      <c r="K875" s="674" t="e">
        <f>IF('graph (2)'!$E$20=0,0,IF('graph (2)'!$E$2=0,20,IF(AND(B875&lt;'graph (2)'!$E$20+'graph (2)'!$E$32,B875&gt;'graph (2)'!$E$20-'graph (2)'!$E$32),0.25,0)))</f>
        <v>#REF!</v>
      </c>
      <c r="L875" s="674" t="e">
        <f>IF('graph (2)'!$E$22=0,0,IF('graph (2)'!$E$2=0,20,IF(AND(B875&gt;'graph (2)'!$E$22-'graph (2)'!$E$32,B875&lt;'graph (2)'!$E$22+'graph (2)'!$E$32),0.25,0)))</f>
        <v>#REF!</v>
      </c>
    </row>
    <row r="876" spans="2:12">
      <c r="B876" s="620" t="e">
        <f>IF('graph (2)'!$E$2=0,"",B875+'graph (2)'!$E$32)</f>
        <v>#REF!</v>
      </c>
      <c r="C876" s="673" t="e">
        <f>IF('graph (2)'!$E$2=0,20,IF(SUM(K876+L876=0),NA(),0.25))</f>
        <v>#REF!</v>
      </c>
      <c r="D876" s="496" t="e">
        <f>IF('graph (2)'!$E$2=0,20,IF(AND(B876&lt;'graph (2)'!$E$10+'graph (2)'!$E$32,B876&gt;'graph (2)'!$E$10-'graph (2)'!$E$32),0.25,NA()))</f>
        <v>#REF!</v>
      </c>
      <c r="K876" s="674" t="e">
        <f>IF('graph (2)'!$E$20=0,0,IF('graph (2)'!$E$2=0,20,IF(AND(B876&lt;'graph (2)'!$E$20+'graph (2)'!$E$32,B876&gt;'graph (2)'!$E$20-'graph (2)'!$E$32),0.25,0)))</f>
        <v>#REF!</v>
      </c>
      <c r="L876" s="674" t="e">
        <f>IF('graph (2)'!$E$22=0,0,IF('graph (2)'!$E$2=0,20,IF(AND(B876&gt;'graph (2)'!$E$22-'graph (2)'!$E$32,B876&lt;'graph (2)'!$E$22+'graph (2)'!$E$32),0.25,0)))</f>
        <v>#REF!</v>
      </c>
    </row>
    <row r="877" spans="2:12">
      <c r="B877" s="620" t="e">
        <f>IF('graph (2)'!$E$2=0,"",B876+'graph (2)'!$E$32)</f>
        <v>#REF!</v>
      </c>
      <c r="C877" s="673" t="e">
        <f>IF('graph (2)'!$E$2=0,20,IF(SUM(K877+L877=0),NA(),0.25))</f>
        <v>#REF!</v>
      </c>
      <c r="D877" s="496" t="e">
        <f>IF('graph (2)'!$E$2=0,20,IF(AND(B877&lt;'graph (2)'!$E$10+'graph (2)'!$E$32,B877&gt;'graph (2)'!$E$10-'graph (2)'!$E$32),0.25,NA()))</f>
        <v>#REF!</v>
      </c>
      <c r="K877" s="674" t="e">
        <f>IF('graph (2)'!$E$20=0,0,IF('graph (2)'!$E$2=0,20,IF(AND(B877&lt;'graph (2)'!$E$20+'graph (2)'!$E$32,B877&gt;'graph (2)'!$E$20-'graph (2)'!$E$32),0.25,0)))</f>
        <v>#REF!</v>
      </c>
      <c r="L877" s="674" t="e">
        <f>IF('graph (2)'!$E$22=0,0,IF('graph (2)'!$E$2=0,20,IF(AND(B877&gt;'graph (2)'!$E$22-'graph (2)'!$E$32,B877&lt;'graph (2)'!$E$22+'graph (2)'!$E$32),0.25,0)))</f>
        <v>#REF!</v>
      </c>
    </row>
    <row r="878" spans="2:12">
      <c r="B878" s="620" t="e">
        <f>IF('graph (2)'!$E$2=0,"",B877+'graph (2)'!$E$32)</f>
        <v>#REF!</v>
      </c>
      <c r="C878" s="673" t="e">
        <f>IF('graph (2)'!$E$2=0,20,IF(SUM(K878+L878=0),NA(),0.25))</f>
        <v>#REF!</v>
      </c>
      <c r="D878" s="496" t="e">
        <f>IF('graph (2)'!$E$2=0,20,IF(AND(B878&lt;'graph (2)'!$E$10+'graph (2)'!$E$32,B878&gt;'graph (2)'!$E$10-'graph (2)'!$E$32),0.25,NA()))</f>
        <v>#REF!</v>
      </c>
      <c r="K878" s="674" t="e">
        <f>IF('graph (2)'!$E$20=0,0,IF('graph (2)'!$E$2=0,20,IF(AND(B878&lt;'graph (2)'!$E$20+'graph (2)'!$E$32,B878&gt;'graph (2)'!$E$20-'graph (2)'!$E$32),0.25,0)))</f>
        <v>#REF!</v>
      </c>
      <c r="L878" s="674" t="e">
        <f>IF('graph (2)'!$E$22=0,0,IF('graph (2)'!$E$2=0,20,IF(AND(B878&gt;'graph (2)'!$E$22-'graph (2)'!$E$32,B878&lt;'graph (2)'!$E$22+'graph (2)'!$E$32),0.25,0)))</f>
        <v>#REF!</v>
      </c>
    </row>
    <row r="879" spans="2:12">
      <c r="B879" s="620" t="e">
        <f>IF('graph (2)'!$E$2=0,"",B878+'graph (2)'!$E$32)</f>
        <v>#REF!</v>
      </c>
      <c r="C879" s="673" t="e">
        <f>IF('graph (2)'!$E$2=0,20,IF(SUM(K879+L879=0),NA(),0.25))</f>
        <v>#REF!</v>
      </c>
      <c r="D879" s="496" t="e">
        <f>IF('graph (2)'!$E$2=0,20,IF(AND(B879&lt;'graph (2)'!$E$10+'graph (2)'!$E$32,B879&gt;'graph (2)'!$E$10-'graph (2)'!$E$32),0.25,NA()))</f>
        <v>#REF!</v>
      </c>
      <c r="K879" s="674" t="e">
        <f>IF('graph (2)'!$E$20=0,0,IF('graph (2)'!$E$2=0,20,IF(AND(B879&lt;'graph (2)'!$E$20+'graph (2)'!$E$32,B879&gt;'graph (2)'!$E$20-'graph (2)'!$E$32),0.25,0)))</f>
        <v>#REF!</v>
      </c>
      <c r="L879" s="674" t="e">
        <f>IF('graph (2)'!$E$22=0,0,IF('graph (2)'!$E$2=0,20,IF(AND(B879&gt;'graph (2)'!$E$22-'graph (2)'!$E$32,B879&lt;'graph (2)'!$E$22+'graph (2)'!$E$32),0.25,0)))</f>
        <v>#REF!</v>
      </c>
    </row>
    <row r="880" spans="2:12">
      <c r="B880" s="620" t="e">
        <f>IF('graph (2)'!$E$2=0,"",B879+'graph (2)'!$E$32)</f>
        <v>#REF!</v>
      </c>
      <c r="C880" s="673" t="e">
        <f>IF('graph (2)'!$E$2=0,20,IF(SUM(K880+L880=0),NA(),0.25))</f>
        <v>#REF!</v>
      </c>
      <c r="D880" s="496" t="e">
        <f>IF('graph (2)'!$E$2=0,20,IF(AND(B880&lt;'graph (2)'!$E$10+'graph (2)'!$E$32,B880&gt;'graph (2)'!$E$10-'graph (2)'!$E$32),0.25,NA()))</f>
        <v>#REF!</v>
      </c>
      <c r="K880" s="674" t="e">
        <f>IF('graph (2)'!$E$20=0,0,IF('graph (2)'!$E$2=0,20,IF(AND(B880&lt;'graph (2)'!$E$20+'graph (2)'!$E$32,B880&gt;'graph (2)'!$E$20-'graph (2)'!$E$32),0.25,0)))</f>
        <v>#REF!</v>
      </c>
      <c r="L880" s="674" t="e">
        <f>IF('graph (2)'!$E$22=0,0,IF('graph (2)'!$E$2=0,20,IF(AND(B880&gt;'graph (2)'!$E$22-'graph (2)'!$E$32,B880&lt;'graph (2)'!$E$22+'graph (2)'!$E$32),0.25,0)))</f>
        <v>#REF!</v>
      </c>
    </row>
    <row r="881" spans="2:12">
      <c r="B881" s="620" t="e">
        <f>IF('graph (2)'!$E$2=0,"",B880+'graph (2)'!$E$32)</f>
        <v>#REF!</v>
      </c>
      <c r="C881" s="673" t="e">
        <f>IF('graph (2)'!$E$2=0,20,IF(SUM(K881+L881=0),NA(),0.25))</f>
        <v>#REF!</v>
      </c>
      <c r="D881" s="496" t="e">
        <f>IF('graph (2)'!$E$2=0,20,IF(AND(B881&lt;'graph (2)'!$E$10+'graph (2)'!$E$32,B881&gt;'graph (2)'!$E$10-'graph (2)'!$E$32),0.25,NA()))</f>
        <v>#REF!</v>
      </c>
      <c r="K881" s="674" t="e">
        <f>IF('graph (2)'!$E$20=0,0,IF('graph (2)'!$E$2=0,20,IF(AND(B881&lt;'graph (2)'!$E$20+'graph (2)'!$E$32,B881&gt;'graph (2)'!$E$20-'graph (2)'!$E$32),0.25,0)))</f>
        <v>#REF!</v>
      </c>
      <c r="L881" s="674" t="e">
        <f>IF('graph (2)'!$E$22=0,0,IF('graph (2)'!$E$2=0,20,IF(AND(B881&gt;'graph (2)'!$E$22-'graph (2)'!$E$32,B881&lt;'graph (2)'!$E$22+'graph (2)'!$E$32),0.25,0)))</f>
        <v>#REF!</v>
      </c>
    </row>
    <row r="882" spans="2:12">
      <c r="B882" s="620" t="e">
        <f>IF('graph (2)'!$E$2=0,"",B881+'graph (2)'!$E$32)</f>
        <v>#REF!</v>
      </c>
      <c r="C882" s="673" t="e">
        <f>IF('graph (2)'!$E$2=0,20,IF(SUM(K882+L882=0),NA(),0.25))</f>
        <v>#REF!</v>
      </c>
      <c r="D882" s="496" t="e">
        <f>IF('graph (2)'!$E$2=0,20,IF(AND(B882&lt;'graph (2)'!$E$10+'graph (2)'!$E$32,B882&gt;'graph (2)'!$E$10-'graph (2)'!$E$32),0.25,NA()))</f>
        <v>#REF!</v>
      </c>
      <c r="K882" s="674" t="e">
        <f>IF('graph (2)'!$E$20=0,0,IF('graph (2)'!$E$2=0,20,IF(AND(B882&lt;'graph (2)'!$E$20+'graph (2)'!$E$32,B882&gt;'graph (2)'!$E$20-'graph (2)'!$E$32),0.25,0)))</f>
        <v>#REF!</v>
      </c>
      <c r="L882" s="674" t="e">
        <f>IF('graph (2)'!$E$22=0,0,IF('graph (2)'!$E$2=0,20,IF(AND(B882&gt;'graph (2)'!$E$22-'graph (2)'!$E$32,B882&lt;'graph (2)'!$E$22+'graph (2)'!$E$32),0.25,0)))</f>
        <v>#REF!</v>
      </c>
    </row>
    <row r="883" spans="2:12">
      <c r="B883" s="620" t="e">
        <f>IF('graph (2)'!$E$2=0,"",B882+'graph (2)'!$E$32)</f>
        <v>#REF!</v>
      </c>
      <c r="C883" s="673" t="e">
        <f>IF('graph (2)'!$E$2=0,20,IF(SUM(K883+L883=0),NA(),0.25))</f>
        <v>#REF!</v>
      </c>
      <c r="D883" s="496" t="e">
        <f>IF('graph (2)'!$E$2=0,20,IF(AND(B883&lt;'graph (2)'!$E$10+'graph (2)'!$E$32,B883&gt;'graph (2)'!$E$10-'graph (2)'!$E$32),0.25,NA()))</f>
        <v>#REF!</v>
      </c>
      <c r="K883" s="674" t="e">
        <f>IF('graph (2)'!$E$20=0,0,IF('graph (2)'!$E$2=0,20,IF(AND(B883&lt;'graph (2)'!$E$20+'graph (2)'!$E$32,B883&gt;'graph (2)'!$E$20-'graph (2)'!$E$32),0.25,0)))</f>
        <v>#REF!</v>
      </c>
      <c r="L883" s="674" t="e">
        <f>IF('graph (2)'!$E$22=0,0,IF('graph (2)'!$E$2=0,20,IF(AND(B883&gt;'graph (2)'!$E$22-'graph (2)'!$E$32,B883&lt;'graph (2)'!$E$22+'graph (2)'!$E$32),0.25,0)))</f>
        <v>#REF!</v>
      </c>
    </row>
    <row r="884" spans="2:12">
      <c r="B884" s="620" t="e">
        <f>IF('graph (2)'!$E$2=0,"",B883+'graph (2)'!$E$32)</f>
        <v>#REF!</v>
      </c>
      <c r="C884" s="673" t="e">
        <f>IF('graph (2)'!$E$2=0,20,IF(SUM(K884+L884=0),NA(),0.25))</f>
        <v>#REF!</v>
      </c>
      <c r="D884" s="496" t="e">
        <f>IF('graph (2)'!$E$2=0,20,IF(AND(B884&lt;'graph (2)'!$E$10+'graph (2)'!$E$32,B884&gt;'graph (2)'!$E$10-'graph (2)'!$E$32),0.25,NA()))</f>
        <v>#REF!</v>
      </c>
      <c r="K884" s="674" t="e">
        <f>IF('graph (2)'!$E$20=0,0,IF('graph (2)'!$E$2=0,20,IF(AND(B884&lt;'graph (2)'!$E$20+'graph (2)'!$E$32,B884&gt;'graph (2)'!$E$20-'graph (2)'!$E$32),0.25,0)))</f>
        <v>#REF!</v>
      </c>
      <c r="L884" s="674" t="e">
        <f>IF('graph (2)'!$E$22=0,0,IF('graph (2)'!$E$2=0,20,IF(AND(B884&gt;'graph (2)'!$E$22-'graph (2)'!$E$32,B884&lt;'graph (2)'!$E$22+'graph (2)'!$E$32),0.25,0)))</f>
        <v>#REF!</v>
      </c>
    </row>
    <row r="885" spans="2:12">
      <c r="B885" s="620" t="e">
        <f>IF('graph (2)'!$E$2=0,"",B884+'graph (2)'!$E$32)</f>
        <v>#REF!</v>
      </c>
      <c r="C885" s="673" t="e">
        <f>IF('graph (2)'!$E$2=0,20,IF(SUM(K885+L885=0),NA(),0.25))</f>
        <v>#REF!</v>
      </c>
      <c r="D885" s="496" t="e">
        <f>IF('graph (2)'!$E$2=0,20,IF(AND(B885&lt;'graph (2)'!$E$10+'graph (2)'!$E$32,B885&gt;'graph (2)'!$E$10-'graph (2)'!$E$32),0.25,NA()))</f>
        <v>#REF!</v>
      </c>
      <c r="K885" s="674" t="e">
        <f>IF('graph (2)'!$E$20=0,0,IF('graph (2)'!$E$2=0,20,IF(AND(B885&lt;'graph (2)'!$E$20+'graph (2)'!$E$32,B885&gt;'graph (2)'!$E$20-'graph (2)'!$E$32),0.25,0)))</f>
        <v>#REF!</v>
      </c>
      <c r="L885" s="674" t="e">
        <f>IF('graph (2)'!$E$22=0,0,IF('graph (2)'!$E$2=0,20,IF(AND(B885&gt;'graph (2)'!$E$22-'graph (2)'!$E$32,B885&lt;'graph (2)'!$E$22+'graph (2)'!$E$32),0.25,0)))</f>
        <v>#REF!</v>
      </c>
    </row>
    <row r="886" spans="2:12">
      <c r="B886" s="620" t="e">
        <f>IF('graph (2)'!$E$2=0,"",B885+'graph (2)'!$E$32)</f>
        <v>#REF!</v>
      </c>
      <c r="C886" s="673" t="e">
        <f>IF('graph (2)'!$E$2=0,20,IF(SUM(K886+L886=0),NA(),0.25))</f>
        <v>#REF!</v>
      </c>
      <c r="D886" s="496" t="e">
        <f>IF('graph (2)'!$E$2=0,20,IF(AND(B886&lt;'graph (2)'!$E$10+'graph (2)'!$E$32,B886&gt;'graph (2)'!$E$10-'graph (2)'!$E$32),0.25,NA()))</f>
        <v>#REF!</v>
      </c>
      <c r="K886" s="674" t="e">
        <f>IF('graph (2)'!$E$20=0,0,IF('graph (2)'!$E$2=0,20,IF(AND(B886&lt;'graph (2)'!$E$20+'graph (2)'!$E$32,B886&gt;'graph (2)'!$E$20-'graph (2)'!$E$32),0.25,0)))</f>
        <v>#REF!</v>
      </c>
      <c r="L886" s="674" t="e">
        <f>IF('graph (2)'!$E$22=0,0,IF('graph (2)'!$E$2=0,20,IF(AND(B886&gt;'graph (2)'!$E$22-'graph (2)'!$E$32,B886&lt;'graph (2)'!$E$22+'graph (2)'!$E$32),0.25,0)))</f>
        <v>#REF!</v>
      </c>
    </row>
    <row r="887" spans="2:12">
      <c r="B887" s="620" t="e">
        <f>IF('graph (2)'!$E$2=0,"",B886+'graph (2)'!$E$32)</f>
        <v>#REF!</v>
      </c>
      <c r="C887" s="673" t="e">
        <f>IF('graph (2)'!$E$2=0,20,IF(SUM(K887+L887=0),NA(),0.25))</f>
        <v>#REF!</v>
      </c>
      <c r="D887" s="496" t="e">
        <f>IF('graph (2)'!$E$2=0,20,IF(AND(B887&lt;'graph (2)'!$E$10+'graph (2)'!$E$32,B887&gt;'graph (2)'!$E$10-'graph (2)'!$E$32),0.25,NA()))</f>
        <v>#REF!</v>
      </c>
      <c r="K887" s="674" t="e">
        <f>IF('graph (2)'!$E$20=0,0,IF('graph (2)'!$E$2=0,20,IF(AND(B887&lt;'graph (2)'!$E$20+'graph (2)'!$E$32,B887&gt;'graph (2)'!$E$20-'graph (2)'!$E$32),0.25,0)))</f>
        <v>#REF!</v>
      </c>
      <c r="L887" s="674" t="e">
        <f>IF('graph (2)'!$E$22=0,0,IF('graph (2)'!$E$2=0,20,IF(AND(B887&gt;'graph (2)'!$E$22-'graph (2)'!$E$32,B887&lt;'graph (2)'!$E$22+'graph (2)'!$E$32),0.25,0)))</f>
        <v>#REF!</v>
      </c>
    </row>
    <row r="888" spans="2:12">
      <c r="B888" s="620" t="e">
        <f>IF('graph (2)'!$E$2=0,"",B887+'graph (2)'!$E$32)</f>
        <v>#REF!</v>
      </c>
      <c r="C888" s="673" t="e">
        <f>IF('graph (2)'!$E$2=0,20,IF(SUM(K888+L888=0),NA(),0.25))</f>
        <v>#REF!</v>
      </c>
      <c r="D888" s="496" t="e">
        <f>IF('graph (2)'!$E$2=0,20,IF(AND(B888&lt;'graph (2)'!$E$10+'graph (2)'!$E$32,B888&gt;'graph (2)'!$E$10-'graph (2)'!$E$32),0.25,NA()))</f>
        <v>#REF!</v>
      </c>
      <c r="K888" s="674" t="e">
        <f>IF('graph (2)'!$E$20=0,0,IF('graph (2)'!$E$2=0,20,IF(AND(B888&lt;'graph (2)'!$E$20+'graph (2)'!$E$32,B888&gt;'graph (2)'!$E$20-'graph (2)'!$E$32),0.25,0)))</f>
        <v>#REF!</v>
      </c>
      <c r="L888" s="674" t="e">
        <f>IF('graph (2)'!$E$22=0,0,IF('graph (2)'!$E$2=0,20,IF(AND(B888&gt;'graph (2)'!$E$22-'graph (2)'!$E$32,B888&lt;'graph (2)'!$E$22+'graph (2)'!$E$32),0.25,0)))</f>
        <v>#REF!</v>
      </c>
    </row>
    <row r="889" spans="2:12">
      <c r="B889" s="620" t="e">
        <f>IF('graph (2)'!$E$2=0,"",B888+'graph (2)'!$E$32)</f>
        <v>#REF!</v>
      </c>
      <c r="C889" s="673" t="e">
        <f>IF('graph (2)'!$E$2=0,20,IF(SUM(K889+L889=0),NA(),0.25))</f>
        <v>#REF!</v>
      </c>
      <c r="D889" s="496" t="e">
        <f>IF('graph (2)'!$E$2=0,20,IF(AND(B889&lt;'graph (2)'!$E$10+'graph (2)'!$E$32,B889&gt;'graph (2)'!$E$10-'graph (2)'!$E$32),0.25,NA()))</f>
        <v>#REF!</v>
      </c>
      <c r="K889" s="674" t="e">
        <f>IF('graph (2)'!$E$20=0,0,IF('graph (2)'!$E$2=0,20,IF(AND(B889&lt;'graph (2)'!$E$20+'graph (2)'!$E$32,B889&gt;'graph (2)'!$E$20-'graph (2)'!$E$32),0.25,0)))</f>
        <v>#REF!</v>
      </c>
      <c r="L889" s="674" t="e">
        <f>IF('graph (2)'!$E$22=0,0,IF('graph (2)'!$E$2=0,20,IF(AND(B889&gt;'graph (2)'!$E$22-'graph (2)'!$E$32,B889&lt;'graph (2)'!$E$22+'graph (2)'!$E$32),0.25,0)))</f>
        <v>#REF!</v>
      </c>
    </row>
    <row r="890" spans="2:12">
      <c r="B890" s="620" t="e">
        <f>IF('graph (2)'!$E$2=0,"",B889+'graph (2)'!$E$32)</f>
        <v>#REF!</v>
      </c>
      <c r="C890" s="673" t="e">
        <f>IF('graph (2)'!$E$2=0,20,IF(SUM(K890+L890=0),NA(),0.25))</f>
        <v>#REF!</v>
      </c>
      <c r="D890" s="496" t="e">
        <f>IF('graph (2)'!$E$2=0,20,IF(AND(B890&lt;'graph (2)'!$E$10+'graph (2)'!$E$32,B890&gt;'graph (2)'!$E$10-'graph (2)'!$E$32),0.25,NA()))</f>
        <v>#REF!</v>
      </c>
      <c r="K890" s="674" t="e">
        <f>IF('graph (2)'!$E$20=0,0,IF('graph (2)'!$E$2=0,20,IF(AND(B890&lt;'graph (2)'!$E$20+'graph (2)'!$E$32,B890&gt;'graph (2)'!$E$20-'graph (2)'!$E$32),0.25,0)))</f>
        <v>#REF!</v>
      </c>
      <c r="L890" s="674" t="e">
        <f>IF('graph (2)'!$E$22=0,0,IF('graph (2)'!$E$2=0,20,IF(AND(B890&gt;'graph (2)'!$E$22-'graph (2)'!$E$32,B890&lt;'graph (2)'!$E$22+'graph (2)'!$E$32),0.25,0)))</f>
        <v>#REF!</v>
      </c>
    </row>
    <row r="891" spans="2:12">
      <c r="B891" s="620" t="e">
        <f>IF('graph (2)'!$E$2=0,"",B890+'graph (2)'!$E$32)</f>
        <v>#REF!</v>
      </c>
      <c r="C891" s="673" t="e">
        <f>IF('graph (2)'!$E$2=0,20,IF(SUM(K891+L891=0),NA(),0.25))</f>
        <v>#REF!</v>
      </c>
      <c r="D891" s="496" t="e">
        <f>IF('graph (2)'!$E$2=0,20,IF(AND(B891&lt;'graph (2)'!$E$10+'graph (2)'!$E$32,B891&gt;'graph (2)'!$E$10-'graph (2)'!$E$32),0.25,NA()))</f>
        <v>#REF!</v>
      </c>
      <c r="K891" s="674" t="e">
        <f>IF('graph (2)'!$E$20=0,0,IF('graph (2)'!$E$2=0,20,IF(AND(B891&lt;'graph (2)'!$E$20+'graph (2)'!$E$32,B891&gt;'graph (2)'!$E$20-'graph (2)'!$E$32),0.25,0)))</f>
        <v>#REF!</v>
      </c>
      <c r="L891" s="674" t="e">
        <f>IF('graph (2)'!$E$22=0,0,IF('graph (2)'!$E$2=0,20,IF(AND(B891&gt;'graph (2)'!$E$22-'graph (2)'!$E$32,B891&lt;'graph (2)'!$E$22+'graph (2)'!$E$32),0.25,0)))</f>
        <v>#REF!</v>
      </c>
    </row>
    <row r="892" spans="2:12">
      <c r="B892" s="620" t="e">
        <f>IF('graph (2)'!$E$2=0,"",B891+'graph (2)'!$E$32)</f>
        <v>#REF!</v>
      </c>
      <c r="C892" s="673" t="e">
        <f>IF('graph (2)'!$E$2=0,20,IF(SUM(K892+L892=0),NA(),0.25))</f>
        <v>#REF!</v>
      </c>
      <c r="D892" s="496" t="e">
        <f>IF('graph (2)'!$E$2=0,20,IF(AND(B892&lt;'graph (2)'!$E$10+'graph (2)'!$E$32,B892&gt;'graph (2)'!$E$10-'graph (2)'!$E$32),0.25,NA()))</f>
        <v>#REF!</v>
      </c>
      <c r="K892" s="674" t="e">
        <f>IF('graph (2)'!$E$20=0,0,IF('graph (2)'!$E$2=0,20,IF(AND(B892&lt;'graph (2)'!$E$20+'graph (2)'!$E$32,B892&gt;'graph (2)'!$E$20-'graph (2)'!$E$32),0.25,0)))</f>
        <v>#REF!</v>
      </c>
      <c r="L892" s="674" t="e">
        <f>IF('graph (2)'!$E$22=0,0,IF('graph (2)'!$E$2=0,20,IF(AND(B892&gt;'graph (2)'!$E$22-'graph (2)'!$E$32,B892&lt;'graph (2)'!$E$22+'graph (2)'!$E$32),0.25,0)))</f>
        <v>#REF!</v>
      </c>
    </row>
    <row r="893" spans="2:12">
      <c r="B893" s="620" t="e">
        <f>IF('graph (2)'!$E$2=0,"",B892+'graph (2)'!$E$32)</f>
        <v>#REF!</v>
      </c>
      <c r="C893" s="673" t="e">
        <f>IF('graph (2)'!$E$2=0,20,IF(SUM(K893+L893=0),NA(),0.25))</f>
        <v>#REF!</v>
      </c>
      <c r="D893" s="496" t="e">
        <f>IF('graph (2)'!$E$2=0,20,IF(AND(B893&lt;'graph (2)'!$E$10+'graph (2)'!$E$32,B893&gt;'graph (2)'!$E$10-'graph (2)'!$E$32),0.25,NA()))</f>
        <v>#REF!</v>
      </c>
      <c r="K893" s="674" t="e">
        <f>IF('graph (2)'!$E$20=0,0,IF('graph (2)'!$E$2=0,20,IF(AND(B893&lt;'graph (2)'!$E$20+'graph (2)'!$E$32,B893&gt;'graph (2)'!$E$20-'graph (2)'!$E$32),0.25,0)))</f>
        <v>#REF!</v>
      </c>
      <c r="L893" s="674" t="e">
        <f>IF('graph (2)'!$E$22=0,0,IF('graph (2)'!$E$2=0,20,IF(AND(B893&gt;'graph (2)'!$E$22-'graph (2)'!$E$32,B893&lt;'graph (2)'!$E$22+'graph (2)'!$E$32),0.25,0)))</f>
        <v>#REF!</v>
      </c>
    </row>
    <row r="894" spans="2:12">
      <c r="B894" s="620" t="e">
        <f>IF('graph (2)'!$E$2=0,"",B893+'graph (2)'!$E$32)</f>
        <v>#REF!</v>
      </c>
      <c r="C894" s="673" t="e">
        <f>IF('graph (2)'!$E$2=0,20,IF(SUM(K894+L894=0),NA(),0.25))</f>
        <v>#REF!</v>
      </c>
      <c r="D894" s="496" t="e">
        <f>IF('graph (2)'!$E$2=0,20,IF(AND(B894&lt;'graph (2)'!$E$10+'graph (2)'!$E$32,B894&gt;'graph (2)'!$E$10-'graph (2)'!$E$32),0.25,NA()))</f>
        <v>#REF!</v>
      </c>
      <c r="K894" s="674" t="e">
        <f>IF('graph (2)'!$E$20=0,0,IF('graph (2)'!$E$2=0,20,IF(AND(B894&lt;'graph (2)'!$E$20+'graph (2)'!$E$32,B894&gt;'graph (2)'!$E$20-'graph (2)'!$E$32),0.25,0)))</f>
        <v>#REF!</v>
      </c>
      <c r="L894" s="674" t="e">
        <f>IF('graph (2)'!$E$22=0,0,IF('graph (2)'!$E$2=0,20,IF(AND(B894&gt;'graph (2)'!$E$22-'graph (2)'!$E$32,B894&lt;'graph (2)'!$E$22+'graph (2)'!$E$32),0.25,0)))</f>
        <v>#REF!</v>
      </c>
    </row>
    <row r="895" spans="2:12">
      <c r="B895" s="620" t="e">
        <f>IF('graph (2)'!$E$2=0,"",B894+'graph (2)'!$E$32)</f>
        <v>#REF!</v>
      </c>
      <c r="C895" s="673" t="e">
        <f>IF('graph (2)'!$E$2=0,20,IF(SUM(K895+L895=0),NA(),0.25))</f>
        <v>#REF!</v>
      </c>
      <c r="D895" s="496" t="e">
        <f>IF('graph (2)'!$E$2=0,20,IF(AND(B895&lt;'graph (2)'!$E$10+'graph (2)'!$E$32,B895&gt;'graph (2)'!$E$10-'graph (2)'!$E$32),0.25,NA()))</f>
        <v>#REF!</v>
      </c>
      <c r="K895" s="674" t="e">
        <f>IF('graph (2)'!$E$20=0,0,IF('graph (2)'!$E$2=0,20,IF(AND(B895&lt;'graph (2)'!$E$20+'graph (2)'!$E$32,B895&gt;'graph (2)'!$E$20-'graph (2)'!$E$32),0.25,0)))</f>
        <v>#REF!</v>
      </c>
      <c r="L895" s="674" t="e">
        <f>IF('graph (2)'!$E$22=0,0,IF('graph (2)'!$E$2=0,20,IF(AND(B895&gt;'graph (2)'!$E$22-'graph (2)'!$E$32,B895&lt;'graph (2)'!$E$22+'graph (2)'!$E$32),0.25,0)))</f>
        <v>#REF!</v>
      </c>
    </row>
    <row r="896" spans="2:12">
      <c r="B896" s="620" t="e">
        <f>IF('graph (2)'!$E$2=0,"",B895+'graph (2)'!$E$32)</f>
        <v>#REF!</v>
      </c>
      <c r="C896" s="673" t="e">
        <f>IF('graph (2)'!$E$2=0,20,IF(SUM(K896+L896=0),NA(),0.25))</f>
        <v>#REF!</v>
      </c>
      <c r="D896" s="496" t="e">
        <f>IF('graph (2)'!$E$2=0,20,IF(AND(B896&lt;'graph (2)'!$E$10+'graph (2)'!$E$32,B896&gt;'graph (2)'!$E$10-'graph (2)'!$E$32),0.25,NA()))</f>
        <v>#REF!</v>
      </c>
      <c r="K896" s="674" t="e">
        <f>IF('graph (2)'!$E$20=0,0,IF('graph (2)'!$E$2=0,20,IF(AND(B896&lt;'graph (2)'!$E$20+'graph (2)'!$E$32,B896&gt;'graph (2)'!$E$20-'graph (2)'!$E$32),0.25,0)))</f>
        <v>#REF!</v>
      </c>
      <c r="L896" s="674" t="e">
        <f>IF('graph (2)'!$E$22=0,0,IF('graph (2)'!$E$2=0,20,IF(AND(B896&gt;'graph (2)'!$E$22-'graph (2)'!$E$32,B896&lt;'graph (2)'!$E$22+'graph (2)'!$E$32),0.25,0)))</f>
        <v>#REF!</v>
      </c>
    </row>
    <row r="897" spans="2:12">
      <c r="B897" s="620" t="e">
        <f>IF('graph (2)'!$E$2=0,"",B896+'graph (2)'!$E$32)</f>
        <v>#REF!</v>
      </c>
      <c r="C897" s="673" t="e">
        <f>IF('graph (2)'!$E$2=0,20,IF(SUM(K897+L897=0),NA(),0.25))</f>
        <v>#REF!</v>
      </c>
      <c r="D897" s="496" t="e">
        <f>IF('graph (2)'!$E$2=0,20,IF(AND(B897&lt;'graph (2)'!$E$10+'graph (2)'!$E$32,B897&gt;'graph (2)'!$E$10-'graph (2)'!$E$32),0.25,NA()))</f>
        <v>#REF!</v>
      </c>
      <c r="K897" s="674" t="e">
        <f>IF('graph (2)'!$E$20=0,0,IF('graph (2)'!$E$2=0,20,IF(AND(B897&lt;'graph (2)'!$E$20+'graph (2)'!$E$32,B897&gt;'graph (2)'!$E$20-'graph (2)'!$E$32),0.25,0)))</f>
        <v>#REF!</v>
      </c>
      <c r="L897" s="674" t="e">
        <f>IF('graph (2)'!$E$22=0,0,IF('graph (2)'!$E$2=0,20,IF(AND(B897&gt;'graph (2)'!$E$22-'graph (2)'!$E$32,B897&lt;'graph (2)'!$E$22+'graph (2)'!$E$32),0.25,0)))</f>
        <v>#REF!</v>
      </c>
    </row>
    <row r="898" spans="2:12">
      <c r="B898" s="620" t="e">
        <f>IF('graph (2)'!$E$2=0,"",B897+'graph (2)'!$E$32)</f>
        <v>#REF!</v>
      </c>
      <c r="C898" s="673" t="e">
        <f>IF('graph (2)'!$E$2=0,20,IF(SUM(K898+L898=0),NA(),0.25))</f>
        <v>#REF!</v>
      </c>
      <c r="D898" s="496" t="e">
        <f>IF('graph (2)'!$E$2=0,20,IF(AND(B898&lt;'graph (2)'!$E$10+'graph (2)'!$E$32,B898&gt;'graph (2)'!$E$10-'graph (2)'!$E$32),0.25,NA()))</f>
        <v>#REF!</v>
      </c>
      <c r="K898" s="674" t="e">
        <f>IF('graph (2)'!$E$20=0,0,IF('graph (2)'!$E$2=0,20,IF(AND(B898&lt;'graph (2)'!$E$20+'graph (2)'!$E$32,B898&gt;'graph (2)'!$E$20-'graph (2)'!$E$32),0.25,0)))</f>
        <v>#REF!</v>
      </c>
      <c r="L898" s="674" t="e">
        <f>IF('graph (2)'!$E$22=0,0,IF('graph (2)'!$E$2=0,20,IF(AND(B898&gt;'graph (2)'!$E$22-'graph (2)'!$E$32,B898&lt;'graph (2)'!$E$22+'graph (2)'!$E$32),0.25,0)))</f>
        <v>#REF!</v>
      </c>
    </row>
    <row r="899" spans="2:12">
      <c r="B899" s="620" t="e">
        <f>IF('graph (2)'!$E$2=0,"",B898+'graph (2)'!$E$32)</f>
        <v>#REF!</v>
      </c>
      <c r="C899" s="673" t="e">
        <f>IF('graph (2)'!$E$2=0,20,IF(SUM(K899+L899=0),NA(),0.25))</f>
        <v>#REF!</v>
      </c>
      <c r="D899" s="496" t="e">
        <f>IF('graph (2)'!$E$2=0,20,IF(AND(B899&lt;'graph (2)'!$E$10+'graph (2)'!$E$32,B899&gt;'graph (2)'!$E$10-'graph (2)'!$E$32),0.25,NA()))</f>
        <v>#REF!</v>
      </c>
      <c r="K899" s="674" t="e">
        <f>IF('graph (2)'!$E$20=0,0,IF('graph (2)'!$E$2=0,20,IF(AND(B899&lt;'graph (2)'!$E$20+'graph (2)'!$E$32,B899&gt;'graph (2)'!$E$20-'graph (2)'!$E$32),0.25,0)))</f>
        <v>#REF!</v>
      </c>
      <c r="L899" s="674" t="e">
        <f>IF('graph (2)'!$E$22=0,0,IF('graph (2)'!$E$2=0,20,IF(AND(B899&gt;'graph (2)'!$E$22-'graph (2)'!$E$32,B899&lt;'graph (2)'!$E$22+'graph (2)'!$E$32),0.25,0)))</f>
        <v>#REF!</v>
      </c>
    </row>
    <row r="900" spans="2:12">
      <c r="B900" s="620" t="e">
        <f>IF('graph (2)'!$E$2=0,"",B899+'graph (2)'!$E$32)</f>
        <v>#REF!</v>
      </c>
      <c r="C900" s="673" t="e">
        <f>IF('graph (2)'!$E$2=0,20,IF(SUM(K900+L900=0),NA(),0.25))</f>
        <v>#REF!</v>
      </c>
      <c r="D900" s="496" t="e">
        <f>IF('graph (2)'!$E$2=0,20,IF(AND(B900&lt;'graph (2)'!$E$10+'graph (2)'!$E$32,B900&gt;'graph (2)'!$E$10-'graph (2)'!$E$32),0.25,NA()))</f>
        <v>#REF!</v>
      </c>
      <c r="K900" s="674" t="e">
        <f>IF('graph (2)'!$E$20=0,0,IF('graph (2)'!$E$2=0,20,IF(AND(B900&lt;'graph (2)'!$E$20+'graph (2)'!$E$32,B900&gt;'graph (2)'!$E$20-'graph (2)'!$E$32),0.25,0)))</f>
        <v>#REF!</v>
      </c>
      <c r="L900" s="674" t="e">
        <f>IF('graph (2)'!$E$22=0,0,IF('graph (2)'!$E$2=0,20,IF(AND(B900&gt;'graph (2)'!$E$22-'graph (2)'!$E$32,B900&lt;'graph (2)'!$E$22+'graph (2)'!$E$32),0.25,0)))</f>
        <v>#REF!</v>
      </c>
    </row>
    <row r="901" spans="2:12">
      <c r="B901" s="620" t="e">
        <f>IF('graph (2)'!$E$2=0,"",B900+'graph (2)'!$E$32)</f>
        <v>#REF!</v>
      </c>
      <c r="C901" s="673" t="e">
        <f>IF('graph (2)'!$E$2=0,20,IF(SUM(K901+L901=0),NA(),0.25))</f>
        <v>#REF!</v>
      </c>
      <c r="D901" s="496" t="e">
        <f>IF('graph (2)'!$E$2=0,20,IF(AND(B901&lt;'graph (2)'!$E$10+'graph (2)'!$E$32,B901&gt;'graph (2)'!$E$10-'graph (2)'!$E$32),0.25,NA()))</f>
        <v>#REF!</v>
      </c>
      <c r="K901" s="674" t="e">
        <f>IF('graph (2)'!$E$20=0,0,IF('graph (2)'!$E$2=0,20,IF(AND(B901&lt;'graph (2)'!$E$20+'graph (2)'!$E$32,B901&gt;'graph (2)'!$E$20-'graph (2)'!$E$32),0.25,0)))</f>
        <v>#REF!</v>
      </c>
      <c r="L901" s="674" t="e">
        <f>IF('graph (2)'!$E$22=0,0,IF('graph (2)'!$E$2=0,20,IF(AND(B901&gt;'graph (2)'!$E$22-'graph (2)'!$E$32,B901&lt;'graph (2)'!$E$22+'graph (2)'!$E$32),0.25,0)))</f>
        <v>#REF!</v>
      </c>
    </row>
    <row r="902" spans="2:12">
      <c r="B902" s="620" t="e">
        <f>IF('graph (2)'!$E$2=0,"",B901+'graph (2)'!$E$32)</f>
        <v>#REF!</v>
      </c>
      <c r="C902" s="673" t="e">
        <f>IF('graph (2)'!$E$2=0,20,IF(SUM(K902+L902=0),NA(),0.25))</f>
        <v>#REF!</v>
      </c>
      <c r="D902" s="496" t="e">
        <f>IF('graph (2)'!$E$2=0,20,IF(AND(B902&lt;'graph (2)'!$E$10+'graph (2)'!$E$32,B902&gt;'graph (2)'!$E$10-'graph (2)'!$E$32),0.25,NA()))</f>
        <v>#REF!</v>
      </c>
      <c r="K902" s="674" t="e">
        <f>IF('graph (2)'!$E$20=0,0,IF('graph (2)'!$E$2=0,20,IF(AND(B902&lt;'graph (2)'!$E$20+'graph (2)'!$E$32,B902&gt;'graph (2)'!$E$20-'graph (2)'!$E$32),0.25,0)))</f>
        <v>#REF!</v>
      </c>
      <c r="L902" s="674" t="e">
        <f>IF('graph (2)'!$E$22=0,0,IF('graph (2)'!$E$2=0,20,IF(AND(B902&gt;'graph (2)'!$E$22-'graph (2)'!$E$32,B902&lt;'graph (2)'!$E$22+'graph (2)'!$E$32),0.25,0)))</f>
        <v>#REF!</v>
      </c>
    </row>
    <row r="903" spans="2:12">
      <c r="B903" s="620" t="e">
        <f>IF('graph (2)'!$E$2=0,"",B902+'graph (2)'!$E$32)</f>
        <v>#REF!</v>
      </c>
      <c r="C903" s="673" t="e">
        <f>IF('graph (2)'!$E$2=0,20,IF(SUM(K903+L903=0),NA(),0.25))</f>
        <v>#REF!</v>
      </c>
      <c r="D903" s="496" t="e">
        <f>IF('graph (2)'!$E$2=0,20,IF(AND(B903&lt;'graph (2)'!$E$10+'graph (2)'!$E$32,B903&gt;'graph (2)'!$E$10-'graph (2)'!$E$32),0.25,NA()))</f>
        <v>#REF!</v>
      </c>
      <c r="K903" s="674" t="e">
        <f>IF('graph (2)'!$E$20=0,0,IF('graph (2)'!$E$2=0,20,IF(AND(B903&lt;'graph (2)'!$E$20+'graph (2)'!$E$32,B903&gt;'graph (2)'!$E$20-'graph (2)'!$E$32),0.25,0)))</f>
        <v>#REF!</v>
      </c>
      <c r="L903" s="674" t="e">
        <f>IF('graph (2)'!$E$22=0,0,IF('graph (2)'!$E$2=0,20,IF(AND(B903&gt;'graph (2)'!$E$22-'graph (2)'!$E$32,B903&lt;'graph (2)'!$E$22+'graph (2)'!$E$32),0.25,0)))</f>
        <v>#REF!</v>
      </c>
    </row>
    <row r="904" spans="2:12">
      <c r="B904" s="620" t="e">
        <f>IF('graph (2)'!$E$2=0,"",B903+'graph (2)'!$E$32)</f>
        <v>#REF!</v>
      </c>
      <c r="C904" s="673" t="e">
        <f>IF('graph (2)'!$E$2=0,20,IF(SUM(K904+L904=0),NA(),0.25))</f>
        <v>#REF!</v>
      </c>
      <c r="D904" s="496" t="e">
        <f>IF('graph (2)'!$E$2=0,20,IF(AND(B904&lt;'graph (2)'!$E$10+'graph (2)'!$E$32,B904&gt;'graph (2)'!$E$10-'graph (2)'!$E$32),0.25,NA()))</f>
        <v>#REF!</v>
      </c>
      <c r="K904" s="674" t="e">
        <f>IF('graph (2)'!$E$20=0,0,IF('graph (2)'!$E$2=0,20,IF(AND(B904&lt;'graph (2)'!$E$20+'graph (2)'!$E$32,B904&gt;'graph (2)'!$E$20-'graph (2)'!$E$32),0.25,0)))</f>
        <v>#REF!</v>
      </c>
      <c r="L904" s="674" t="e">
        <f>IF('graph (2)'!$E$22=0,0,IF('graph (2)'!$E$2=0,20,IF(AND(B904&gt;'graph (2)'!$E$22-'graph (2)'!$E$32,B904&lt;'graph (2)'!$E$22+'graph (2)'!$E$32),0.25,0)))</f>
        <v>#REF!</v>
      </c>
    </row>
    <row r="905" spans="2:12">
      <c r="B905" s="620" t="e">
        <f>IF('graph (2)'!$E$2=0,"",B904+'graph (2)'!$E$32)</f>
        <v>#REF!</v>
      </c>
      <c r="C905" s="673" t="e">
        <f>IF('graph (2)'!$E$2=0,20,IF(SUM(K905+L905=0),NA(),0.25))</f>
        <v>#REF!</v>
      </c>
      <c r="D905" s="496" t="e">
        <f>IF('graph (2)'!$E$2=0,20,IF(AND(B905&lt;'graph (2)'!$E$10+'graph (2)'!$E$32,B905&gt;'graph (2)'!$E$10-'graph (2)'!$E$32),0.25,NA()))</f>
        <v>#REF!</v>
      </c>
      <c r="K905" s="674" t="e">
        <f>IF('graph (2)'!$E$20=0,0,IF('graph (2)'!$E$2=0,20,IF(AND(B905&lt;'graph (2)'!$E$20+'graph (2)'!$E$32,B905&gt;'graph (2)'!$E$20-'graph (2)'!$E$32),0.25,0)))</f>
        <v>#REF!</v>
      </c>
      <c r="L905" s="674" t="e">
        <f>IF('graph (2)'!$E$22=0,0,IF('graph (2)'!$E$2=0,20,IF(AND(B905&gt;'graph (2)'!$E$22-'graph (2)'!$E$32,B905&lt;'graph (2)'!$E$22+'graph (2)'!$E$32),0.25,0)))</f>
        <v>#REF!</v>
      </c>
    </row>
    <row r="906" spans="2:12">
      <c r="B906" s="620" t="e">
        <f>IF('graph (2)'!$E$2=0,"",B905+'graph (2)'!$E$32)</f>
        <v>#REF!</v>
      </c>
      <c r="C906" s="673" t="e">
        <f>IF('graph (2)'!$E$2=0,20,IF(SUM(K906+L906=0),NA(),0.25))</f>
        <v>#REF!</v>
      </c>
      <c r="D906" s="496" t="e">
        <f>IF('graph (2)'!$E$2=0,20,IF(AND(B906&lt;'graph (2)'!$E$10+'graph (2)'!$E$32,B906&gt;'graph (2)'!$E$10-'graph (2)'!$E$32),0.25,NA()))</f>
        <v>#REF!</v>
      </c>
      <c r="K906" s="674" t="e">
        <f>IF('graph (2)'!$E$20=0,0,IF('graph (2)'!$E$2=0,20,IF(AND(B906&lt;'graph (2)'!$E$20+'graph (2)'!$E$32,B906&gt;'graph (2)'!$E$20-'graph (2)'!$E$32),0.25,0)))</f>
        <v>#REF!</v>
      </c>
      <c r="L906" s="674" t="e">
        <f>IF('graph (2)'!$E$22=0,0,IF('graph (2)'!$E$2=0,20,IF(AND(B906&gt;'graph (2)'!$E$22-'graph (2)'!$E$32,B906&lt;'graph (2)'!$E$22+'graph (2)'!$E$32),0.25,0)))</f>
        <v>#REF!</v>
      </c>
    </row>
    <row r="907" spans="2:12">
      <c r="B907" s="620" t="e">
        <f>IF('graph (2)'!$E$2=0,"",B906+'graph (2)'!$E$32)</f>
        <v>#REF!</v>
      </c>
      <c r="C907" s="673" t="e">
        <f>IF('graph (2)'!$E$2=0,20,IF(SUM(K907+L907=0),NA(),0.25))</f>
        <v>#REF!</v>
      </c>
      <c r="D907" s="496" t="e">
        <f>IF('graph (2)'!$E$2=0,20,IF(AND(B907&lt;'graph (2)'!$E$10+'graph (2)'!$E$32,B907&gt;'graph (2)'!$E$10-'graph (2)'!$E$32),0.25,NA()))</f>
        <v>#REF!</v>
      </c>
      <c r="K907" s="674" t="e">
        <f>IF('graph (2)'!$E$20=0,0,IF('graph (2)'!$E$2=0,20,IF(AND(B907&lt;'graph (2)'!$E$20+'graph (2)'!$E$32,B907&gt;'graph (2)'!$E$20-'graph (2)'!$E$32),0.25,0)))</f>
        <v>#REF!</v>
      </c>
      <c r="L907" s="674" t="e">
        <f>IF('graph (2)'!$E$22=0,0,IF('graph (2)'!$E$2=0,20,IF(AND(B907&gt;'graph (2)'!$E$22-'graph (2)'!$E$32,B907&lt;'graph (2)'!$E$22+'graph (2)'!$E$32),0.25,0)))</f>
        <v>#REF!</v>
      </c>
    </row>
    <row r="908" spans="2:12">
      <c r="B908" s="620" t="e">
        <f>IF('graph (2)'!$E$2=0,"",B907+'graph (2)'!$E$32)</f>
        <v>#REF!</v>
      </c>
      <c r="C908" s="673" t="e">
        <f>IF('graph (2)'!$E$2=0,20,IF(SUM(K908+L908=0),NA(),0.25))</f>
        <v>#REF!</v>
      </c>
      <c r="D908" s="496" t="e">
        <f>IF('graph (2)'!$E$2=0,20,IF(AND(B908&lt;'graph (2)'!$E$10+'graph (2)'!$E$32,B908&gt;'graph (2)'!$E$10-'graph (2)'!$E$32),0.25,NA()))</f>
        <v>#REF!</v>
      </c>
      <c r="K908" s="674" t="e">
        <f>IF('graph (2)'!$E$20=0,0,IF('graph (2)'!$E$2=0,20,IF(AND(B908&lt;'graph (2)'!$E$20+'graph (2)'!$E$32,B908&gt;'graph (2)'!$E$20-'graph (2)'!$E$32),0.25,0)))</f>
        <v>#REF!</v>
      </c>
      <c r="L908" s="674" t="e">
        <f>IF('graph (2)'!$E$22=0,0,IF('graph (2)'!$E$2=0,20,IF(AND(B908&gt;'graph (2)'!$E$22-'graph (2)'!$E$32,B908&lt;'graph (2)'!$E$22+'graph (2)'!$E$32),0.25,0)))</f>
        <v>#REF!</v>
      </c>
    </row>
    <row r="909" spans="2:12">
      <c r="B909" s="620" t="e">
        <f>IF('graph (2)'!$E$2=0,"",B908+'graph (2)'!$E$32)</f>
        <v>#REF!</v>
      </c>
      <c r="C909" s="673" t="e">
        <f>IF('graph (2)'!$E$2=0,20,IF(SUM(K909+L909=0),NA(),0.25))</f>
        <v>#REF!</v>
      </c>
      <c r="D909" s="496" t="e">
        <f>IF('graph (2)'!$E$2=0,20,IF(AND(B909&lt;'graph (2)'!$E$10+'graph (2)'!$E$32,B909&gt;'graph (2)'!$E$10-'graph (2)'!$E$32),0.25,NA()))</f>
        <v>#REF!</v>
      </c>
      <c r="K909" s="674" t="e">
        <f>IF('graph (2)'!$E$20=0,0,IF('graph (2)'!$E$2=0,20,IF(AND(B909&lt;'graph (2)'!$E$20+'graph (2)'!$E$32,B909&gt;'graph (2)'!$E$20-'graph (2)'!$E$32),0.25,0)))</f>
        <v>#REF!</v>
      </c>
      <c r="L909" s="674" t="e">
        <f>IF('graph (2)'!$E$22=0,0,IF('graph (2)'!$E$2=0,20,IF(AND(B909&gt;'graph (2)'!$E$22-'graph (2)'!$E$32,B909&lt;'graph (2)'!$E$22+'graph (2)'!$E$32),0.25,0)))</f>
        <v>#REF!</v>
      </c>
    </row>
    <row r="910" spans="2:12">
      <c r="B910" s="620" t="e">
        <f>IF('graph (2)'!$E$2=0,"",B909+'graph (2)'!$E$32)</f>
        <v>#REF!</v>
      </c>
      <c r="C910" s="673" t="e">
        <f>IF('graph (2)'!$E$2=0,20,IF(SUM(K910+L910=0),NA(),0.25))</f>
        <v>#REF!</v>
      </c>
      <c r="D910" s="496" t="e">
        <f>IF('graph (2)'!$E$2=0,20,IF(AND(B910&lt;'graph (2)'!$E$10+'graph (2)'!$E$32,B910&gt;'graph (2)'!$E$10-'graph (2)'!$E$32),0.25,NA()))</f>
        <v>#REF!</v>
      </c>
      <c r="K910" s="674" t="e">
        <f>IF('graph (2)'!$E$20=0,0,IF('graph (2)'!$E$2=0,20,IF(AND(B910&lt;'graph (2)'!$E$20+'graph (2)'!$E$32,B910&gt;'graph (2)'!$E$20-'graph (2)'!$E$32),0.25,0)))</f>
        <v>#REF!</v>
      </c>
      <c r="L910" s="674" t="e">
        <f>IF('graph (2)'!$E$22=0,0,IF('graph (2)'!$E$2=0,20,IF(AND(B910&gt;'graph (2)'!$E$22-'graph (2)'!$E$32,B910&lt;'graph (2)'!$E$22+'graph (2)'!$E$32),0.25,0)))</f>
        <v>#REF!</v>
      </c>
    </row>
    <row r="911" spans="2:12">
      <c r="B911" s="620" t="e">
        <f>IF('graph (2)'!$E$2=0,"",B910+'graph (2)'!$E$32)</f>
        <v>#REF!</v>
      </c>
      <c r="C911" s="673" t="e">
        <f>IF('graph (2)'!$E$2=0,20,IF(SUM(K911+L911=0),NA(),0.25))</f>
        <v>#REF!</v>
      </c>
      <c r="D911" s="496" t="e">
        <f>IF('graph (2)'!$E$2=0,20,IF(AND(B911&lt;'graph (2)'!$E$10+'graph (2)'!$E$32,B911&gt;'graph (2)'!$E$10-'graph (2)'!$E$32),0.25,NA()))</f>
        <v>#REF!</v>
      </c>
      <c r="K911" s="674" t="e">
        <f>IF('graph (2)'!$E$20=0,0,IF('graph (2)'!$E$2=0,20,IF(AND(B911&lt;'graph (2)'!$E$20+'graph (2)'!$E$32,B911&gt;'graph (2)'!$E$20-'graph (2)'!$E$32),0.25,0)))</f>
        <v>#REF!</v>
      </c>
      <c r="L911" s="674" t="e">
        <f>IF('graph (2)'!$E$22=0,0,IF('graph (2)'!$E$2=0,20,IF(AND(B911&gt;'graph (2)'!$E$22-'graph (2)'!$E$32,B911&lt;'graph (2)'!$E$22+'graph (2)'!$E$32),0.25,0)))</f>
        <v>#REF!</v>
      </c>
    </row>
    <row r="912" spans="2:12">
      <c r="B912" s="620" t="e">
        <f>IF('graph (2)'!$E$2=0,"",B911+'graph (2)'!$E$32)</f>
        <v>#REF!</v>
      </c>
      <c r="C912" s="673" t="e">
        <f>IF('graph (2)'!$E$2=0,20,IF(SUM(K912+L912=0),NA(),0.25))</f>
        <v>#REF!</v>
      </c>
      <c r="D912" s="496" t="e">
        <f>IF('graph (2)'!$E$2=0,20,IF(AND(B912&lt;'graph (2)'!$E$10+'graph (2)'!$E$32,B912&gt;'graph (2)'!$E$10-'graph (2)'!$E$32),0.25,NA()))</f>
        <v>#REF!</v>
      </c>
      <c r="K912" s="674" t="e">
        <f>IF('graph (2)'!$E$20=0,0,IF('graph (2)'!$E$2=0,20,IF(AND(B912&lt;'graph (2)'!$E$20+'graph (2)'!$E$32,B912&gt;'graph (2)'!$E$20-'graph (2)'!$E$32),0.25,0)))</f>
        <v>#REF!</v>
      </c>
      <c r="L912" s="674" t="e">
        <f>IF('graph (2)'!$E$22=0,0,IF('graph (2)'!$E$2=0,20,IF(AND(B912&gt;'graph (2)'!$E$22-'graph (2)'!$E$32,B912&lt;'graph (2)'!$E$22+'graph (2)'!$E$32),0.25,0)))</f>
        <v>#REF!</v>
      </c>
    </row>
    <row r="913" spans="2:12">
      <c r="B913" s="620" t="e">
        <f>IF('graph (2)'!$E$2=0,"",B912+'graph (2)'!$E$32)</f>
        <v>#REF!</v>
      </c>
      <c r="C913" s="673" t="e">
        <f>IF('graph (2)'!$E$2=0,20,IF(SUM(K913+L913=0),NA(),0.25))</f>
        <v>#REF!</v>
      </c>
      <c r="D913" s="496" t="e">
        <f>IF('graph (2)'!$E$2=0,20,IF(AND(B913&lt;'graph (2)'!$E$10+'graph (2)'!$E$32,B913&gt;'graph (2)'!$E$10-'graph (2)'!$E$32),0.25,NA()))</f>
        <v>#REF!</v>
      </c>
      <c r="K913" s="674" t="e">
        <f>IF('graph (2)'!$E$20=0,0,IF('graph (2)'!$E$2=0,20,IF(AND(B913&lt;'graph (2)'!$E$20+'graph (2)'!$E$32,B913&gt;'graph (2)'!$E$20-'graph (2)'!$E$32),0.25,0)))</f>
        <v>#REF!</v>
      </c>
      <c r="L913" s="674" t="e">
        <f>IF('graph (2)'!$E$22=0,0,IF('graph (2)'!$E$2=0,20,IF(AND(B913&gt;'graph (2)'!$E$22-'graph (2)'!$E$32,B913&lt;'graph (2)'!$E$22+'graph (2)'!$E$32),0.25,0)))</f>
        <v>#REF!</v>
      </c>
    </row>
    <row r="914" spans="2:12">
      <c r="B914" s="620" t="e">
        <f>IF('graph (2)'!$E$2=0,"",B913+'graph (2)'!$E$32)</f>
        <v>#REF!</v>
      </c>
      <c r="C914" s="673" t="e">
        <f>IF('graph (2)'!$E$2=0,20,IF(SUM(K914+L914=0),NA(),0.25))</f>
        <v>#REF!</v>
      </c>
      <c r="D914" s="496" t="e">
        <f>IF('graph (2)'!$E$2=0,20,IF(AND(B914&lt;'graph (2)'!$E$10+'graph (2)'!$E$32,B914&gt;'graph (2)'!$E$10-'graph (2)'!$E$32),0.25,NA()))</f>
        <v>#REF!</v>
      </c>
      <c r="K914" s="674" t="e">
        <f>IF('graph (2)'!$E$20=0,0,IF('graph (2)'!$E$2=0,20,IF(AND(B914&lt;'graph (2)'!$E$20+'graph (2)'!$E$32,B914&gt;'graph (2)'!$E$20-'graph (2)'!$E$32),0.25,0)))</f>
        <v>#REF!</v>
      </c>
      <c r="L914" s="674" t="e">
        <f>IF('graph (2)'!$E$22=0,0,IF('graph (2)'!$E$2=0,20,IF(AND(B914&gt;'graph (2)'!$E$22-'graph (2)'!$E$32,B914&lt;'graph (2)'!$E$22+'graph (2)'!$E$32),0.25,0)))</f>
        <v>#REF!</v>
      </c>
    </row>
    <row r="915" spans="2:12">
      <c r="B915" s="620" t="e">
        <f>IF('graph (2)'!$E$2=0,"",B914+'graph (2)'!$E$32)</f>
        <v>#REF!</v>
      </c>
      <c r="C915" s="673" t="e">
        <f>IF('graph (2)'!$E$2=0,20,IF(SUM(K915+L915=0),NA(),0.25))</f>
        <v>#REF!</v>
      </c>
      <c r="D915" s="496" t="e">
        <f>IF('graph (2)'!$E$2=0,20,IF(AND(B915&lt;'graph (2)'!$E$10+'graph (2)'!$E$32,B915&gt;'graph (2)'!$E$10-'graph (2)'!$E$32),0.25,NA()))</f>
        <v>#REF!</v>
      </c>
      <c r="K915" s="674" t="e">
        <f>IF('graph (2)'!$E$20=0,0,IF('graph (2)'!$E$2=0,20,IF(AND(B915&lt;'graph (2)'!$E$20+'graph (2)'!$E$32,B915&gt;'graph (2)'!$E$20-'graph (2)'!$E$32),0.25,0)))</f>
        <v>#REF!</v>
      </c>
      <c r="L915" s="674" t="e">
        <f>IF('graph (2)'!$E$22=0,0,IF('graph (2)'!$E$2=0,20,IF(AND(B915&gt;'graph (2)'!$E$22-'graph (2)'!$E$32,B915&lt;'graph (2)'!$E$22+'graph (2)'!$E$32),0.25,0)))</f>
        <v>#REF!</v>
      </c>
    </row>
    <row r="916" spans="2:12">
      <c r="B916" s="620" t="e">
        <f>IF('graph (2)'!$E$2=0,"",B915+'graph (2)'!$E$32)</f>
        <v>#REF!</v>
      </c>
      <c r="C916" s="673" t="e">
        <f>IF('graph (2)'!$E$2=0,20,IF(SUM(K916+L916=0),NA(),0.25))</f>
        <v>#REF!</v>
      </c>
      <c r="D916" s="496" t="e">
        <f>IF('graph (2)'!$E$2=0,20,IF(AND(B916&lt;'graph (2)'!$E$10+'graph (2)'!$E$32,B916&gt;'graph (2)'!$E$10-'graph (2)'!$E$32),0.25,NA()))</f>
        <v>#REF!</v>
      </c>
      <c r="K916" s="674" t="e">
        <f>IF('graph (2)'!$E$20=0,0,IF('graph (2)'!$E$2=0,20,IF(AND(B916&lt;'graph (2)'!$E$20+'graph (2)'!$E$32,B916&gt;'graph (2)'!$E$20-'graph (2)'!$E$32),0.25,0)))</f>
        <v>#REF!</v>
      </c>
      <c r="L916" s="674" t="e">
        <f>IF('graph (2)'!$E$22=0,0,IF('graph (2)'!$E$2=0,20,IF(AND(B916&gt;'graph (2)'!$E$22-'graph (2)'!$E$32,B916&lt;'graph (2)'!$E$22+'graph (2)'!$E$32),0.25,0)))</f>
        <v>#REF!</v>
      </c>
    </row>
    <row r="917" spans="2:12">
      <c r="B917" s="620" t="e">
        <f>IF('graph (2)'!$E$2=0,"",B916+'graph (2)'!$E$32)</f>
        <v>#REF!</v>
      </c>
      <c r="C917" s="673" t="e">
        <f>IF('graph (2)'!$E$2=0,20,IF(SUM(K917+L917=0),NA(),0.25))</f>
        <v>#REF!</v>
      </c>
      <c r="D917" s="496" t="e">
        <f>IF('graph (2)'!$E$2=0,20,IF(AND(B917&lt;'graph (2)'!$E$10+'graph (2)'!$E$32,B917&gt;'graph (2)'!$E$10-'graph (2)'!$E$32),0.25,NA()))</f>
        <v>#REF!</v>
      </c>
      <c r="K917" s="674" t="e">
        <f>IF('graph (2)'!$E$20=0,0,IF('graph (2)'!$E$2=0,20,IF(AND(B917&lt;'graph (2)'!$E$20+'graph (2)'!$E$32,B917&gt;'graph (2)'!$E$20-'graph (2)'!$E$32),0.25,0)))</f>
        <v>#REF!</v>
      </c>
      <c r="L917" s="674" t="e">
        <f>IF('graph (2)'!$E$22=0,0,IF('graph (2)'!$E$2=0,20,IF(AND(B917&gt;'graph (2)'!$E$22-'graph (2)'!$E$32,B917&lt;'graph (2)'!$E$22+'graph (2)'!$E$32),0.25,0)))</f>
        <v>#REF!</v>
      </c>
    </row>
    <row r="918" spans="2:12">
      <c r="B918" s="620" t="e">
        <f>IF('graph (2)'!$E$2=0,"",B917+'graph (2)'!$E$32)</f>
        <v>#REF!</v>
      </c>
      <c r="C918" s="673" t="e">
        <f>IF('graph (2)'!$E$2=0,20,IF(SUM(K918+L918=0),NA(),0.25))</f>
        <v>#REF!</v>
      </c>
      <c r="D918" s="496" t="e">
        <f>IF('graph (2)'!$E$2=0,20,IF(AND(B918&lt;'graph (2)'!$E$10+'graph (2)'!$E$32,B918&gt;'graph (2)'!$E$10-'graph (2)'!$E$32),0.25,NA()))</f>
        <v>#REF!</v>
      </c>
      <c r="K918" s="674" t="e">
        <f>IF('graph (2)'!$E$20=0,0,IF('graph (2)'!$E$2=0,20,IF(AND(B918&lt;'graph (2)'!$E$20+'graph (2)'!$E$32,B918&gt;'graph (2)'!$E$20-'graph (2)'!$E$32),0.25,0)))</f>
        <v>#REF!</v>
      </c>
      <c r="L918" s="674" t="e">
        <f>IF('graph (2)'!$E$22=0,0,IF('graph (2)'!$E$2=0,20,IF(AND(B918&gt;'graph (2)'!$E$22-'graph (2)'!$E$32,B918&lt;'graph (2)'!$E$22+'graph (2)'!$E$32),0.25,0)))</f>
        <v>#REF!</v>
      </c>
    </row>
    <row r="919" spans="2:12">
      <c r="B919" s="620" t="e">
        <f>IF('graph (2)'!$E$2=0,"",B918+'graph (2)'!$E$32)</f>
        <v>#REF!</v>
      </c>
      <c r="C919" s="673" t="e">
        <f>IF('graph (2)'!$E$2=0,20,IF(SUM(K919+L919=0),NA(),0.25))</f>
        <v>#REF!</v>
      </c>
      <c r="D919" s="496" t="e">
        <f>IF('graph (2)'!$E$2=0,20,IF(AND(B919&lt;'graph (2)'!$E$10+'graph (2)'!$E$32,B919&gt;'graph (2)'!$E$10-'graph (2)'!$E$32),0.25,NA()))</f>
        <v>#REF!</v>
      </c>
      <c r="K919" s="674" t="e">
        <f>IF('graph (2)'!$E$20=0,0,IF('graph (2)'!$E$2=0,20,IF(AND(B919&lt;'graph (2)'!$E$20+'graph (2)'!$E$32,B919&gt;'graph (2)'!$E$20-'graph (2)'!$E$32),0.25,0)))</f>
        <v>#REF!</v>
      </c>
      <c r="L919" s="674" t="e">
        <f>IF('graph (2)'!$E$22=0,0,IF('graph (2)'!$E$2=0,20,IF(AND(B919&gt;'graph (2)'!$E$22-'graph (2)'!$E$32,B919&lt;'graph (2)'!$E$22+'graph (2)'!$E$32),0.25,0)))</f>
        <v>#REF!</v>
      </c>
    </row>
    <row r="920" spans="2:12">
      <c r="B920" s="620" t="e">
        <f>IF('graph (2)'!$E$2=0,"",B919+'graph (2)'!$E$32)</f>
        <v>#REF!</v>
      </c>
      <c r="C920" s="673" t="e">
        <f>IF('graph (2)'!$E$2=0,20,IF(SUM(K920+L920=0),NA(),0.25))</f>
        <v>#REF!</v>
      </c>
      <c r="D920" s="496" t="e">
        <f>IF('graph (2)'!$E$2=0,20,IF(AND(B920&lt;'graph (2)'!$E$10+'graph (2)'!$E$32,B920&gt;'graph (2)'!$E$10-'graph (2)'!$E$32),0.25,NA()))</f>
        <v>#REF!</v>
      </c>
      <c r="K920" s="674" t="e">
        <f>IF('graph (2)'!$E$20=0,0,IF('graph (2)'!$E$2=0,20,IF(AND(B920&lt;'graph (2)'!$E$20+'graph (2)'!$E$32,B920&gt;'graph (2)'!$E$20-'graph (2)'!$E$32),0.25,0)))</f>
        <v>#REF!</v>
      </c>
      <c r="L920" s="674" t="e">
        <f>IF('graph (2)'!$E$22=0,0,IF('graph (2)'!$E$2=0,20,IF(AND(B920&gt;'graph (2)'!$E$22-'graph (2)'!$E$32,B920&lt;'graph (2)'!$E$22+'graph (2)'!$E$32),0.25,0)))</f>
        <v>#REF!</v>
      </c>
    </row>
    <row r="921" spans="2:12">
      <c r="B921" s="620" t="e">
        <f>IF('graph (2)'!$E$2=0,"",B920+'graph (2)'!$E$32)</f>
        <v>#REF!</v>
      </c>
      <c r="C921" s="673" t="e">
        <f>IF('graph (2)'!$E$2=0,20,IF(SUM(K921+L921=0),NA(),0.25))</f>
        <v>#REF!</v>
      </c>
      <c r="D921" s="496" t="e">
        <f>IF('graph (2)'!$E$2=0,20,IF(AND(B921&lt;'graph (2)'!$E$10+'graph (2)'!$E$32,B921&gt;'graph (2)'!$E$10-'graph (2)'!$E$32),0.25,NA()))</f>
        <v>#REF!</v>
      </c>
      <c r="K921" s="674" t="e">
        <f>IF('graph (2)'!$E$20=0,0,IF('graph (2)'!$E$2=0,20,IF(AND(B921&lt;'graph (2)'!$E$20+'graph (2)'!$E$32,B921&gt;'graph (2)'!$E$20-'graph (2)'!$E$32),0.25,0)))</f>
        <v>#REF!</v>
      </c>
      <c r="L921" s="674" t="e">
        <f>IF('graph (2)'!$E$22=0,0,IF('graph (2)'!$E$2=0,20,IF(AND(B921&gt;'graph (2)'!$E$22-'graph (2)'!$E$32,B921&lt;'graph (2)'!$E$22+'graph (2)'!$E$32),0.25,0)))</f>
        <v>#REF!</v>
      </c>
    </row>
    <row r="922" spans="2:12">
      <c r="B922" s="620" t="e">
        <f>IF('graph (2)'!$E$2=0,"",B921+'graph (2)'!$E$32)</f>
        <v>#REF!</v>
      </c>
      <c r="C922" s="673" t="e">
        <f>IF('graph (2)'!$E$2=0,20,IF(SUM(K922+L922=0),NA(),0.25))</f>
        <v>#REF!</v>
      </c>
      <c r="D922" s="496" t="e">
        <f>IF('graph (2)'!$E$2=0,20,IF(AND(B922&lt;'graph (2)'!$E$10+'graph (2)'!$E$32,B922&gt;'graph (2)'!$E$10-'graph (2)'!$E$32),0.25,NA()))</f>
        <v>#REF!</v>
      </c>
      <c r="K922" s="674" t="e">
        <f>IF('graph (2)'!$E$20=0,0,IF('graph (2)'!$E$2=0,20,IF(AND(B922&lt;'graph (2)'!$E$20+'graph (2)'!$E$32,B922&gt;'graph (2)'!$E$20-'graph (2)'!$E$32),0.25,0)))</f>
        <v>#REF!</v>
      </c>
      <c r="L922" s="674" t="e">
        <f>IF('graph (2)'!$E$22=0,0,IF('graph (2)'!$E$2=0,20,IF(AND(B922&gt;'graph (2)'!$E$22-'graph (2)'!$E$32,B922&lt;'graph (2)'!$E$22+'graph (2)'!$E$32),0.25,0)))</f>
        <v>#REF!</v>
      </c>
    </row>
    <row r="923" spans="2:12">
      <c r="B923" s="620" t="e">
        <f>IF('graph (2)'!$E$2=0,"",B922+'graph (2)'!$E$32)</f>
        <v>#REF!</v>
      </c>
      <c r="C923" s="673" t="e">
        <f>IF('graph (2)'!$E$2=0,20,IF(SUM(K923+L923=0),NA(),0.25))</f>
        <v>#REF!</v>
      </c>
      <c r="D923" s="496" t="e">
        <f>IF('graph (2)'!$E$2=0,20,IF(AND(B923&lt;'graph (2)'!$E$10+'graph (2)'!$E$32,B923&gt;'graph (2)'!$E$10-'graph (2)'!$E$32),0.25,NA()))</f>
        <v>#REF!</v>
      </c>
      <c r="K923" s="674" t="e">
        <f>IF('graph (2)'!$E$20=0,0,IF('graph (2)'!$E$2=0,20,IF(AND(B923&lt;'graph (2)'!$E$20+'graph (2)'!$E$32,B923&gt;'graph (2)'!$E$20-'graph (2)'!$E$32),0.25,0)))</f>
        <v>#REF!</v>
      </c>
      <c r="L923" s="674" t="e">
        <f>IF('graph (2)'!$E$22=0,0,IF('graph (2)'!$E$2=0,20,IF(AND(B923&gt;'graph (2)'!$E$22-'graph (2)'!$E$32,B923&lt;'graph (2)'!$E$22+'graph (2)'!$E$32),0.25,0)))</f>
        <v>#REF!</v>
      </c>
    </row>
    <row r="924" spans="2:12">
      <c r="B924" s="620" t="e">
        <f>IF('graph (2)'!$E$2=0,"",B923+'graph (2)'!$E$32)</f>
        <v>#REF!</v>
      </c>
      <c r="C924" s="673" t="e">
        <f>IF('graph (2)'!$E$2=0,20,IF(SUM(K924+L924=0),NA(),0.25))</f>
        <v>#REF!</v>
      </c>
      <c r="D924" s="496" t="e">
        <f>IF('graph (2)'!$E$2=0,20,IF(AND(B924&lt;'graph (2)'!$E$10+'graph (2)'!$E$32,B924&gt;'graph (2)'!$E$10-'graph (2)'!$E$32),0.25,NA()))</f>
        <v>#REF!</v>
      </c>
      <c r="K924" s="674" t="e">
        <f>IF('graph (2)'!$E$20=0,0,IF('graph (2)'!$E$2=0,20,IF(AND(B924&lt;'graph (2)'!$E$20+'graph (2)'!$E$32,B924&gt;'graph (2)'!$E$20-'graph (2)'!$E$32),0.25,0)))</f>
        <v>#REF!</v>
      </c>
      <c r="L924" s="674" t="e">
        <f>IF('graph (2)'!$E$22=0,0,IF('graph (2)'!$E$2=0,20,IF(AND(B924&gt;'graph (2)'!$E$22-'graph (2)'!$E$32,B924&lt;'graph (2)'!$E$22+'graph (2)'!$E$32),0.25,0)))</f>
        <v>#REF!</v>
      </c>
    </row>
    <row r="925" spans="2:12">
      <c r="B925" s="620" t="e">
        <f>IF('graph (2)'!$E$2=0,"",B924+'graph (2)'!$E$32)</f>
        <v>#REF!</v>
      </c>
      <c r="C925" s="673" t="e">
        <f>IF('graph (2)'!$E$2=0,20,IF(SUM(K925+L925=0),NA(),0.25))</f>
        <v>#REF!</v>
      </c>
      <c r="D925" s="496" t="e">
        <f>IF('graph (2)'!$E$2=0,20,IF(AND(B925&lt;'graph (2)'!$E$10+'graph (2)'!$E$32,B925&gt;'graph (2)'!$E$10-'graph (2)'!$E$32),0.25,NA()))</f>
        <v>#REF!</v>
      </c>
      <c r="K925" s="674" t="e">
        <f>IF('graph (2)'!$E$20=0,0,IF('graph (2)'!$E$2=0,20,IF(AND(B925&lt;'graph (2)'!$E$20+'graph (2)'!$E$32,B925&gt;'graph (2)'!$E$20-'graph (2)'!$E$32),0.25,0)))</f>
        <v>#REF!</v>
      </c>
      <c r="L925" s="674" t="e">
        <f>IF('graph (2)'!$E$22=0,0,IF('graph (2)'!$E$2=0,20,IF(AND(B925&gt;'graph (2)'!$E$22-'graph (2)'!$E$32,B925&lt;'graph (2)'!$E$22+'graph (2)'!$E$32),0.25,0)))</f>
        <v>#REF!</v>
      </c>
    </row>
    <row r="926" spans="2:12">
      <c r="B926" s="620" t="e">
        <f>IF('graph (2)'!$E$2=0,"",B925+'graph (2)'!$E$32)</f>
        <v>#REF!</v>
      </c>
      <c r="C926" s="673" t="e">
        <f>IF('graph (2)'!$E$2=0,20,IF(SUM(K926+L926=0),NA(),0.25))</f>
        <v>#REF!</v>
      </c>
      <c r="D926" s="496" t="e">
        <f>IF('graph (2)'!$E$2=0,20,IF(AND(B926&lt;'graph (2)'!$E$10+'graph (2)'!$E$32,B926&gt;'graph (2)'!$E$10-'graph (2)'!$E$32),0.25,NA()))</f>
        <v>#REF!</v>
      </c>
      <c r="K926" s="674" t="e">
        <f>IF('graph (2)'!$E$20=0,0,IF('graph (2)'!$E$2=0,20,IF(AND(B926&lt;'graph (2)'!$E$20+'graph (2)'!$E$32,B926&gt;'graph (2)'!$E$20-'graph (2)'!$E$32),0.25,0)))</f>
        <v>#REF!</v>
      </c>
      <c r="L926" s="674" t="e">
        <f>IF('graph (2)'!$E$22=0,0,IF('graph (2)'!$E$2=0,20,IF(AND(B926&gt;'graph (2)'!$E$22-'graph (2)'!$E$32,B926&lt;'graph (2)'!$E$22+'graph (2)'!$E$32),0.25,0)))</f>
        <v>#REF!</v>
      </c>
    </row>
    <row r="927" spans="2:12">
      <c r="B927" s="620" t="e">
        <f>IF('graph (2)'!$E$2=0,"",B926+'graph (2)'!$E$32)</f>
        <v>#REF!</v>
      </c>
      <c r="C927" s="673" t="e">
        <f>IF('graph (2)'!$E$2=0,20,IF(SUM(K927+L927=0),NA(),0.25))</f>
        <v>#REF!</v>
      </c>
      <c r="D927" s="496" t="e">
        <f>IF('graph (2)'!$E$2=0,20,IF(AND(B927&lt;'graph (2)'!$E$10+'graph (2)'!$E$32,B927&gt;'graph (2)'!$E$10-'graph (2)'!$E$32),0.25,NA()))</f>
        <v>#REF!</v>
      </c>
      <c r="K927" s="674" t="e">
        <f>IF('graph (2)'!$E$20=0,0,IF('graph (2)'!$E$2=0,20,IF(AND(B927&lt;'graph (2)'!$E$20+'graph (2)'!$E$32,B927&gt;'graph (2)'!$E$20-'graph (2)'!$E$32),0.25,0)))</f>
        <v>#REF!</v>
      </c>
      <c r="L927" s="674" t="e">
        <f>IF('graph (2)'!$E$22=0,0,IF('graph (2)'!$E$2=0,20,IF(AND(B927&gt;'graph (2)'!$E$22-'graph (2)'!$E$32,B927&lt;'graph (2)'!$E$22+'graph (2)'!$E$32),0.25,0)))</f>
        <v>#REF!</v>
      </c>
    </row>
    <row r="928" spans="2:12">
      <c r="B928" s="620" t="e">
        <f>IF('graph (2)'!$E$2=0,"",B927+'graph (2)'!$E$32)</f>
        <v>#REF!</v>
      </c>
      <c r="C928" s="673" t="e">
        <f>IF('graph (2)'!$E$2=0,20,IF(SUM(K928+L928=0),NA(),0.25))</f>
        <v>#REF!</v>
      </c>
      <c r="D928" s="496" t="e">
        <f>IF('graph (2)'!$E$2=0,20,IF(AND(B928&lt;'graph (2)'!$E$10+'graph (2)'!$E$32,B928&gt;'graph (2)'!$E$10-'graph (2)'!$E$32),0.25,NA()))</f>
        <v>#REF!</v>
      </c>
      <c r="K928" s="674" t="e">
        <f>IF('graph (2)'!$E$20=0,0,IF('graph (2)'!$E$2=0,20,IF(AND(B928&lt;'graph (2)'!$E$20+'graph (2)'!$E$32,B928&gt;'graph (2)'!$E$20-'graph (2)'!$E$32),0.25,0)))</f>
        <v>#REF!</v>
      </c>
      <c r="L928" s="674" t="e">
        <f>IF('graph (2)'!$E$22=0,0,IF('graph (2)'!$E$2=0,20,IF(AND(B928&gt;'graph (2)'!$E$22-'graph (2)'!$E$32,B928&lt;'graph (2)'!$E$22+'graph (2)'!$E$32),0.25,0)))</f>
        <v>#REF!</v>
      </c>
    </row>
    <row r="929" spans="2:12">
      <c r="B929" s="620" t="e">
        <f>IF('graph (2)'!$E$2=0,"",B928+'graph (2)'!$E$32)</f>
        <v>#REF!</v>
      </c>
      <c r="C929" s="673" t="e">
        <f>IF('graph (2)'!$E$2=0,20,IF(SUM(K929+L929=0),NA(),0.25))</f>
        <v>#REF!</v>
      </c>
      <c r="D929" s="496" t="e">
        <f>IF('graph (2)'!$E$2=0,20,IF(AND(B929&lt;'graph (2)'!$E$10+'graph (2)'!$E$32,B929&gt;'graph (2)'!$E$10-'graph (2)'!$E$32),0.25,NA()))</f>
        <v>#REF!</v>
      </c>
      <c r="K929" s="674" t="e">
        <f>IF('graph (2)'!$E$20=0,0,IF('graph (2)'!$E$2=0,20,IF(AND(B929&lt;'graph (2)'!$E$20+'graph (2)'!$E$32,B929&gt;'graph (2)'!$E$20-'graph (2)'!$E$32),0.25,0)))</f>
        <v>#REF!</v>
      </c>
      <c r="L929" s="674" t="e">
        <f>IF('graph (2)'!$E$22=0,0,IF('graph (2)'!$E$2=0,20,IF(AND(B929&gt;'graph (2)'!$E$22-'graph (2)'!$E$32,B929&lt;'graph (2)'!$E$22+'graph (2)'!$E$32),0.25,0)))</f>
        <v>#REF!</v>
      </c>
    </row>
    <row r="930" spans="2:12">
      <c r="B930" s="620" t="e">
        <f>IF('graph (2)'!$E$2=0,"",B929+'graph (2)'!$E$32)</f>
        <v>#REF!</v>
      </c>
      <c r="C930" s="673" t="e">
        <f>IF('graph (2)'!$E$2=0,20,IF(SUM(K930+L930=0),NA(),0.25))</f>
        <v>#REF!</v>
      </c>
      <c r="D930" s="496" t="e">
        <f>IF('graph (2)'!$E$2=0,20,IF(AND(B930&lt;'graph (2)'!$E$10+'graph (2)'!$E$32,B930&gt;'graph (2)'!$E$10-'graph (2)'!$E$32),0.25,NA()))</f>
        <v>#REF!</v>
      </c>
      <c r="K930" s="674" t="e">
        <f>IF('graph (2)'!$E$20=0,0,IF('graph (2)'!$E$2=0,20,IF(AND(B930&lt;'graph (2)'!$E$20+'graph (2)'!$E$32,B930&gt;'graph (2)'!$E$20-'graph (2)'!$E$32),0.25,0)))</f>
        <v>#REF!</v>
      </c>
      <c r="L930" s="674" t="e">
        <f>IF('graph (2)'!$E$22=0,0,IF('graph (2)'!$E$2=0,20,IF(AND(B930&gt;'graph (2)'!$E$22-'graph (2)'!$E$32,B930&lt;'graph (2)'!$E$22+'graph (2)'!$E$32),0.25,0)))</f>
        <v>#REF!</v>
      </c>
    </row>
    <row r="931" spans="2:12">
      <c r="B931" s="620" t="e">
        <f>IF('graph (2)'!$E$2=0,"",B930+'graph (2)'!$E$32)</f>
        <v>#REF!</v>
      </c>
      <c r="C931" s="673" t="e">
        <f>IF('graph (2)'!$E$2=0,20,IF(SUM(K931+L931=0),NA(),0.25))</f>
        <v>#REF!</v>
      </c>
      <c r="D931" s="496" t="e">
        <f>IF('graph (2)'!$E$2=0,20,IF(AND(B931&lt;'graph (2)'!$E$10+'graph (2)'!$E$32,B931&gt;'graph (2)'!$E$10-'graph (2)'!$E$32),0.25,NA()))</f>
        <v>#REF!</v>
      </c>
      <c r="K931" s="674" t="e">
        <f>IF('graph (2)'!$E$20=0,0,IF('graph (2)'!$E$2=0,20,IF(AND(B931&lt;'graph (2)'!$E$20+'graph (2)'!$E$32,B931&gt;'graph (2)'!$E$20-'graph (2)'!$E$32),0.25,0)))</f>
        <v>#REF!</v>
      </c>
      <c r="L931" s="674" t="e">
        <f>IF('graph (2)'!$E$22=0,0,IF('graph (2)'!$E$2=0,20,IF(AND(B931&gt;'graph (2)'!$E$22-'graph (2)'!$E$32,B931&lt;'graph (2)'!$E$22+'graph (2)'!$E$32),0.25,0)))</f>
        <v>#REF!</v>
      </c>
    </row>
    <row r="932" spans="2:12">
      <c r="B932" s="620" t="e">
        <f>IF('graph (2)'!$E$2=0,"",B931+'graph (2)'!$E$32)</f>
        <v>#REF!</v>
      </c>
      <c r="C932" s="673" t="e">
        <f>IF('graph (2)'!$E$2=0,20,IF(SUM(K932+L932=0),NA(),0.25))</f>
        <v>#REF!</v>
      </c>
      <c r="D932" s="496" t="e">
        <f>IF('graph (2)'!$E$2=0,20,IF(AND(B932&lt;'graph (2)'!$E$10+'graph (2)'!$E$32,B932&gt;'graph (2)'!$E$10-'graph (2)'!$E$32),0.25,NA()))</f>
        <v>#REF!</v>
      </c>
      <c r="K932" s="674" t="e">
        <f>IF('graph (2)'!$E$20=0,0,IF('graph (2)'!$E$2=0,20,IF(AND(B932&lt;'graph (2)'!$E$20+'graph (2)'!$E$32,B932&gt;'graph (2)'!$E$20-'graph (2)'!$E$32),0.25,0)))</f>
        <v>#REF!</v>
      </c>
      <c r="L932" s="674" t="e">
        <f>IF('graph (2)'!$E$22=0,0,IF('graph (2)'!$E$2=0,20,IF(AND(B932&gt;'graph (2)'!$E$22-'graph (2)'!$E$32,B932&lt;'graph (2)'!$E$22+'graph (2)'!$E$32),0.25,0)))</f>
        <v>#REF!</v>
      </c>
    </row>
    <row r="933" spans="2:12">
      <c r="B933" s="620" t="e">
        <f>IF('graph (2)'!$E$2=0,"",B932+'graph (2)'!$E$32)</f>
        <v>#REF!</v>
      </c>
      <c r="C933" s="673" t="e">
        <f>IF('graph (2)'!$E$2=0,20,IF(SUM(K933+L933=0),NA(),0.25))</f>
        <v>#REF!</v>
      </c>
      <c r="D933" s="496" t="e">
        <f>IF('graph (2)'!$E$2=0,20,IF(AND(B933&lt;'graph (2)'!$E$10+'graph (2)'!$E$32,B933&gt;'graph (2)'!$E$10-'graph (2)'!$E$32),0.25,NA()))</f>
        <v>#REF!</v>
      </c>
      <c r="K933" s="674" t="e">
        <f>IF('graph (2)'!$E$20=0,0,IF('graph (2)'!$E$2=0,20,IF(AND(B933&lt;'graph (2)'!$E$20+'graph (2)'!$E$32,B933&gt;'graph (2)'!$E$20-'graph (2)'!$E$32),0.25,0)))</f>
        <v>#REF!</v>
      </c>
      <c r="L933" s="674" t="e">
        <f>IF('graph (2)'!$E$22=0,0,IF('graph (2)'!$E$2=0,20,IF(AND(B933&gt;'graph (2)'!$E$22-'graph (2)'!$E$32,B933&lt;'graph (2)'!$E$22+'graph (2)'!$E$32),0.25,0)))</f>
        <v>#REF!</v>
      </c>
    </row>
    <row r="934" spans="2:12">
      <c r="B934" s="620" t="e">
        <f>IF('graph (2)'!$E$2=0,"",B933+'graph (2)'!$E$32)</f>
        <v>#REF!</v>
      </c>
      <c r="C934" s="673" t="e">
        <f>IF('graph (2)'!$E$2=0,20,IF(SUM(K934+L934=0),NA(),0.25))</f>
        <v>#REF!</v>
      </c>
      <c r="D934" s="496" t="e">
        <f>IF('graph (2)'!$E$2=0,20,IF(AND(B934&lt;'graph (2)'!$E$10+'graph (2)'!$E$32,B934&gt;'graph (2)'!$E$10-'graph (2)'!$E$32),0.25,NA()))</f>
        <v>#REF!</v>
      </c>
      <c r="K934" s="674" t="e">
        <f>IF('graph (2)'!$E$20=0,0,IF('graph (2)'!$E$2=0,20,IF(AND(B934&lt;'graph (2)'!$E$20+'graph (2)'!$E$32,B934&gt;'graph (2)'!$E$20-'graph (2)'!$E$32),0.25,0)))</f>
        <v>#REF!</v>
      </c>
      <c r="L934" s="674" t="e">
        <f>IF('graph (2)'!$E$22=0,0,IF('graph (2)'!$E$2=0,20,IF(AND(B934&gt;'graph (2)'!$E$22-'graph (2)'!$E$32,B934&lt;'graph (2)'!$E$22+'graph (2)'!$E$32),0.25,0)))</f>
        <v>#REF!</v>
      </c>
    </row>
    <row r="935" spans="2:12">
      <c r="B935" s="620" t="e">
        <f>IF('graph (2)'!$E$2=0,"",B934+'graph (2)'!$E$32)</f>
        <v>#REF!</v>
      </c>
      <c r="C935" s="673" t="e">
        <f>IF('graph (2)'!$E$2=0,20,IF(SUM(K935+L935=0),NA(),0.25))</f>
        <v>#REF!</v>
      </c>
      <c r="D935" s="496" t="e">
        <f>IF('graph (2)'!$E$2=0,20,IF(AND(B935&lt;'graph (2)'!$E$10+'graph (2)'!$E$32,B935&gt;'graph (2)'!$E$10-'graph (2)'!$E$32),0.25,NA()))</f>
        <v>#REF!</v>
      </c>
      <c r="K935" s="674" t="e">
        <f>IF('graph (2)'!$E$20=0,0,IF('graph (2)'!$E$2=0,20,IF(AND(B935&lt;'graph (2)'!$E$20+'graph (2)'!$E$32,B935&gt;'graph (2)'!$E$20-'graph (2)'!$E$32),0.25,0)))</f>
        <v>#REF!</v>
      </c>
      <c r="L935" s="674" t="e">
        <f>IF('graph (2)'!$E$22=0,0,IF('graph (2)'!$E$2=0,20,IF(AND(B935&gt;'graph (2)'!$E$22-'graph (2)'!$E$32,B935&lt;'graph (2)'!$E$22+'graph (2)'!$E$32),0.25,0)))</f>
        <v>#REF!</v>
      </c>
    </row>
    <row r="936" spans="2:12">
      <c r="B936" s="620" t="e">
        <f>IF('graph (2)'!$E$2=0,"",B935+'graph (2)'!$E$32)</f>
        <v>#REF!</v>
      </c>
      <c r="C936" s="673" t="e">
        <f>IF('graph (2)'!$E$2=0,20,IF(SUM(K936+L936=0),NA(),0.25))</f>
        <v>#REF!</v>
      </c>
      <c r="D936" s="496" t="e">
        <f>IF('graph (2)'!$E$2=0,20,IF(AND(B936&lt;'graph (2)'!$E$10+'graph (2)'!$E$32,B936&gt;'graph (2)'!$E$10-'graph (2)'!$E$32),0.25,NA()))</f>
        <v>#REF!</v>
      </c>
      <c r="K936" s="674" t="e">
        <f>IF('graph (2)'!$E$20=0,0,IF('graph (2)'!$E$2=0,20,IF(AND(B936&lt;'graph (2)'!$E$20+'graph (2)'!$E$32,B936&gt;'graph (2)'!$E$20-'graph (2)'!$E$32),0.25,0)))</f>
        <v>#REF!</v>
      </c>
      <c r="L936" s="674" t="e">
        <f>IF('graph (2)'!$E$22=0,0,IF('graph (2)'!$E$2=0,20,IF(AND(B936&gt;'graph (2)'!$E$22-'graph (2)'!$E$32,B936&lt;'graph (2)'!$E$22+'graph (2)'!$E$32),0.25,0)))</f>
        <v>#REF!</v>
      </c>
    </row>
    <row r="937" spans="2:12">
      <c r="B937" s="620" t="e">
        <f>IF('graph (2)'!$E$2=0,"",B936+'graph (2)'!$E$32)</f>
        <v>#REF!</v>
      </c>
      <c r="C937" s="673" t="e">
        <f>IF('graph (2)'!$E$2=0,20,IF(SUM(K937+L937=0),NA(),0.25))</f>
        <v>#REF!</v>
      </c>
      <c r="D937" s="496" t="e">
        <f>IF('graph (2)'!$E$2=0,20,IF(AND(B937&lt;'graph (2)'!$E$10+'graph (2)'!$E$32,B937&gt;'graph (2)'!$E$10-'graph (2)'!$E$32),0.25,NA()))</f>
        <v>#REF!</v>
      </c>
      <c r="K937" s="674" t="e">
        <f>IF('graph (2)'!$E$20=0,0,IF('graph (2)'!$E$2=0,20,IF(AND(B937&lt;'graph (2)'!$E$20+'graph (2)'!$E$32,B937&gt;'graph (2)'!$E$20-'graph (2)'!$E$32),0.25,0)))</f>
        <v>#REF!</v>
      </c>
      <c r="L937" s="674" t="e">
        <f>IF('graph (2)'!$E$22=0,0,IF('graph (2)'!$E$2=0,20,IF(AND(B937&gt;'graph (2)'!$E$22-'graph (2)'!$E$32,B937&lt;'graph (2)'!$E$22+'graph (2)'!$E$32),0.25,0)))</f>
        <v>#REF!</v>
      </c>
    </row>
    <row r="938" spans="2:12">
      <c r="B938" s="620" t="e">
        <f>IF('graph (2)'!$E$2=0,"",B937+'graph (2)'!$E$32)</f>
        <v>#REF!</v>
      </c>
      <c r="C938" s="673" t="e">
        <f>IF('graph (2)'!$E$2=0,20,IF(SUM(K938+L938=0),NA(),0.25))</f>
        <v>#REF!</v>
      </c>
      <c r="D938" s="496" t="e">
        <f>IF('graph (2)'!$E$2=0,20,IF(AND(B938&lt;'graph (2)'!$E$10+'graph (2)'!$E$32,B938&gt;'graph (2)'!$E$10-'graph (2)'!$E$32),0.25,NA()))</f>
        <v>#REF!</v>
      </c>
      <c r="K938" s="674" t="e">
        <f>IF('graph (2)'!$E$20=0,0,IF('graph (2)'!$E$2=0,20,IF(AND(B938&lt;'graph (2)'!$E$20+'graph (2)'!$E$32,B938&gt;'graph (2)'!$E$20-'graph (2)'!$E$32),0.25,0)))</f>
        <v>#REF!</v>
      </c>
      <c r="L938" s="674" t="e">
        <f>IF('graph (2)'!$E$22=0,0,IF('graph (2)'!$E$2=0,20,IF(AND(B938&gt;'graph (2)'!$E$22-'graph (2)'!$E$32,B938&lt;'graph (2)'!$E$22+'graph (2)'!$E$32),0.25,0)))</f>
        <v>#REF!</v>
      </c>
    </row>
    <row r="939" spans="2:12">
      <c r="B939" s="620" t="e">
        <f>IF('graph (2)'!$E$2=0,"",B938+'graph (2)'!$E$32)</f>
        <v>#REF!</v>
      </c>
      <c r="C939" s="673" t="e">
        <f>IF('graph (2)'!$E$2=0,20,IF(SUM(K939+L939=0),NA(),0.25))</f>
        <v>#REF!</v>
      </c>
      <c r="D939" s="496" t="e">
        <f>IF('graph (2)'!$E$2=0,20,IF(AND(B939&lt;'graph (2)'!$E$10+'graph (2)'!$E$32,B939&gt;'graph (2)'!$E$10-'graph (2)'!$E$32),0.25,NA()))</f>
        <v>#REF!</v>
      </c>
      <c r="K939" s="674" t="e">
        <f>IF('graph (2)'!$E$20=0,0,IF('graph (2)'!$E$2=0,20,IF(AND(B939&lt;'graph (2)'!$E$20+'graph (2)'!$E$32,B939&gt;'graph (2)'!$E$20-'graph (2)'!$E$32),0.25,0)))</f>
        <v>#REF!</v>
      </c>
      <c r="L939" s="674" t="e">
        <f>IF('graph (2)'!$E$22=0,0,IF('graph (2)'!$E$2=0,20,IF(AND(B939&gt;'graph (2)'!$E$22-'graph (2)'!$E$32,B939&lt;'graph (2)'!$E$22+'graph (2)'!$E$32),0.25,0)))</f>
        <v>#REF!</v>
      </c>
    </row>
    <row r="940" spans="2:12">
      <c r="B940" s="620" t="e">
        <f>IF('graph (2)'!$E$2=0,"",B939+'graph (2)'!$E$32)</f>
        <v>#REF!</v>
      </c>
      <c r="C940" s="673" t="e">
        <f>IF('graph (2)'!$E$2=0,20,IF(SUM(K940+L940=0),NA(),0.25))</f>
        <v>#REF!</v>
      </c>
      <c r="D940" s="496" t="e">
        <f>IF('graph (2)'!$E$2=0,20,IF(AND(B940&lt;'graph (2)'!$E$10+'graph (2)'!$E$32,B940&gt;'graph (2)'!$E$10-'graph (2)'!$E$32),0.25,NA()))</f>
        <v>#REF!</v>
      </c>
      <c r="K940" s="674" t="e">
        <f>IF('graph (2)'!$E$20=0,0,IF('graph (2)'!$E$2=0,20,IF(AND(B940&lt;'graph (2)'!$E$20+'graph (2)'!$E$32,B940&gt;'graph (2)'!$E$20-'graph (2)'!$E$32),0.25,0)))</f>
        <v>#REF!</v>
      </c>
      <c r="L940" s="674" t="e">
        <f>IF('graph (2)'!$E$22=0,0,IF('graph (2)'!$E$2=0,20,IF(AND(B940&gt;'graph (2)'!$E$22-'graph (2)'!$E$32,B940&lt;'graph (2)'!$E$22+'graph (2)'!$E$32),0.25,0)))</f>
        <v>#REF!</v>
      </c>
    </row>
    <row r="941" spans="2:12">
      <c r="B941" s="620" t="e">
        <f>IF('graph (2)'!$E$2=0,"",B940+'graph (2)'!$E$32)</f>
        <v>#REF!</v>
      </c>
      <c r="C941" s="673" t="e">
        <f>IF('graph (2)'!$E$2=0,20,IF(SUM(K941+L941=0),NA(),0.25))</f>
        <v>#REF!</v>
      </c>
      <c r="D941" s="496" t="e">
        <f>IF('graph (2)'!$E$2=0,20,IF(AND(B941&lt;'graph (2)'!$E$10+'graph (2)'!$E$32,B941&gt;'graph (2)'!$E$10-'graph (2)'!$E$32),0.25,NA()))</f>
        <v>#REF!</v>
      </c>
      <c r="K941" s="674" t="e">
        <f>IF('graph (2)'!$E$20=0,0,IF('graph (2)'!$E$2=0,20,IF(AND(B941&lt;'graph (2)'!$E$20+'graph (2)'!$E$32,B941&gt;'graph (2)'!$E$20-'graph (2)'!$E$32),0.25,0)))</f>
        <v>#REF!</v>
      </c>
      <c r="L941" s="674" t="e">
        <f>IF('graph (2)'!$E$22=0,0,IF('graph (2)'!$E$2=0,20,IF(AND(B941&gt;'graph (2)'!$E$22-'graph (2)'!$E$32,B941&lt;'graph (2)'!$E$22+'graph (2)'!$E$32),0.25,0)))</f>
        <v>#REF!</v>
      </c>
    </row>
    <row r="942" spans="2:12">
      <c r="B942" s="620" t="e">
        <f>IF('graph (2)'!$E$2=0,"",B941+'graph (2)'!$E$32)</f>
        <v>#REF!</v>
      </c>
      <c r="C942" s="673" t="e">
        <f>IF('graph (2)'!$E$2=0,20,IF(SUM(K942+L942=0),NA(),0.25))</f>
        <v>#REF!</v>
      </c>
      <c r="D942" s="496" t="e">
        <f>IF('graph (2)'!$E$2=0,20,IF(AND(B942&lt;'graph (2)'!$E$10+'graph (2)'!$E$32,B942&gt;'graph (2)'!$E$10-'graph (2)'!$E$32),0.25,NA()))</f>
        <v>#REF!</v>
      </c>
      <c r="K942" s="674" t="e">
        <f>IF('graph (2)'!$E$20=0,0,IF('graph (2)'!$E$2=0,20,IF(AND(B942&lt;'graph (2)'!$E$20+'graph (2)'!$E$32,B942&gt;'graph (2)'!$E$20-'graph (2)'!$E$32),0.25,0)))</f>
        <v>#REF!</v>
      </c>
      <c r="L942" s="674" t="e">
        <f>IF('graph (2)'!$E$22=0,0,IF('graph (2)'!$E$2=0,20,IF(AND(B942&gt;'graph (2)'!$E$22-'graph (2)'!$E$32,B942&lt;'graph (2)'!$E$22+'graph (2)'!$E$32),0.25,0)))</f>
        <v>#REF!</v>
      </c>
    </row>
    <row r="943" spans="2:12">
      <c r="B943" s="620" t="e">
        <f>IF('graph (2)'!$E$2=0,"",B942+'graph (2)'!$E$32)</f>
        <v>#REF!</v>
      </c>
      <c r="C943" s="673" t="e">
        <f>IF('graph (2)'!$E$2=0,20,IF(SUM(K943+L943=0),NA(),0.25))</f>
        <v>#REF!</v>
      </c>
      <c r="D943" s="496" t="e">
        <f>IF('graph (2)'!$E$2=0,20,IF(AND(B943&lt;'graph (2)'!$E$10+'graph (2)'!$E$32,B943&gt;'graph (2)'!$E$10-'graph (2)'!$E$32),0.25,NA()))</f>
        <v>#REF!</v>
      </c>
      <c r="K943" s="674" t="e">
        <f>IF('graph (2)'!$E$20=0,0,IF('graph (2)'!$E$2=0,20,IF(AND(B943&lt;'graph (2)'!$E$20+'graph (2)'!$E$32,B943&gt;'graph (2)'!$E$20-'graph (2)'!$E$32),0.25,0)))</f>
        <v>#REF!</v>
      </c>
      <c r="L943" s="674" t="e">
        <f>IF('graph (2)'!$E$22=0,0,IF('graph (2)'!$E$2=0,20,IF(AND(B943&gt;'graph (2)'!$E$22-'graph (2)'!$E$32,B943&lt;'graph (2)'!$E$22+'graph (2)'!$E$32),0.25,0)))</f>
        <v>#REF!</v>
      </c>
    </row>
    <row r="944" spans="2:12">
      <c r="B944" s="620" t="e">
        <f>IF('graph (2)'!$E$2=0,"",B943+'graph (2)'!$E$32)</f>
        <v>#REF!</v>
      </c>
      <c r="C944" s="673" t="e">
        <f>IF('graph (2)'!$E$2=0,20,IF(SUM(K944+L944=0),NA(),0.25))</f>
        <v>#REF!</v>
      </c>
      <c r="D944" s="496" t="e">
        <f>IF('graph (2)'!$E$2=0,20,IF(AND(B944&lt;'graph (2)'!$E$10+'graph (2)'!$E$32,B944&gt;'graph (2)'!$E$10-'graph (2)'!$E$32),0.25,NA()))</f>
        <v>#REF!</v>
      </c>
      <c r="K944" s="674" t="e">
        <f>IF('graph (2)'!$E$20=0,0,IF('graph (2)'!$E$2=0,20,IF(AND(B944&lt;'graph (2)'!$E$20+'graph (2)'!$E$32,B944&gt;'graph (2)'!$E$20-'graph (2)'!$E$32),0.25,0)))</f>
        <v>#REF!</v>
      </c>
      <c r="L944" s="674" t="e">
        <f>IF('graph (2)'!$E$22=0,0,IF('graph (2)'!$E$2=0,20,IF(AND(B944&gt;'graph (2)'!$E$22-'graph (2)'!$E$32,B944&lt;'graph (2)'!$E$22+'graph (2)'!$E$32),0.25,0)))</f>
        <v>#REF!</v>
      </c>
    </row>
    <row r="945" spans="2:12">
      <c r="B945" s="620" t="e">
        <f>IF('graph (2)'!$E$2=0,"",B944+'graph (2)'!$E$32)</f>
        <v>#REF!</v>
      </c>
      <c r="C945" s="673" t="e">
        <f>IF('graph (2)'!$E$2=0,20,IF(SUM(K945+L945=0),NA(),0.25))</f>
        <v>#REF!</v>
      </c>
      <c r="D945" s="496" t="e">
        <f>IF('graph (2)'!$E$2=0,20,IF(AND(B945&lt;'graph (2)'!$E$10+'graph (2)'!$E$32,B945&gt;'graph (2)'!$E$10-'graph (2)'!$E$32),0.25,NA()))</f>
        <v>#REF!</v>
      </c>
      <c r="K945" s="674" t="e">
        <f>IF('graph (2)'!$E$20=0,0,IF('graph (2)'!$E$2=0,20,IF(AND(B945&lt;'graph (2)'!$E$20+'graph (2)'!$E$32,B945&gt;'graph (2)'!$E$20-'graph (2)'!$E$32),0.25,0)))</f>
        <v>#REF!</v>
      </c>
      <c r="L945" s="674" t="e">
        <f>IF('graph (2)'!$E$22=0,0,IF('graph (2)'!$E$2=0,20,IF(AND(B945&gt;'graph (2)'!$E$22-'graph (2)'!$E$32,B945&lt;'graph (2)'!$E$22+'graph (2)'!$E$32),0.25,0)))</f>
        <v>#REF!</v>
      </c>
    </row>
    <row r="946" spans="2:12">
      <c r="B946" s="620" t="e">
        <f>IF('graph (2)'!$E$2=0,"",B945+'graph (2)'!$E$32)</f>
        <v>#REF!</v>
      </c>
      <c r="C946" s="673" t="e">
        <f>IF('graph (2)'!$E$2=0,20,IF(SUM(K946+L946=0),NA(),0.25))</f>
        <v>#REF!</v>
      </c>
      <c r="D946" s="496" t="e">
        <f>IF('graph (2)'!$E$2=0,20,IF(AND(B946&lt;'graph (2)'!$E$10+'graph (2)'!$E$32,B946&gt;'graph (2)'!$E$10-'graph (2)'!$E$32),0.25,NA()))</f>
        <v>#REF!</v>
      </c>
      <c r="K946" s="674" t="e">
        <f>IF('graph (2)'!$E$20=0,0,IF('graph (2)'!$E$2=0,20,IF(AND(B946&lt;'graph (2)'!$E$20+'graph (2)'!$E$32,B946&gt;'graph (2)'!$E$20-'graph (2)'!$E$32),0.25,0)))</f>
        <v>#REF!</v>
      </c>
      <c r="L946" s="674" t="e">
        <f>IF('graph (2)'!$E$22=0,0,IF('graph (2)'!$E$2=0,20,IF(AND(B946&gt;'graph (2)'!$E$22-'graph (2)'!$E$32,B946&lt;'graph (2)'!$E$22+'graph (2)'!$E$32),0.25,0)))</f>
        <v>#REF!</v>
      </c>
    </row>
    <row r="947" spans="2:12">
      <c r="B947" s="620" t="e">
        <f>IF('graph (2)'!$E$2=0,"",B946+'graph (2)'!$E$32)</f>
        <v>#REF!</v>
      </c>
      <c r="C947" s="673" t="e">
        <f>IF('graph (2)'!$E$2=0,20,IF(SUM(K947+L947=0),NA(),0.25))</f>
        <v>#REF!</v>
      </c>
      <c r="D947" s="496" t="e">
        <f>IF('graph (2)'!$E$2=0,20,IF(AND(B947&lt;'graph (2)'!$E$10+'graph (2)'!$E$32,B947&gt;'graph (2)'!$E$10-'graph (2)'!$E$32),0.25,NA()))</f>
        <v>#REF!</v>
      </c>
      <c r="K947" s="674" t="e">
        <f>IF('graph (2)'!$E$20=0,0,IF('graph (2)'!$E$2=0,20,IF(AND(B947&lt;'graph (2)'!$E$20+'graph (2)'!$E$32,B947&gt;'graph (2)'!$E$20-'graph (2)'!$E$32),0.25,0)))</f>
        <v>#REF!</v>
      </c>
      <c r="L947" s="674" t="e">
        <f>IF('graph (2)'!$E$22=0,0,IF('graph (2)'!$E$2=0,20,IF(AND(B947&gt;'graph (2)'!$E$22-'graph (2)'!$E$32,B947&lt;'graph (2)'!$E$22+'graph (2)'!$E$32),0.25,0)))</f>
        <v>#REF!</v>
      </c>
    </row>
    <row r="948" spans="2:12">
      <c r="B948" s="620" t="e">
        <f>IF('graph (2)'!$E$2=0,"",B947+'graph (2)'!$E$32)</f>
        <v>#REF!</v>
      </c>
      <c r="C948" s="673" t="e">
        <f>IF('graph (2)'!$E$2=0,20,IF(SUM(K948+L948=0),NA(),0.25))</f>
        <v>#REF!</v>
      </c>
      <c r="D948" s="496" t="e">
        <f>IF('graph (2)'!$E$2=0,20,IF(AND(B948&lt;'graph (2)'!$E$10+'graph (2)'!$E$32,B948&gt;'graph (2)'!$E$10-'graph (2)'!$E$32),0.25,NA()))</f>
        <v>#REF!</v>
      </c>
      <c r="K948" s="674" t="e">
        <f>IF('graph (2)'!$E$20=0,0,IF('graph (2)'!$E$2=0,20,IF(AND(B948&lt;'graph (2)'!$E$20+'graph (2)'!$E$32,B948&gt;'graph (2)'!$E$20-'graph (2)'!$E$32),0.25,0)))</f>
        <v>#REF!</v>
      </c>
      <c r="L948" s="674" t="e">
        <f>IF('graph (2)'!$E$22=0,0,IF('graph (2)'!$E$2=0,20,IF(AND(B948&gt;'graph (2)'!$E$22-'graph (2)'!$E$32,B948&lt;'graph (2)'!$E$22+'graph (2)'!$E$32),0.25,0)))</f>
        <v>#REF!</v>
      </c>
    </row>
    <row r="949" spans="2:12">
      <c r="B949" s="620" t="e">
        <f>IF('graph (2)'!$E$2=0,"",B948+'graph (2)'!$E$32)</f>
        <v>#REF!</v>
      </c>
      <c r="C949" s="673" t="e">
        <f>IF('graph (2)'!$E$2=0,20,IF(SUM(K949+L949=0),NA(),0.25))</f>
        <v>#REF!</v>
      </c>
      <c r="D949" s="496" t="e">
        <f>IF('graph (2)'!$E$2=0,20,IF(AND(B949&lt;'graph (2)'!$E$10+'graph (2)'!$E$32,B949&gt;'graph (2)'!$E$10-'graph (2)'!$E$32),0.25,NA()))</f>
        <v>#REF!</v>
      </c>
      <c r="K949" s="674" t="e">
        <f>IF('graph (2)'!$E$20=0,0,IF('graph (2)'!$E$2=0,20,IF(AND(B949&lt;'graph (2)'!$E$20+'graph (2)'!$E$32,B949&gt;'graph (2)'!$E$20-'graph (2)'!$E$32),0.25,0)))</f>
        <v>#REF!</v>
      </c>
      <c r="L949" s="674" t="e">
        <f>IF('graph (2)'!$E$22=0,0,IF('graph (2)'!$E$2=0,20,IF(AND(B949&gt;'graph (2)'!$E$22-'graph (2)'!$E$32,B949&lt;'graph (2)'!$E$22+'graph (2)'!$E$32),0.25,0)))</f>
        <v>#REF!</v>
      </c>
    </row>
    <row r="950" spans="2:12">
      <c r="B950" s="620" t="e">
        <f>IF('graph (2)'!$E$2=0,"",B949+'graph (2)'!$E$32)</f>
        <v>#REF!</v>
      </c>
      <c r="C950" s="673" t="e">
        <f>IF('graph (2)'!$E$2=0,20,IF(SUM(K950+L950=0),NA(),0.25))</f>
        <v>#REF!</v>
      </c>
      <c r="D950" s="496" t="e">
        <f>IF('graph (2)'!$E$2=0,20,IF(AND(B950&lt;'graph (2)'!$E$10+'graph (2)'!$E$32,B950&gt;'graph (2)'!$E$10-'graph (2)'!$E$32),0.25,NA()))</f>
        <v>#REF!</v>
      </c>
      <c r="K950" s="674" t="e">
        <f>IF('graph (2)'!$E$20=0,0,IF('graph (2)'!$E$2=0,20,IF(AND(B950&lt;'graph (2)'!$E$20+'graph (2)'!$E$32,B950&gt;'graph (2)'!$E$20-'graph (2)'!$E$32),0.25,0)))</f>
        <v>#REF!</v>
      </c>
      <c r="L950" s="674" t="e">
        <f>IF('graph (2)'!$E$22=0,0,IF('graph (2)'!$E$2=0,20,IF(AND(B950&gt;'graph (2)'!$E$22-'graph (2)'!$E$32,B950&lt;'graph (2)'!$E$22+'graph (2)'!$E$32),0.25,0)))</f>
        <v>#REF!</v>
      </c>
    </row>
    <row r="951" spans="2:12">
      <c r="B951" s="620" t="e">
        <f>IF('graph (2)'!$E$2=0,"",B950+'graph (2)'!$E$32)</f>
        <v>#REF!</v>
      </c>
      <c r="C951" s="673" t="e">
        <f>IF('graph (2)'!$E$2=0,20,IF(SUM(K951+L951=0),NA(),0.25))</f>
        <v>#REF!</v>
      </c>
      <c r="D951" s="496" t="e">
        <f>IF('graph (2)'!$E$2=0,20,IF(AND(B951&lt;'graph (2)'!$E$10+'graph (2)'!$E$32,B951&gt;'graph (2)'!$E$10-'graph (2)'!$E$32),0.25,NA()))</f>
        <v>#REF!</v>
      </c>
      <c r="K951" s="674" t="e">
        <f>IF('graph (2)'!$E$20=0,0,IF('graph (2)'!$E$2=0,20,IF(AND(B951&lt;'graph (2)'!$E$20+'graph (2)'!$E$32,B951&gt;'graph (2)'!$E$20-'graph (2)'!$E$32),0.25,0)))</f>
        <v>#REF!</v>
      </c>
      <c r="L951" s="674" t="e">
        <f>IF('graph (2)'!$E$22=0,0,IF('graph (2)'!$E$2=0,20,IF(AND(B951&gt;'graph (2)'!$E$22-'graph (2)'!$E$32,B951&lt;'graph (2)'!$E$22+'graph (2)'!$E$32),0.25,0)))</f>
        <v>#REF!</v>
      </c>
    </row>
    <row r="952" spans="2:12">
      <c r="B952" s="620" t="e">
        <f>IF('graph (2)'!$E$2=0,"",B951+'graph (2)'!$E$32)</f>
        <v>#REF!</v>
      </c>
      <c r="C952" s="673" t="e">
        <f>IF('graph (2)'!$E$2=0,20,IF(SUM(K952+L952=0),NA(),0.25))</f>
        <v>#REF!</v>
      </c>
      <c r="D952" s="496" t="e">
        <f>IF('graph (2)'!$E$2=0,20,IF(AND(B952&lt;'graph (2)'!$E$10+'graph (2)'!$E$32,B952&gt;'graph (2)'!$E$10-'graph (2)'!$E$32),0.25,NA()))</f>
        <v>#REF!</v>
      </c>
      <c r="K952" s="674" t="e">
        <f>IF('graph (2)'!$E$20=0,0,IF('graph (2)'!$E$2=0,20,IF(AND(B952&lt;'graph (2)'!$E$20+'graph (2)'!$E$32,B952&gt;'graph (2)'!$E$20-'graph (2)'!$E$32),0.25,0)))</f>
        <v>#REF!</v>
      </c>
      <c r="L952" s="674" t="e">
        <f>IF('graph (2)'!$E$22=0,0,IF('graph (2)'!$E$2=0,20,IF(AND(B952&gt;'graph (2)'!$E$22-'graph (2)'!$E$32,B952&lt;'graph (2)'!$E$22+'graph (2)'!$E$32),0.25,0)))</f>
        <v>#REF!</v>
      </c>
    </row>
    <row r="953" spans="2:12">
      <c r="B953" s="620" t="e">
        <f>IF('graph (2)'!$E$2=0,"",B952+'graph (2)'!$E$32)</f>
        <v>#REF!</v>
      </c>
      <c r="C953" s="673" t="e">
        <f>IF('graph (2)'!$E$2=0,20,IF(SUM(K953+L953=0),NA(),0.25))</f>
        <v>#REF!</v>
      </c>
      <c r="D953" s="496" t="e">
        <f>IF('graph (2)'!$E$2=0,20,IF(AND(B953&lt;'graph (2)'!$E$10+'graph (2)'!$E$32,B953&gt;'graph (2)'!$E$10-'graph (2)'!$E$32),0.25,NA()))</f>
        <v>#REF!</v>
      </c>
      <c r="K953" s="674" t="e">
        <f>IF('graph (2)'!$E$20=0,0,IF('graph (2)'!$E$2=0,20,IF(AND(B953&lt;'graph (2)'!$E$20+'graph (2)'!$E$32,B953&gt;'graph (2)'!$E$20-'graph (2)'!$E$32),0.25,0)))</f>
        <v>#REF!</v>
      </c>
      <c r="L953" s="674" t="e">
        <f>IF('graph (2)'!$E$22=0,0,IF('graph (2)'!$E$2=0,20,IF(AND(B953&gt;'graph (2)'!$E$22-'graph (2)'!$E$32,B953&lt;'graph (2)'!$E$22+'graph (2)'!$E$32),0.25,0)))</f>
        <v>#REF!</v>
      </c>
    </row>
    <row r="954" spans="2:12">
      <c r="B954" s="620" t="e">
        <f>IF('graph (2)'!$E$2=0,"",B953+'graph (2)'!$E$32)</f>
        <v>#REF!</v>
      </c>
      <c r="C954" s="673" t="e">
        <f>IF('graph (2)'!$E$2=0,20,IF(SUM(K954+L954=0),NA(),0.25))</f>
        <v>#REF!</v>
      </c>
      <c r="D954" s="496" t="e">
        <f>IF('graph (2)'!$E$2=0,20,IF(AND(B954&lt;'graph (2)'!$E$10+'graph (2)'!$E$32,B954&gt;'graph (2)'!$E$10-'graph (2)'!$E$32),0.25,NA()))</f>
        <v>#REF!</v>
      </c>
      <c r="K954" s="674" t="e">
        <f>IF('graph (2)'!$E$20=0,0,IF('graph (2)'!$E$2=0,20,IF(AND(B954&lt;'graph (2)'!$E$20+'graph (2)'!$E$32,B954&gt;'graph (2)'!$E$20-'graph (2)'!$E$32),0.25,0)))</f>
        <v>#REF!</v>
      </c>
      <c r="L954" s="674" t="e">
        <f>IF('graph (2)'!$E$22=0,0,IF('graph (2)'!$E$2=0,20,IF(AND(B954&gt;'graph (2)'!$E$22-'graph (2)'!$E$32,B954&lt;'graph (2)'!$E$22+'graph (2)'!$E$32),0.25,0)))</f>
        <v>#REF!</v>
      </c>
    </row>
    <row r="955" spans="2:12">
      <c r="B955" s="620" t="e">
        <f>IF('graph (2)'!$E$2=0,"",B954+'graph (2)'!$E$32)</f>
        <v>#REF!</v>
      </c>
      <c r="C955" s="673" t="e">
        <f>IF('graph (2)'!$E$2=0,20,IF(SUM(K955+L955=0),NA(),0.25))</f>
        <v>#REF!</v>
      </c>
      <c r="D955" s="496" t="e">
        <f>IF('graph (2)'!$E$2=0,20,IF(AND(B955&lt;'graph (2)'!$E$10+'graph (2)'!$E$32,B955&gt;'graph (2)'!$E$10-'graph (2)'!$E$32),0.25,NA()))</f>
        <v>#REF!</v>
      </c>
      <c r="K955" s="674" t="e">
        <f>IF('graph (2)'!$E$20=0,0,IF('graph (2)'!$E$2=0,20,IF(AND(B955&lt;'graph (2)'!$E$20+'graph (2)'!$E$32,B955&gt;'graph (2)'!$E$20-'graph (2)'!$E$32),0.25,0)))</f>
        <v>#REF!</v>
      </c>
      <c r="L955" s="674" t="e">
        <f>IF('graph (2)'!$E$22=0,0,IF('graph (2)'!$E$2=0,20,IF(AND(B955&gt;'graph (2)'!$E$22-'graph (2)'!$E$32,B955&lt;'graph (2)'!$E$22+'graph (2)'!$E$32),0.25,0)))</f>
        <v>#REF!</v>
      </c>
    </row>
    <row r="956" spans="2:12">
      <c r="B956" s="620" t="e">
        <f>IF('graph (2)'!$E$2=0,"",B955+'graph (2)'!$E$32)</f>
        <v>#REF!</v>
      </c>
      <c r="C956" s="673" t="e">
        <f>IF('graph (2)'!$E$2=0,20,IF(SUM(K956+L956=0),NA(),0.25))</f>
        <v>#REF!</v>
      </c>
      <c r="D956" s="496" t="e">
        <f>IF('graph (2)'!$E$2=0,20,IF(AND(B956&lt;'graph (2)'!$E$10+'graph (2)'!$E$32,B956&gt;'graph (2)'!$E$10-'graph (2)'!$E$32),0.25,NA()))</f>
        <v>#REF!</v>
      </c>
      <c r="K956" s="674" t="e">
        <f>IF('graph (2)'!$E$20=0,0,IF('graph (2)'!$E$2=0,20,IF(AND(B956&lt;'graph (2)'!$E$20+'graph (2)'!$E$32,B956&gt;'graph (2)'!$E$20-'graph (2)'!$E$32),0.25,0)))</f>
        <v>#REF!</v>
      </c>
      <c r="L956" s="674" t="e">
        <f>IF('graph (2)'!$E$22=0,0,IF('graph (2)'!$E$2=0,20,IF(AND(B956&gt;'graph (2)'!$E$22-'graph (2)'!$E$32,B956&lt;'graph (2)'!$E$22+'graph (2)'!$E$32),0.25,0)))</f>
        <v>#REF!</v>
      </c>
    </row>
    <row r="957" spans="2:12">
      <c r="B957" s="620" t="e">
        <f>IF('graph (2)'!$E$2=0,"",B956+'graph (2)'!$E$32)</f>
        <v>#REF!</v>
      </c>
      <c r="C957" s="673" t="e">
        <f>IF('graph (2)'!$E$2=0,20,IF(SUM(K957+L957=0),NA(),0.25))</f>
        <v>#REF!</v>
      </c>
      <c r="D957" s="496" t="e">
        <f>IF('graph (2)'!$E$2=0,20,IF(AND(B957&lt;'graph (2)'!$E$10+'graph (2)'!$E$32,B957&gt;'graph (2)'!$E$10-'graph (2)'!$E$32),0.25,NA()))</f>
        <v>#REF!</v>
      </c>
      <c r="K957" s="674" t="e">
        <f>IF('graph (2)'!$E$20=0,0,IF('graph (2)'!$E$2=0,20,IF(AND(B957&lt;'graph (2)'!$E$20+'graph (2)'!$E$32,B957&gt;'graph (2)'!$E$20-'graph (2)'!$E$32),0.25,0)))</f>
        <v>#REF!</v>
      </c>
      <c r="L957" s="674" t="e">
        <f>IF('graph (2)'!$E$22=0,0,IF('graph (2)'!$E$2=0,20,IF(AND(B957&gt;'graph (2)'!$E$22-'graph (2)'!$E$32,B957&lt;'graph (2)'!$E$22+'graph (2)'!$E$32),0.25,0)))</f>
        <v>#REF!</v>
      </c>
    </row>
    <row r="958" spans="2:12">
      <c r="B958" s="620" t="e">
        <f>IF('graph (2)'!$E$2=0,"",B957+'graph (2)'!$E$32)</f>
        <v>#REF!</v>
      </c>
      <c r="C958" s="673" t="e">
        <f>IF('graph (2)'!$E$2=0,20,IF(SUM(K958+L958=0),NA(),0.25))</f>
        <v>#REF!</v>
      </c>
      <c r="D958" s="496" t="e">
        <f>IF('graph (2)'!$E$2=0,20,IF(AND(B958&lt;'graph (2)'!$E$10+'graph (2)'!$E$32,B958&gt;'graph (2)'!$E$10-'graph (2)'!$E$32),0.25,NA()))</f>
        <v>#REF!</v>
      </c>
      <c r="K958" s="674" t="e">
        <f>IF('graph (2)'!$E$20=0,0,IF('graph (2)'!$E$2=0,20,IF(AND(B958&lt;'graph (2)'!$E$20+'graph (2)'!$E$32,B958&gt;'graph (2)'!$E$20-'graph (2)'!$E$32),0.25,0)))</f>
        <v>#REF!</v>
      </c>
      <c r="L958" s="674" t="e">
        <f>IF('graph (2)'!$E$22=0,0,IF('graph (2)'!$E$2=0,20,IF(AND(B958&gt;'graph (2)'!$E$22-'graph (2)'!$E$32,B958&lt;'graph (2)'!$E$22+'graph (2)'!$E$32),0.25,0)))</f>
        <v>#REF!</v>
      </c>
    </row>
    <row r="959" spans="2:12">
      <c r="B959" s="620" t="e">
        <f>IF('graph (2)'!$E$2=0,"",B958+'graph (2)'!$E$32)</f>
        <v>#REF!</v>
      </c>
      <c r="C959" s="673" t="e">
        <f>IF('graph (2)'!$E$2=0,20,IF(SUM(K959+L959=0),NA(),0.25))</f>
        <v>#REF!</v>
      </c>
      <c r="D959" s="496" t="e">
        <f>IF('graph (2)'!$E$2=0,20,IF(AND(B959&lt;'graph (2)'!$E$10+'graph (2)'!$E$32,B959&gt;'graph (2)'!$E$10-'graph (2)'!$E$32),0.25,NA()))</f>
        <v>#REF!</v>
      </c>
      <c r="K959" s="674" t="e">
        <f>IF('graph (2)'!$E$20=0,0,IF('graph (2)'!$E$2=0,20,IF(AND(B959&lt;'graph (2)'!$E$20+'graph (2)'!$E$32,B959&gt;'graph (2)'!$E$20-'graph (2)'!$E$32),0.25,0)))</f>
        <v>#REF!</v>
      </c>
      <c r="L959" s="674" t="e">
        <f>IF('graph (2)'!$E$22=0,0,IF('graph (2)'!$E$2=0,20,IF(AND(B959&gt;'graph (2)'!$E$22-'graph (2)'!$E$32,B959&lt;'graph (2)'!$E$22+'graph (2)'!$E$32),0.25,0)))</f>
        <v>#REF!</v>
      </c>
    </row>
    <row r="960" spans="2:12">
      <c r="B960" s="620" t="e">
        <f>IF('graph (2)'!$E$2=0,"",B959+'graph (2)'!$E$32)</f>
        <v>#REF!</v>
      </c>
      <c r="C960" s="673" t="e">
        <f>IF('graph (2)'!$E$2=0,20,IF(SUM(K960+L960=0),NA(),0.25))</f>
        <v>#REF!</v>
      </c>
      <c r="D960" s="496" t="e">
        <f>IF('graph (2)'!$E$2=0,20,IF(AND(B960&lt;'graph (2)'!$E$10+'graph (2)'!$E$32,B960&gt;'graph (2)'!$E$10-'graph (2)'!$E$32),0.25,NA()))</f>
        <v>#REF!</v>
      </c>
      <c r="K960" s="674" t="e">
        <f>IF('graph (2)'!$E$20=0,0,IF('graph (2)'!$E$2=0,20,IF(AND(B960&lt;'graph (2)'!$E$20+'graph (2)'!$E$32,B960&gt;'graph (2)'!$E$20-'graph (2)'!$E$32),0.25,0)))</f>
        <v>#REF!</v>
      </c>
      <c r="L960" s="674" t="e">
        <f>IF('graph (2)'!$E$22=0,0,IF('graph (2)'!$E$2=0,20,IF(AND(B960&gt;'graph (2)'!$E$22-'graph (2)'!$E$32,B960&lt;'graph (2)'!$E$22+'graph (2)'!$E$32),0.25,0)))</f>
        <v>#REF!</v>
      </c>
    </row>
    <row r="961" spans="2:12">
      <c r="B961" s="620" t="e">
        <f>IF('graph (2)'!$E$2=0,"",B960+'graph (2)'!$E$32)</f>
        <v>#REF!</v>
      </c>
      <c r="C961" s="673" t="e">
        <f>IF('graph (2)'!$E$2=0,20,IF(SUM(K961+L961=0),NA(),0.25))</f>
        <v>#REF!</v>
      </c>
      <c r="D961" s="496" t="e">
        <f>IF('graph (2)'!$E$2=0,20,IF(AND(B961&lt;'graph (2)'!$E$10+'graph (2)'!$E$32,B961&gt;'graph (2)'!$E$10-'graph (2)'!$E$32),0.25,NA()))</f>
        <v>#REF!</v>
      </c>
      <c r="K961" s="674" t="e">
        <f>IF('graph (2)'!$E$20=0,0,IF('graph (2)'!$E$2=0,20,IF(AND(B961&lt;'graph (2)'!$E$20+'graph (2)'!$E$32,B961&gt;'graph (2)'!$E$20-'graph (2)'!$E$32),0.25,0)))</f>
        <v>#REF!</v>
      </c>
      <c r="L961" s="674" t="e">
        <f>IF('graph (2)'!$E$22=0,0,IF('graph (2)'!$E$2=0,20,IF(AND(B961&gt;'graph (2)'!$E$22-'graph (2)'!$E$32,B961&lt;'graph (2)'!$E$22+'graph (2)'!$E$32),0.25,0)))</f>
        <v>#REF!</v>
      </c>
    </row>
    <row r="962" spans="2:12">
      <c r="B962" s="620" t="e">
        <f>IF('graph (2)'!$E$2=0,"",B961+'graph (2)'!$E$32)</f>
        <v>#REF!</v>
      </c>
      <c r="C962" s="673" t="e">
        <f>IF('graph (2)'!$E$2=0,20,IF(SUM(K962+L962=0),NA(),0.25))</f>
        <v>#REF!</v>
      </c>
      <c r="D962" s="496" t="e">
        <f>IF('graph (2)'!$E$2=0,20,IF(AND(B962&lt;'graph (2)'!$E$10+'graph (2)'!$E$32,B962&gt;'graph (2)'!$E$10-'graph (2)'!$E$32),0.25,NA()))</f>
        <v>#REF!</v>
      </c>
      <c r="K962" s="674" t="e">
        <f>IF('graph (2)'!$E$20=0,0,IF('graph (2)'!$E$2=0,20,IF(AND(B962&lt;'graph (2)'!$E$20+'graph (2)'!$E$32,B962&gt;'graph (2)'!$E$20-'graph (2)'!$E$32),0.25,0)))</f>
        <v>#REF!</v>
      </c>
      <c r="L962" s="674" t="e">
        <f>IF('graph (2)'!$E$22=0,0,IF('graph (2)'!$E$2=0,20,IF(AND(B962&gt;'graph (2)'!$E$22-'graph (2)'!$E$32,B962&lt;'graph (2)'!$E$22+'graph (2)'!$E$32),0.25,0)))</f>
        <v>#REF!</v>
      </c>
    </row>
    <row r="963" spans="2:12">
      <c r="B963" s="620" t="e">
        <f>IF('graph (2)'!$E$2=0,"",B962+'graph (2)'!$E$32)</f>
        <v>#REF!</v>
      </c>
      <c r="C963" s="673" t="e">
        <f>IF('graph (2)'!$E$2=0,20,IF(SUM(K963+L963=0),NA(),0.25))</f>
        <v>#REF!</v>
      </c>
      <c r="D963" s="496" t="e">
        <f>IF('graph (2)'!$E$2=0,20,IF(AND(B963&lt;'graph (2)'!$E$10+'graph (2)'!$E$32,B963&gt;'graph (2)'!$E$10-'graph (2)'!$E$32),0.25,NA()))</f>
        <v>#REF!</v>
      </c>
      <c r="K963" s="674" t="e">
        <f>IF('graph (2)'!$E$20=0,0,IF('graph (2)'!$E$2=0,20,IF(AND(B963&lt;'graph (2)'!$E$20+'graph (2)'!$E$32,B963&gt;'graph (2)'!$E$20-'graph (2)'!$E$32),0.25,0)))</f>
        <v>#REF!</v>
      </c>
      <c r="L963" s="674" t="e">
        <f>IF('graph (2)'!$E$22=0,0,IF('graph (2)'!$E$2=0,20,IF(AND(B963&gt;'graph (2)'!$E$22-'graph (2)'!$E$32,B963&lt;'graph (2)'!$E$22+'graph (2)'!$E$32),0.25,0)))</f>
        <v>#REF!</v>
      </c>
    </row>
    <row r="964" spans="2:12">
      <c r="B964" s="620" t="e">
        <f>IF('graph (2)'!$E$2=0,"",B963+'graph (2)'!$E$32)</f>
        <v>#REF!</v>
      </c>
      <c r="C964" s="673" t="e">
        <f>IF('graph (2)'!$E$2=0,20,IF(SUM(K964+L964=0),NA(),0.25))</f>
        <v>#REF!</v>
      </c>
      <c r="D964" s="496" t="e">
        <f>IF('graph (2)'!$E$2=0,20,IF(AND(B964&lt;'graph (2)'!$E$10+'graph (2)'!$E$32,B964&gt;'graph (2)'!$E$10-'graph (2)'!$E$32),0.25,NA()))</f>
        <v>#REF!</v>
      </c>
      <c r="K964" s="674" t="e">
        <f>IF('graph (2)'!$E$20=0,0,IF('graph (2)'!$E$2=0,20,IF(AND(B964&lt;'graph (2)'!$E$20+'graph (2)'!$E$32,B964&gt;'graph (2)'!$E$20-'graph (2)'!$E$32),0.25,0)))</f>
        <v>#REF!</v>
      </c>
      <c r="L964" s="674" t="e">
        <f>IF('graph (2)'!$E$22=0,0,IF('graph (2)'!$E$2=0,20,IF(AND(B964&gt;'graph (2)'!$E$22-'graph (2)'!$E$32,B964&lt;'graph (2)'!$E$22+'graph (2)'!$E$32),0.25,0)))</f>
        <v>#REF!</v>
      </c>
    </row>
    <row r="965" spans="2:12">
      <c r="B965" s="620" t="e">
        <f>IF('graph (2)'!$E$2=0,"",B964+'graph (2)'!$E$32)</f>
        <v>#REF!</v>
      </c>
      <c r="C965" s="673" t="e">
        <f>IF('graph (2)'!$E$2=0,20,IF(SUM(K965+L965=0),NA(),0.25))</f>
        <v>#REF!</v>
      </c>
      <c r="D965" s="496" t="e">
        <f>IF('graph (2)'!$E$2=0,20,IF(AND(B965&lt;'graph (2)'!$E$10+'graph (2)'!$E$32,B965&gt;'graph (2)'!$E$10-'graph (2)'!$E$32),0.25,NA()))</f>
        <v>#REF!</v>
      </c>
      <c r="K965" s="674" t="e">
        <f>IF('graph (2)'!$E$20=0,0,IF('graph (2)'!$E$2=0,20,IF(AND(B965&lt;'graph (2)'!$E$20+'graph (2)'!$E$32,B965&gt;'graph (2)'!$E$20-'graph (2)'!$E$32),0.25,0)))</f>
        <v>#REF!</v>
      </c>
      <c r="L965" s="674" t="e">
        <f>IF('graph (2)'!$E$22=0,0,IF('graph (2)'!$E$2=0,20,IF(AND(B965&gt;'graph (2)'!$E$22-'graph (2)'!$E$32,B965&lt;'graph (2)'!$E$22+'graph (2)'!$E$32),0.25,0)))</f>
        <v>#REF!</v>
      </c>
    </row>
    <row r="966" spans="2:12">
      <c r="B966" s="620" t="e">
        <f>IF('graph (2)'!$E$2=0,"",B965+'graph (2)'!$E$32)</f>
        <v>#REF!</v>
      </c>
      <c r="C966" s="673" t="e">
        <f>IF('graph (2)'!$E$2=0,20,IF(SUM(K966+L966=0),NA(),0.25))</f>
        <v>#REF!</v>
      </c>
      <c r="D966" s="496" t="e">
        <f>IF('graph (2)'!$E$2=0,20,IF(AND(B966&lt;'graph (2)'!$E$10+'graph (2)'!$E$32,B966&gt;'graph (2)'!$E$10-'graph (2)'!$E$32),0.25,NA()))</f>
        <v>#REF!</v>
      </c>
      <c r="K966" s="674" t="e">
        <f>IF('graph (2)'!$E$20=0,0,IF('graph (2)'!$E$2=0,20,IF(AND(B966&lt;'graph (2)'!$E$20+'graph (2)'!$E$32,B966&gt;'graph (2)'!$E$20-'graph (2)'!$E$32),0.25,0)))</f>
        <v>#REF!</v>
      </c>
      <c r="L966" s="674" t="e">
        <f>IF('graph (2)'!$E$22=0,0,IF('graph (2)'!$E$2=0,20,IF(AND(B966&gt;'graph (2)'!$E$22-'graph (2)'!$E$32,B966&lt;'graph (2)'!$E$22+'graph (2)'!$E$32),0.25,0)))</f>
        <v>#REF!</v>
      </c>
    </row>
    <row r="967" spans="2:12">
      <c r="B967" s="620" t="e">
        <f>IF('graph (2)'!$E$2=0,"",B966+'graph (2)'!$E$32)</f>
        <v>#REF!</v>
      </c>
      <c r="C967" s="673" t="e">
        <f>IF('graph (2)'!$E$2=0,20,IF(SUM(K967+L967=0),NA(),0.25))</f>
        <v>#REF!</v>
      </c>
      <c r="D967" s="496" t="e">
        <f>IF('graph (2)'!$E$2=0,20,IF(AND(B967&lt;'graph (2)'!$E$10+'graph (2)'!$E$32,B967&gt;'graph (2)'!$E$10-'graph (2)'!$E$32),0.25,NA()))</f>
        <v>#REF!</v>
      </c>
      <c r="K967" s="674" t="e">
        <f>IF('graph (2)'!$E$20=0,0,IF('graph (2)'!$E$2=0,20,IF(AND(B967&lt;'graph (2)'!$E$20+'graph (2)'!$E$32,B967&gt;'graph (2)'!$E$20-'graph (2)'!$E$32),0.25,0)))</f>
        <v>#REF!</v>
      </c>
      <c r="L967" s="674" t="e">
        <f>IF('graph (2)'!$E$22=0,0,IF('graph (2)'!$E$2=0,20,IF(AND(B967&gt;'graph (2)'!$E$22-'graph (2)'!$E$32,B967&lt;'graph (2)'!$E$22+'graph (2)'!$E$32),0.25,0)))</f>
        <v>#REF!</v>
      </c>
    </row>
    <row r="968" spans="2:12">
      <c r="B968" s="620" t="e">
        <f>IF('graph (2)'!$E$2=0,"",B967+'graph (2)'!$E$32)</f>
        <v>#REF!</v>
      </c>
      <c r="C968" s="673" t="e">
        <f>IF('graph (2)'!$E$2=0,20,IF(SUM(K968+L968=0),NA(),0.25))</f>
        <v>#REF!</v>
      </c>
      <c r="D968" s="496" t="e">
        <f>IF('graph (2)'!$E$2=0,20,IF(AND(B968&lt;'graph (2)'!$E$10+'graph (2)'!$E$32,B968&gt;'graph (2)'!$E$10-'graph (2)'!$E$32),0.25,NA()))</f>
        <v>#REF!</v>
      </c>
      <c r="K968" s="674" t="e">
        <f>IF('graph (2)'!$E$20=0,0,IF('graph (2)'!$E$2=0,20,IF(AND(B968&lt;'graph (2)'!$E$20+'graph (2)'!$E$32,B968&gt;'graph (2)'!$E$20-'graph (2)'!$E$32),0.25,0)))</f>
        <v>#REF!</v>
      </c>
      <c r="L968" s="674" t="e">
        <f>IF('graph (2)'!$E$22=0,0,IF('graph (2)'!$E$2=0,20,IF(AND(B968&gt;'graph (2)'!$E$22-'graph (2)'!$E$32,B968&lt;'graph (2)'!$E$22+'graph (2)'!$E$32),0.25,0)))</f>
        <v>#REF!</v>
      </c>
    </row>
    <row r="969" spans="2:12">
      <c r="B969" s="620" t="e">
        <f>IF('graph (2)'!$E$2=0,"",B968+'graph (2)'!$E$32)</f>
        <v>#REF!</v>
      </c>
      <c r="C969" s="673" t="e">
        <f>IF('graph (2)'!$E$2=0,20,IF(SUM(K969+L969=0),NA(),0.25))</f>
        <v>#REF!</v>
      </c>
      <c r="D969" s="496" t="e">
        <f>IF('graph (2)'!$E$2=0,20,IF(AND(B969&lt;'graph (2)'!$E$10+'graph (2)'!$E$32,B969&gt;'graph (2)'!$E$10-'graph (2)'!$E$32),0.25,NA()))</f>
        <v>#REF!</v>
      </c>
      <c r="K969" s="674" t="e">
        <f>IF('graph (2)'!$E$20=0,0,IF('graph (2)'!$E$2=0,20,IF(AND(B969&lt;'graph (2)'!$E$20+'graph (2)'!$E$32,B969&gt;'graph (2)'!$E$20-'graph (2)'!$E$32),0.25,0)))</f>
        <v>#REF!</v>
      </c>
      <c r="L969" s="674" t="e">
        <f>IF('graph (2)'!$E$22=0,0,IF('graph (2)'!$E$2=0,20,IF(AND(B969&gt;'graph (2)'!$E$22-'graph (2)'!$E$32,B969&lt;'graph (2)'!$E$22+'graph (2)'!$E$32),0.25,0)))</f>
        <v>#REF!</v>
      </c>
    </row>
    <row r="970" spans="2:12">
      <c r="B970" s="620" t="e">
        <f>IF('graph (2)'!$E$2=0,"",B969+'graph (2)'!$E$32)</f>
        <v>#REF!</v>
      </c>
      <c r="C970" s="673" t="e">
        <f>IF('graph (2)'!$E$2=0,20,IF(SUM(K970+L970=0),NA(),0.25))</f>
        <v>#REF!</v>
      </c>
      <c r="D970" s="496" t="e">
        <f>IF('graph (2)'!$E$2=0,20,IF(AND(B970&lt;'graph (2)'!$E$10+'graph (2)'!$E$32,B970&gt;'graph (2)'!$E$10-'graph (2)'!$E$32),0.25,NA()))</f>
        <v>#REF!</v>
      </c>
      <c r="K970" s="674" t="e">
        <f>IF('graph (2)'!$E$20=0,0,IF('graph (2)'!$E$2=0,20,IF(AND(B970&lt;'graph (2)'!$E$20+'graph (2)'!$E$32,B970&gt;'graph (2)'!$E$20-'graph (2)'!$E$32),0.25,0)))</f>
        <v>#REF!</v>
      </c>
      <c r="L970" s="674" t="e">
        <f>IF('graph (2)'!$E$22=0,0,IF('graph (2)'!$E$2=0,20,IF(AND(B970&gt;'graph (2)'!$E$22-'graph (2)'!$E$32,B970&lt;'graph (2)'!$E$22+'graph (2)'!$E$32),0.25,0)))</f>
        <v>#REF!</v>
      </c>
    </row>
    <row r="971" spans="2:12">
      <c r="B971" s="620" t="e">
        <f>IF('graph (2)'!$E$2=0,"",B970+'graph (2)'!$E$32)</f>
        <v>#REF!</v>
      </c>
      <c r="C971" s="673" t="e">
        <f>IF('graph (2)'!$E$2=0,20,IF(SUM(K971+L971=0),NA(),0.25))</f>
        <v>#REF!</v>
      </c>
      <c r="D971" s="496" t="e">
        <f>IF('graph (2)'!$E$2=0,20,IF(AND(B971&lt;'graph (2)'!$E$10+'graph (2)'!$E$32,B971&gt;'graph (2)'!$E$10-'graph (2)'!$E$32),0.25,NA()))</f>
        <v>#REF!</v>
      </c>
      <c r="K971" s="674" t="e">
        <f>IF('graph (2)'!$E$20=0,0,IF('graph (2)'!$E$2=0,20,IF(AND(B971&lt;'graph (2)'!$E$20+'graph (2)'!$E$32,B971&gt;'graph (2)'!$E$20-'graph (2)'!$E$32),0.25,0)))</f>
        <v>#REF!</v>
      </c>
      <c r="L971" s="674" t="e">
        <f>IF('graph (2)'!$E$22=0,0,IF('graph (2)'!$E$2=0,20,IF(AND(B971&gt;'graph (2)'!$E$22-'graph (2)'!$E$32,B971&lt;'graph (2)'!$E$22+'graph (2)'!$E$32),0.25,0)))</f>
        <v>#REF!</v>
      </c>
    </row>
    <row r="972" spans="2:12">
      <c r="B972" s="620" t="e">
        <f>IF('graph (2)'!$E$2=0,"",B971+'graph (2)'!$E$32)</f>
        <v>#REF!</v>
      </c>
      <c r="C972" s="673" t="e">
        <f>IF('graph (2)'!$E$2=0,20,IF(SUM(K972+L972=0),NA(),0.25))</f>
        <v>#REF!</v>
      </c>
      <c r="D972" s="496" t="e">
        <f>IF('graph (2)'!$E$2=0,20,IF(AND(B972&lt;'graph (2)'!$E$10+'graph (2)'!$E$32,B972&gt;'graph (2)'!$E$10-'graph (2)'!$E$32),0.25,NA()))</f>
        <v>#REF!</v>
      </c>
      <c r="K972" s="674" t="e">
        <f>IF('graph (2)'!$E$20=0,0,IF('graph (2)'!$E$2=0,20,IF(AND(B972&lt;'graph (2)'!$E$20+'graph (2)'!$E$32,B972&gt;'graph (2)'!$E$20-'graph (2)'!$E$32),0.25,0)))</f>
        <v>#REF!</v>
      </c>
      <c r="L972" s="674" t="e">
        <f>IF('graph (2)'!$E$22=0,0,IF('graph (2)'!$E$2=0,20,IF(AND(B972&gt;'graph (2)'!$E$22-'graph (2)'!$E$32,B972&lt;'graph (2)'!$E$22+'graph (2)'!$E$32),0.25,0)))</f>
        <v>#REF!</v>
      </c>
    </row>
    <row r="973" spans="2:12">
      <c r="B973" s="620" t="e">
        <f>IF('graph (2)'!$E$2=0,"",B972+'graph (2)'!$E$32)</f>
        <v>#REF!</v>
      </c>
      <c r="C973" s="673" t="e">
        <f>IF('graph (2)'!$E$2=0,20,IF(SUM(K973+L973=0),NA(),0.25))</f>
        <v>#REF!</v>
      </c>
      <c r="D973" s="496" t="e">
        <f>IF('graph (2)'!$E$2=0,20,IF(AND(B973&lt;'graph (2)'!$E$10+'graph (2)'!$E$32,B973&gt;'graph (2)'!$E$10-'graph (2)'!$E$32),0.25,NA()))</f>
        <v>#REF!</v>
      </c>
      <c r="K973" s="674" t="e">
        <f>IF('graph (2)'!$E$20=0,0,IF('graph (2)'!$E$2=0,20,IF(AND(B973&lt;'graph (2)'!$E$20+'graph (2)'!$E$32,B973&gt;'graph (2)'!$E$20-'graph (2)'!$E$32),0.25,0)))</f>
        <v>#REF!</v>
      </c>
      <c r="L973" s="674" t="e">
        <f>IF('graph (2)'!$E$22=0,0,IF('graph (2)'!$E$2=0,20,IF(AND(B973&gt;'graph (2)'!$E$22-'graph (2)'!$E$32,B973&lt;'graph (2)'!$E$22+'graph (2)'!$E$32),0.25,0)))</f>
        <v>#REF!</v>
      </c>
    </row>
    <row r="974" spans="2:12">
      <c r="B974" s="620" t="e">
        <f>IF('graph (2)'!$E$2=0,"",B973+'graph (2)'!$E$32)</f>
        <v>#REF!</v>
      </c>
      <c r="C974" s="673" t="e">
        <f>IF('graph (2)'!$E$2=0,20,IF(SUM(K974+L974=0),NA(),0.25))</f>
        <v>#REF!</v>
      </c>
      <c r="D974" s="496" t="e">
        <f>IF('graph (2)'!$E$2=0,20,IF(AND(B974&lt;'graph (2)'!$E$10+'graph (2)'!$E$32,B974&gt;'graph (2)'!$E$10-'graph (2)'!$E$32),0.25,NA()))</f>
        <v>#REF!</v>
      </c>
      <c r="K974" s="674" t="e">
        <f>IF('graph (2)'!$E$20=0,0,IF('graph (2)'!$E$2=0,20,IF(AND(B974&lt;'graph (2)'!$E$20+'graph (2)'!$E$32,B974&gt;'graph (2)'!$E$20-'graph (2)'!$E$32),0.25,0)))</f>
        <v>#REF!</v>
      </c>
      <c r="L974" s="674" t="e">
        <f>IF('graph (2)'!$E$22=0,0,IF('graph (2)'!$E$2=0,20,IF(AND(B974&gt;'graph (2)'!$E$22-'graph (2)'!$E$32,B974&lt;'graph (2)'!$E$22+'graph (2)'!$E$32),0.25,0)))</f>
        <v>#REF!</v>
      </c>
    </row>
    <row r="975" spans="2:12">
      <c r="B975" s="620" t="e">
        <f>IF('graph (2)'!$E$2=0,"",B974+'graph (2)'!$E$32)</f>
        <v>#REF!</v>
      </c>
      <c r="C975" s="673" t="e">
        <f>IF('graph (2)'!$E$2=0,20,IF(SUM(K975+L975=0),NA(),0.25))</f>
        <v>#REF!</v>
      </c>
      <c r="D975" s="496" t="e">
        <f>IF('graph (2)'!$E$2=0,20,IF(AND(B975&lt;'graph (2)'!$E$10+'graph (2)'!$E$32,B975&gt;'graph (2)'!$E$10-'graph (2)'!$E$32),0.25,NA()))</f>
        <v>#REF!</v>
      </c>
      <c r="K975" s="674" t="e">
        <f>IF('graph (2)'!$E$20=0,0,IF('graph (2)'!$E$2=0,20,IF(AND(B975&lt;'graph (2)'!$E$20+'graph (2)'!$E$32,B975&gt;'graph (2)'!$E$20-'graph (2)'!$E$32),0.25,0)))</f>
        <v>#REF!</v>
      </c>
      <c r="L975" s="674" t="e">
        <f>IF('graph (2)'!$E$22=0,0,IF('graph (2)'!$E$2=0,20,IF(AND(B975&gt;'graph (2)'!$E$22-'graph (2)'!$E$32,B975&lt;'graph (2)'!$E$22+'graph (2)'!$E$32),0.25,0)))</f>
        <v>#REF!</v>
      </c>
    </row>
    <row r="976" spans="2:12">
      <c r="B976" s="620" t="e">
        <f>IF('graph (2)'!$E$2=0,"",B975+'graph (2)'!$E$32)</f>
        <v>#REF!</v>
      </c>
      <c r="C976" s="673" t="e">
        <f>IF('graph (2)'!$E$2=0,20,IF(SUM(K976+L976=0),NA(),0.25))</f>
        <v>#REF!</v>
      </c>
      <c r="D976" s="496" t="e">
        <f>IF('graph (2)'!$E$2=0,20,IF(AND(B976&lt;'graph (2)'!$E$10+'graph (2)'!$E$32,B976&gt;'graph (2)'!$E$10-'graph (2)'!$E$32),0.25,NA()))</f>
        <v>#REF!</v>
      </c>
      <c r="K976" s="674" t="e">
        <f>IF('graph (2)'!$E$20=0,0,IF('graph (2)'!$E$2=0,20,IF(AND(B976&lt;'graph (2)'!$E$20+'graph (2)'!$E$32,B976&gt;'graph (2)'!$E$20-'graph (2)'!$E$32),0.25,0)))</f>
        <v>#REF!</v>
      </c>
      <c r="L976" s="674" t="e">
        <f>IF('graph (2)'!$E$22=0,0,IF('graph (2)'!$E$2=0,20,IF(AND(B976&gt;'graph (2)'!$E$22-'graph (2)'!$E$32,B976&lt;'graph (2)'!$E$22+'graph (2)'!$E$32),0.25,0)))</f>
        <v>#REF!</v>
      </c>
    </row>
    <row r="977" spans="2:12">
      <c r="B977" s="620" t="e">
        <f>IF('graph (2)'!$E$2=0,"",B976+'graph (2)'!$E$32)</f>
        <v>#REF!</v>
      </c>
      <c r="C977" s="673" t="e">
        <f>IF('graph (2)'!$E$2=0,20,IF(SUM(K977+L977=0),NA(),0.25))</f>
        <v>#REF!</v>
      </c>
      <c r="D977" s="496" t="e">
        <f>IF('graph (2)'!$E$2=0,20,IF(AND(B977&lt;'graph (2)'!$E$10+'graph (2)'!$E$32,B977&gt;'graph (2)'!$E$10-'graph (2)'!$E$32),0.25,NA()))</f>
        <v>#REF!</v>
      </c>
      <c r="K977" s="674" t="e">
        <f>IF('graph (2)'!$E$20=0,0,IF('graph (2)'!$E$2=0,20,IF(AND(B977&lt;'graph (2)'!$E$20+'graph (2)'!$E$32,B977&gt;'graph (2)'!$E$20-'graph (2)'!$E$32),0.25,0)))</f>
        <v>#REF!</v>
      </c>
      <c r="L977" s="674" t="e">
        <f>IF('graph (2)'!$E$22=0,0,IF('graph (2)'!$E$2=0,20,IF(AND(B977&gt;'graph (2)'!$E$22-'graph (2)'!$E$32,B977&lt;'graph (2)'!$E$22+'graph (2)'!$E$32),0.25,0)))</f>
        <v>#REF!</v>
      </c>
    </row>
    <row r="978" spans="2:12">
      <c r="B978" s="620" t="e">
        <f>IF('graph (2)'!$E$2=0,"",B977+'graph (2)'!$E$32)</f>
        <v>#REF!</v>
      </c>
      <c r="C978" s="673" t="e">
        <f>IF('graph (2)'!$E$2=0,20,IF(SUM(K978+L978=0),NA(),0.25))</f>
        <v>#REF!</v>
      </c>
      <c r="D978" s="496" t="e">
        <f>IF('graph (2)'!$E$2=0,20,IF(AND(B978&lt;'graph (2)'!$E$10+'graph (2)'!$E$32,B978&gt;'graph (2)'!$E$10-'graph (2)'!$E$32),0.25,NA()))</f>
        <v>#REF!</v>
      </c>
      <c r="K978" s="674" t="e">
        <f>IF('graph (2)'!$E$20=0,0,IF('graph (2)'!$E$2=0,20,IF(AND(B978&lt;'graph (2)'!$E$20+'graph (2)'!$E$32,B978&gt;'graph (2)'!$E$20-'graph (2)'!$E$32),0.25,0)))</f>
        <v>#REF!</v>
      </c>
      <c r="L978" s="674" t="e">
        <f>IF('graph (2)'!$E$22=0,0,IF('graph (2)'!$E$2=0,20,IF(AND(B978&gt;'graph (2)'!$E$22-'graph (2)'!$E$32,B978&lt;'graph (2)'!$E$22+'graph (2)'!$E$32),0.25,0)))</f>
        <v>#REF!</v>
      </c>
    </row>
    <row r="979" spans="2:12">
      <c r="B979" s="620" t="e">
        <f>IF('graph (2)'!$E$2=0,"",B978+'graph (2)'!$E$32)</f>
        <v>#REF!</v>
      </c>
      <c r="C979" s="673" t="e">
        <f>IF('graph (2)'!$E$2=0,20,IF(SUM(K979+L979=0),NA(),0.25))</f>
        <v>#REF!</v>
      </c>
      <c r="D979" s="496" t="e">
        <f>IF('graph (2)'!$E$2=0,20,IF(AND(B979&lt;'graph (2)'!$E$10+'graph (2)'!$E$32,B979&gt;'graph (2)'!$E$10-'graph (2)'!$E$32),0.25,NA()))</f>
        <v>#REF!</v>
      </c>
      <c r="K979" s="674" t="e">
        <f>IF('graph (2)'!$E$20=0,0,IF('graph (2)'!$E$2=0,20,IF(AND(B979&lt;'graph (2)'!$E$20+'graph (2)'!$E$32,B979&gt;'graph (2)'!$E$20-'graph (2)'!$E$32),0.25,0)))</f>
        <v>#REF!</v>
      </c>
      <c r="L979" s="674" t="e">
        <f>IF('graph (2)'!$E$22=0,0,IF('graph (2)'!$E$2=0,20,IF(AND(B979&gt;'graph (2)'!$E$22-'graph (2)'!$E$32,B979&lt;'graph (2)'!$E$22+'graph (2)'!$E$32),0.25,0)))</f>
        <v>#REF!</v>
      </c>
    </row>
    <row r="980" spans="2:12">
      <c r="B980" s="620" t="e">
        <f>IF('graph (2)'!$E$2=0,"",B979+'graph (2)'!$E$32)</f>
        <v>#REF!</v>
      </c>
      <c r="C980" s="673" t="e">
        <f>IF('graph (2)'!$E$2=0,20,IF(SUM(K980+L980=0),NA(),0.25))</f>
        <v>#REF!</v>
      </c>
      <c r="D980" s="496" t="e">
        <f>IF('graph (2)'!$E$2=0,20,IF(AND(B980&lt;'graph (2)'!$E$10+'graph (2)'!$E$32,B980&gt;'graph (2)'!$E$10-'graph (2)'!$E$32),0.25,NA()))</f>
        <v>#REF!</v>
      </c>
      <c r="K980" s="674" t="e">
        <f>IF('graph (2)'!$E$20=0,0,IF('graph (2)'!$E$2=0,20,IF(AND(B980&lt;'graph (2)'!$E$20+'graph (2)'!$E$32,B980&gt;'graph (2)'!$E$20-'graph (2)'!$E$32),0.25,0)))</f>
        <v>#REF!</v>
      </c>
      <c r="L980" s="674" t="e">
        <f>IF('graph (2)'!$E$22=0,0,IF('graph (2)'!$E$2=0,20,IF(AND(B980&gt;'graph (2)'!$E$22-'graph (2)'!$E$32,B980&lt;'graph (2)'!$E$22+'graph (2)'!$E$32),0.25,0)))</f>
        <v>#REF!</v>
      </c>
    </row>
    <row r="981" spans="2:12">
      <c r="B981" s="620" t="e">
        <f>IF('graph (2)'!$E$2=0,"",B980+'graph (2)'!$E$32)</f>
        <v>#REF!</v>
      </c>
      <c r="C981" s="673" t="e">
        <f>IF('graph (2)'!$E$2=0,20,IF(SUM(K981+L981=0),NA(),0.25))</f>
        <v>#REF!</v>
      </c>
      <c r="D981" s="496" t="e">
        <f>IF('graph (2)'!$E$2=0,20,IF(AND(B981&lt;'graph (2)'!$E$10+'graph (2)'!$E$32,B981&gt;'graph (2)'!$E$10-'graph (2)'!$E$32),0.25,NA()))</f>
        <v>#REF!</v>
      </c>
      <c r="K981" s="674" t="e">
        <f>IF('graph (2)'!$E$20=0,0,IF('graph (2)'!$E$2=0,20,IF(AND(B981&lt;'graph (2)'!$E$20+'graph (2)'!$E$32,B981&gt;'graph (2)'!$E$20-'graph (2)'!$E$32),0.25,0)))</f>
        <v>#REF!</v>
      </c>
      <c r="L981" s="674" t="e">
        <f>IF('graph (2)'!$E$22=0,0,IF('graph (2)'!$E$2=0,20,IF(AND(B981&gt;'graph (2)'!$E$22-'graph (2)'!$E$32,B981&lt;'graph (2)'!$E$22+'graph (2)'!$E$32),0.25,0)))</f>
        <v>#REF!</v>
      </c>
    </row>
    <row r="982" spans="2:12">
      <c r="B982" s="620" t="e">
        <f>IF('graph (2)'!$E$2=0,"",B981+'graph (2)'!$E$32)</f>
        <v>#REF!</v>
      </c>
      <c r="C982" s="673" t="e">
        <f>IF('graph (2)'!$E$2=0,20,IF(SUM(K982+L982=0),NA(),0.25))</f>
        <v>#REF!</v>
      </c>
      <c r="D982" s="496" t="e">
        <f>IF('graph (2)'!$E$2=0,20,IF(AND(B982&lt;'graph (2)'!$E$10+'graph (2)'!$E$32,B982&gt;'graph (2)'!$E$10-'graph (2)'!$E$32),0.25,NA()))</f>
        <v>#REF!</v>
      </c>
      <c r="K982" s="674" t="e">
        <f>IF('graph (2)'!$E$20=0,0,IF('graph (2)'!$E$2=0,20,IF(AND(B982&lt;'graph (2)'!$E$20+'graph (2)'!$E$32,B982&gt;'graph (2)'!$E$20-'graph (2)'!$E$32),0.25,0)))</f>
        <v>#REF!</v>
      </c>
      <c r="L982" s="674" t="e">
        <f>IF('graph (2)'!$E$22=0,0,IF('graph (2)'!$E$2=0,20,IF(AND(B982&gt;'graph (2)'!$E$22-'graph (2)'!$E$32,B982&lt;'graph (2)'!$E$22+'graph (2)'!$E$32),0.25,0)))</f>
        <v>#REF!</v>
      </c>
    </row>
    <row r="983" spans="2:12">
      <c r="B983" s="620" t="e">
        <f>IF('graph (2)'!$E$2=0,"",B982+'graph (2)'!$E$32)</f>
        <v>#REF!</v>
      </c>
      <c r="C983" s="673" t="e">
        <f>IF('graph (2)'!$E$2=0,20,IF(SUM(K983+L983=0),NA(),0.25))</f>
        <v>#REF!</v>
      </c>
      <c r="D983" s="496" t="e">
        <f>IF('graph (2)'!$E$2=0,20,IF(AND(B983&lt;'graph (2)'!$E$10+'graph (2)'!$E$32,B983&gt;'graph (2)'!$E$10-'graph (2)'!$E$32),0.25,NA()))</f>
        <v>#REF!</v>
      </c>
      <c r="K983" s="674" t="e">
        <f>IF('graph (2)'!$E$20=0,0,IF('graph (2)'!$E$2=0,20,IF(AND(B983&lt;'graph (2)'!$E$20+'graph (2)'!$E$32,B983&gt;'graph (2)'!$E$20-'graph (2)'!$E$32),0.25,0)))</f>
        <v>#REF!</v>
      </c>
      <c r="L983" s="674" t="e">
        <f>IF('graph (2)'!$E$22=0,0,IF('graph (2)'!$E$2=0,20,IF(AND(B983&gt;'graph (2)'!$E$22-'graph (2)'!$E$32,B983&lt;'graph (2)'!$E$22+'graph (2)'!$E$32),0.25,0)))</f>
        <v>#REF!</v>
      </c>
    </row>
    <row r="984" spans="2:12">
      <c r="B984" s="620" t="e">
        <f>IF('graph (2)'!$E$2=0,"",B983+'graph (2)'!$E$32)</f>
        <v>#REF!</v>
      </c>
      <c r="C984" s="673" t="e">
        <f>IF('graph (2)'!$E$2=0,20,IF(SUM(K984+L984=0),NA(),0.25))</f>
        <v>#REF!</v>
      </c>
      <c r="D984" s="496" t="e">
        <f>IF('graph (2)'!$E$2=0,20,IF(AND(B984&lt;'graph (2)'!$E$10+'graph (2)'!$E$32,B984&gt;'graph (2)'!$E$10-'graph (2)'!$E$32),0.25,NA()))</f>
        <v>#REF!</v>
      </c>
      <c r="K984" s="674" t="e">
        <f>IF('graph (2)'!$E$20=0,0,IF('graph (2)'!$E$2=0,20,IF(AND(B984&lt;'graph (2)'!$E$20+'graph (2)'!$E$32,B984&gt;'graph (2)'!$E$20-'graph (2)'!$E$32),0.25,0)))</f>
        <v>#REF!</v>
      </c>
      <c r="L984" s="674" t="e">
        <f>IF('graph (2)'!$E$22=0,0,IF('graph (2)'!$E$2=0,20,IF(AND(B984&gt;'graph (2)'!$E$22-'graph (2)'!$E$32,B984&lt;'graph (2)'!$E$22+'graph (2)'!$E$32),0.25,0)))</f>
        <v>#REF!</v>
      </c>
    </row>
    <row r="985" spans="2:12">
      <c r="B985" s="620" t="e">
        <f>IF('graph (2)'!$E$2=0,"",B984+'graph (2)'!$E$32)</f>
        <v>#REF!</v>
      </c>
      <c r="C985" s="673" t="e">
        <f>IF('graph (2)'!$E$2=0,20,IF(SUM(K985+L985=0),NA(),0.25))</f>
        <v>#REF!</v>
      </c>
      <c r="D985" s="496" t="e">
        <f>IF('graph (2)'!$E$2=0,20,IF(AND(B985&lt;'graph (2)'!$E$10+'graph (2)'!$E$32,B985&gt;'graph (2)'!$E$10-'graph (2)'!$E$32),0.25,NA()))</f>
        <v>#REF!</v>
      </c>
      <c r="K985" s="674" t="e">
        <f>IF('graph (2)'!$E$20=0,0,IF('graph (2)'!$E$2=0,20,IF(AND(B985&lt;'graph (2)'!$E$20+'graph (2)'!$E$32,B985&gt;'graph (2)'!$E$20-'graph (2)'!$E$32),0.25,0)))</f>
        <v>#REF!</v>
      </c>
      <c r="L985" s="674" t="e">
        <f>IF('graph (2)'!$E$22=0,0,IF('graph (2)'!$E$2=0,20,IF(AND(B985&gt;'graph (2)'!$E$22-'graph (2)'!$E$32,B985&lt;'graph (2)'!$E$22+'graph (2)'!$E$32),0.25,0)))</f>
        <v>#REF!</v>
      </c>
    </row>
    <row r="986" spans="2:12">
      <c r="B986" s="620" t="e">
        <f>IF('graph (2)'!$E$2=0,"",B985+'graph (2)'!$E$32)</f>
        <v>#REF!</v>
      </c>
      <c r="C986" s="673" t="e">
        <f>IF('graph (2)'!$E$2=0,20,IF(SUM(K986+L986=0),NA(),0.25))</f>
        <v>#REF!</v>
      </c>
      <c r="D986" s="496" t="e">
        <f>IF('graph (2)'!$E$2=0,20,IF(AND(B986&lt;'graph (2)'!$E$10+'graph (2)'!$E$32,B986&gt;'graph (2)'!$E$10-'graph (2)'!$E$32),0.25,NA()))</f>
        <v>#REF!</v>
      </c>
      <c r="K986" s="674" t="e">
        <f>IF('graph (2)'!$E$20=0,0,IF('graph (2)'!$E$2=0,20,IF(AND(B986&lt;'graph (2)'!$E$20+'graph (2)'!$E$32,B986&gt;'graph (2)'!$E$20-'graph (2)'!$E$32),0.25,0)))</f>
        <v>#REF!</v>
      </c>
      <c r="L986" s="674" t="e">
        <f>IF('graph (2)'!$E$22=0,0,IF('graph (2)'!$E$2=0,20,IF(AND(B986&gt;'graph (2)'!$E$22-'graph (2)'!$E$32,B986&lt;'graph (2)'!$E$22+'graph (2)'!$E$32),0.25,0)))</f>
        <v>#REF!</v>
      </c>
    </row>
    <row r="987" spans="2:12">
      <c r="B987" s="620" t="e">
        <f>IF('graph (2)'!$E$2=0,"",B986+'graph (2)'!$E$32)</f>
        <v>#REF!</v>
      </c>
      <c r="C987" s="673" t="e">
        <f>IF('graph (2)'!$E$2=0,20,IF(SUM(K987+L987=0),NA(),0.25))</f>
        <v>#REF!</v>
      </c>
      <c r="D987" s="496" t="e">
        <f>IF('graph (2)'!$E$2=0,20,IF(AND(B987&lt;'graph (2)'!$E$10+'graph (2)'!$E$32,B987&gt;'graph (2)'!$E$10-'graph (2)'!$E$32),0.25,NA()))</f>
        <v>#REF!</v>
      </c>
      <c r="K987" s="674" t="e">
        <f>IF('graph (2)'!$E$20=0,0,IF('graph (2)'!$E$2=0,20,IF(AND(B987&lt;'graph (2)'!$E$20+'graph (2)'!$E$32,B987&gt;'graph (2)'!$E$20-'graph (2)'!$E$32),0.25,0)))</f>
        <v>#REF!</v>
      </c>
      <c r="L987" s="674" t="e">
        <f>IF('graph (2)'!$E$22=0,0,IF('graph (2)'!$E$2=0,20,IF(AND(B987&gt;'graph (2)'!$E$22-'graph (2)'!$E$32,B987&lt;'graph (2)'!$E$22+'graph (2)'!$E$32),0.25,0)))</f>
        <v>#REF!</v>
      </c>
    </row>
    <row r="988" spans="2:12">
      <c r="B988" s="620" t="e">
        <f>IF('graph (2)'!$E$2=0,"",B987+'graph (2)'!$E$32)</f>
        <v>#REF!</v>
      </c>
      <c r="C988" s="673" t="e">
        <f>IF('graph (2)'!$E$2=0,20,IF(SUM(K988+L988=0),NA(),0.25))</f>
        <v>#REF!</v>
      </c>
      <c r="D988" s="496" t="e">
        <f>IF('graph (2)'!$E$2=0,20,IF(AND(B988&lt;'graph (2)'!$E$10+'graph (2)'!$E$32,B988&gt;'graph (2)'!$E$10-'graph (2)'!$E$32),0.25,NA()))</f>
        <v>#REF!</v>
      </c>
      <c r="K988" s="674" t="e">
        <f>IF('graph (2)'!$E$20=0,0,IF('graph (2)'!$E$2=0,20,IF(AND(B988&lt;'graph (2)'!$E$20+'graph (2)'!$E$32,B988&gt;'graph (2)'!$E$20-'graph (2)'!$E$32),0.25,0)))</f>
        <v>#REF!</v>
      </c>
      <c r="L988" s="674" t="e">
        <f>IF('graph (2)'!$E$22=0,0,IF('graph (2)'!$E$2=0,20,IF(AND(B988&gt;'graph (2)'!$E$22-'graph (2)'!$E$32,B988&lt;'graph (2)'!$E$22+'graph (2)'!$E$32),0.25,0)))</f>
        <v>#REF!</v>
      </c>
    </row>
    <row r="989" spans="2:12">
      <c r="B989" s="620" t="e">
        <f>IF('graph (2)'!$E$2=0,"",B988+'graph (2)'!$E$32)</f>
        <v>#REF!</v>
      </c>
      <c r="C989" s="673" t="e">
        <f>IF('graph (2)'!$E$2=0,20,IF(SUM(K989+L989=0),NA(),0.25))</f>
        <v>#REF!</v>
      </c>
      <c r="D989" s="496" t="e">
        <f>IF('graph (2)'!$E$2=0,20,IF(AND(B989&lt;'graph (2)'!$E$10+'graph (2)'!$E$32,B989&gt;'graph (2)'!$E$10-'graph (2)'!$E$32),0.25,NA()))</f>
        <v>#REF!</v>
      </c>
      <c r="K989" s="674" t="e">
        <f>IF('graph (2)'!$E$20=0,0,IF('graph (2)'!$E$2=0,20,IF(AND(B989&lt;'graph (2)'!$E$20+'graph (2)'!$E$32,B989&gt;'graph (2)'!$E$20-'graph (2)'!$E$32),0.25,0)))</f>
        <v>#REF!</v>
      </c>
      <c r="L989" s="674" t="e">
        <f>IF('graph (2)'!$E$22=0,0,IF('graph (2)'!$E$2=0,20,IF(AND(B989&gt;'graph (2)'!$E$22-'graph (2)'!$E$32,B989&lt;'graph (2)'!$E$22+'graph (2)'!$E$32),0.25,0)))</f>
        <v>#REF!</v>
      </c>
    </row>
    <row r="990" spans="2:12">
      <c r="B990" s="620" t="e">
        <f>IF('graph (2)'!$E$2=0,"",B989+'graph (2)'!$E$32)</f>
        <v>#REF!</v>
      </c>
      <c r="C990" s="673" t="e">
        <f>IF('graph (2)'!$E$2=0,20,IF(SUM(K990+L990=0),NA(),0.25))</f>
        <v>#REF!</v>
      </c>
      <c r="D990" s="496" t="e">
        <f>IF('graph (2)'!$E$2=0,20,IF(AND(B990&lt;'graph (2)'!$E$10+'graph (2)'!$E$32,B990&gt;'graph (2)'!$E$10-'graph (2)'!$E$32),0.25,NA()))</f>
        <v>#REF!</v>
      </c>
      <c r="K990" s="674" t="e">
        <f>IF('graph (2)'!$E$20=0,0,IF('graph (2)'!$E$2=0,20,IF(AND(B990&lt;'graph (2)'!$E$20+'graph (2)'!$E$32,B990&gt;'graph (2)'!$E$20-'graph (2)'!$E$32),0.25,0)))</f>
        <v>#REF!</v>
      </c>
      <c r="L990" s="674" t="e">
        <f>IF('graph (2)'!$E$22=0,0,IF('graph (2)'!$E$2=0,20,IF(AND(B990&gt;'graph (2)'!$E$22-'graph (2)'!$E$32,B990&lt;'graph (2)'!$E$22+'graph (2)'!$E$32),0.25,0)))</f>
        <v>#REF!</v>
      </c>
    </row>
    <row r="991" spans="2:12">
      <c r="B991" s="620" t="e">
        <f>IF('graph (2)'!$E$2=0,"",B990+'graph (2)'!$E$32)</f>
        <v>#REF!</v>
      </c>
      <c r="C991" s="673" t="e">
        <f>IF('graph (2)'!$E$2=0,20,IF(SUM(K991+L991=0),NA(),0.25))</f>
        <v>#REF!</v>
      </c>
      <c r="D991" s="496" t="e">
        <f>IF('graph (2)'!$E$2=0,20,IF(AND(B991&lt;'graph (2)'!$E$10+'graph (2)'!$E$32,B991&gt;'graph (2)'!$E$10-'graph (2)'!$E$32),0.25,NA()))</f>
        <v>#REF!</v>
      </c>
      <c r="K991" s="674" t="e">
        <f>IF('graph (2)'!$E$20=0,0,IF('graph (2)'!$E$2=0,20,IF(AND(B991&lt;'graph (2)'!$E$20+'graph (2)'!$E$32,B991&gt;'graph (2)'!$E$20-'graph (2)'!$E$32),0.25,0)))</f>
        <v>#REF!</v>
      </c>
      <c r="L991" s="674" t="e">
        <f>IF('graph (2)'!$E$22=0,0,IF('graph (2)'!$E$2=0,20,IF(AND(B991&gt;'graph (2)'!$E$22-'graph (2)'!$E$32,B991&lt;'graph (2)'!$E$22+'graph (2)'!$E$32),0.25,0)))</f>
        <v>#REF!</v>
      </c>
    </row>
    <row r="992" spans="2:12">
      <c r="B992" s="620" t="e">
        <f>IF('graph (2)'!$E$2=0,"",B991+'graph (2)'!$E$32)</f>
        <v>#REF!</v>
      </c>
      <c r="C992" s="673" t="e">
        <f>IF('graph (2)'!$E$2=0,20,IF(SUM(K992+L992=0),NA(),0.25))</f>
        <v>#REF!</v>
      </c>
      <c r="D992" s="496" t="e">
        <f>IF('graph (2)'!$E$2=0,20,IF(AND(B992&lt;'graph (2)'!$E$10+'graph (2)'!$E$32,B992&gt;'graph (2)'!$E$10-'graph (2)'!$E$32),0.25,NA()))</f>
        <v>#REF!</v>
      </c>
      <c r="K992" s="674" t="e">
        <f>IF('graph (2)'!$E$20=0,0,IF('graph (2)'!$E$2=0,20,IF(AND(B992&lt;'graph (2)'!$E$20+'graph (2)'!$E$32,B992&gt;'graph (2)'!$E$20-'graph (2)'!$E$32),0.25,0)))</f>
        <v>#REF!</v>
      </c>
      <c r="L992" s="674" t="e">
        <f>IF('graph (2)'!$E$22=0,0,IF('graph (2)'!$E$2=0,20,IF(AND(B992&gt;'graph (2)'!$E$22-'graph (2)'!$E$32,B992&lt;'graph (2)'!$E$22+'graph (2)'!$E$32),0.25,0)))</f>
        <v>#REF!</v>
      </c>
    </row>
    <row r="993" spans="2:12">
      <c r="B993" s="620" t="e">
        <f>IF('graph (2)'!$E$2=0,"",B992+'graph (2)'!$E$32)</f>
        <v>#REF!</v>
      </c>
      <c r="C993" s="673" t="e">
        <f>IF('graph (2)'!$E$2=0,20,IF(SUM(K993+L993=0),NA(),0.25))</f>
        <v>#REF!</v>
      </c>
      <c r="D993" s="496" t="e">
        <f>IF('graph (2)'!$E$2=0,20,IF(AND(B993&lt;'graph (2)'!$E$10+'graph (2)'!$E$32,B993&gt;'graph (2)'!$E$10-'graph (2)'!$E$32),0.25,NA()))</f>
        <v>#REF!</v>
      </c>
      <c r="K993" s="674" t="e">
        <f>IF('graph (2)'!$E$20=0,0,IF('graph (2)'!$E$2=0,20,IF(AND(B993&lt;'graph (2)'!$E$20+'graph (2)'!$E$32,B993&gt;'graph (2)'!$E$20-'graph (2)'!$E$32),0.25,0)))</f>
        <v>#REF!</v>
      </c>
      <c r="L993" s="674" t="e">
        <f>IF('graph (2)'!$E$22=0,0,IF('graph (2)'!$E$2=0,20,IF(AND(B993&gt;'graph (2)'!$E$22-'graph (2)'!$E$32,B993&lt;'graph (2)'!$E$22+'graph (2)'!$E$32),0.25,0)))</f>
        <v>#REF!</v>
      </c>
    </row>
    <row r="994" spans="2:12">
      <c r="B994" s="620" t="e">
        <f>IF('graph (2)'!$E$2=0,"",B993+'graph (2)'!$E$32)</f>
        <v>#REF!</v>
      </c>
      <c r="C994" s="673" t="e">
        <f>IF('graph (2)'!$E$2=0,20,IF(SUM(K994+L994=0),NA(),0.25))</f>
        <v>#REF!</v>
      </c>
      <c r="D994" s="496" t="e">
        <f>IF('graph (2)'!$E$2=0,20,IF(AND(B994&lt;'graph (2)'!$E$10+'graph (2)'!$E$32,B994&gt;'graph (2)'!$E$10-'graph (2)'!$E$32),0.25,NA()))</f>
        <v>#REF!</v>
      </c>
      <c r="K994" s="674" t="e">
        <f>IF('graph (2)'!$E$20=0,0,IF('graph (2)'!$E$2=0,20,IF(AND(B994&lt;'graph (2)'!$E$20+'graph (2)'!$E$32,B994&gt;'graph (2)'!$E$20-'graph (2)'!$E$32),0.25,0)))</f>
        <v>#REF!</v>
      </c>
      <c r="L994" s="674" t="e">
        <f>IF('graph (2)'!$E$22=0,0,IF('graph (2)'!$E$2=0,20,IF(AND(B994&gt;'graph (2)'!$E$22-'graph (2)'!$E$32,B994&lt;'graph (2)'!$E$22+'graph (2)'!$E$32),0.25,0)))</f>
        <v>#REF!</v>
      </c>
    </row>
    <row r="995" spans="2:12">
      <c r="B995" s="620" t="e">
        <f>IF('graph (2)'!$E$2=0,"",B994+'graph (2)'!$E$32)</f>
        <v>#REF!</v>
      </c>
      <c r="C995" s="673" t="e">
        <f>IF('graph (2)'!$E$2=0,20,IF(SUM(K995+L995=0),NA(),0.25))</f>
        <v>#REF!</v>
      </c>
      <c r="D995" s="496" t="e">
        <f>IF('graph (2)'!$E$2=0,20,IF(AND(B995&lt;'graph (2)'!$E$10+'graph (2)'!$E$32,B995&gt;'graph (2)'!$E$10-'graph (2)'!$E$32),0.25,NA()))</f>
        <v>#REF!</v>
      </c>
      <c r="K995" s="674" t="e">
        <f>IF('graph (2)'!$E$20=0,0,IF('graph (2)'!$E$2=0,20,IF(AND(B995&lt;'graph (2)'!$E$20+'graph (2)'!$E$32,B995&gt;'graph (2)'!$E$20-'graph (2)'!$E$32),0.25,0)))</f>
        <v>#REF!</v>
      </c>
      <c r="L995" s="674" t="e">
        <f>IF('graph (2)'!$E$22=0,0,IF('graph (2)'!$E$2=0,20,IF(AND(B995&gt;'graph (2)'!$E$22-'graph (2)'!$E$32,B995&lt;'graph (2)'!$E$22+'graph (2)'!$E$32),0.25,0)))</f>
        <v>#REF!</v>
      </c>
    </row>
    <row r="996" spans="2:12">
      <c r="B996" s="620" t="e">
        <f>IF('graph (2)'!$E$2=0,"",B995+'graph (2)'!$E$32)</f>
        <v>#REF!</v>
      </c>
      <c r="C996" s="673" t="e">
        <f>IF('graph (2)'!$E$2=0,20,IF(SUM(K996+L996=0),NA(),0.25))</f>
        <v>#REF!</v>
      </c>
      <c r="D996" s="496" t="e">
        <f>IF('graph (2)'!$E$2=0,20,IF(AND(B996&lt;'graph (2)'!$E$10+'graph (2)'!$E$32,B996&gt;'graph (2)'!$E$10-'graph (2)'!$E$32),0.25,NA()))</f>
        <v>#REF!</v>
      </c>
      <c r="K996" s="674" t="e">
        <f>IF('graph (2)'!$E$20=0,0,IF('graph (2)'!$E$2=0,20,IF(AND(B996&lt;'graph (2)'!$E$20+'graph (2)'!$E$32,B996&gt;'graph (2)'!$E$20-'graph (2)'!$E$32),0.25,0)))</f>
        <v>#REF!</v>
      </c>
      <c r="L996" s="674" t="e">
        <f>IF('graph (2)'!$E$22=0,0,IF('graph (2)'!$E$2=0,20,IF(AND(B996&gt;'graph (2)'!$E$22-'graph (2)'!$E$32,B996&lt;'graph (2)'!$E$22+'graph (2)'!$E$32),0.25,0)))</f>
        <v>#REF!</v>
      </c>
    </row>
    <row r="997" spans="2:12">
      <c r="B997" s="620" t="e">
        <f>IF('graph (2)'!$E$2=0,"",B996+'graph (2)'!$E$32)</f>
        <v>#REF!</v>
      </c>
      <c r="C997" s="673" t="e">
        <f>IF('graph (2)'!$E$2=0,20,IF(SUM(K997+L997=0),NA(),0.25))</f>
        <v>#REF!</v>
      </c>
      <c r="D997" s="496" t="e">
        <f>IF('graph (2)'!$E$2=0,20,IF(AND(B997&lt;'graph (2)'!$E$10+'graph (2)'!$E$32,B997&gt;'graph (2)'!$E$10-'graph (2)'!$E$32),0.25,NA()))</f>
        <v>#REF!</v>
      </c>
      <c r="K997" s="674" t="e">
        <f>IF('graph (2)'!$E$20=0,0,IF('graph (2)'!$E$2=0,20,IF(AND(B997&lt;'graph (2)'!$E$20+'graph (2)'!$E$32,B997&gt;'graph (2)'!$E$20-'graph (2)'!$E$32),0.25,0)))</f>
        <v>#REF!</v>
      </c>
      <c r="L997" s="674" t="e">
        <f>IF('graph (2)'!$E$22=0,0,IF('graph (2)'!$E$2=0,20,IF(AND(B997&gt;'graph (2)'!$E$22-'graph (2)'!$E$32,B997&lt;'graph (2)'!$E$22+'graph (2)'!$E$32),0.25,0)))</f>
        <v>#REF!</v>
      </c>
    </row>
    <row r="998" spans="2:12">
      <c r="B998" s="620" t="e">
        <f>IF('graph (2)'!$E$2=0,"",B997+'graph (2)'!$E$32)</f>
        <v>#REF!</v>
      </c>
      <c r="C998" s="673" t="e">
        <f>IF('graph (2)'!$E$2=0,20,IF(SUM(K998+L998=0),NA(),0.25))</f>
        <v>#REF!</v>
      </c>
      <c r="D998" s="496" t="e">
        <f>IF('graph (2)'!$E$2=0,20,IF(AND(B998&lt;'graph (2)'!$E$10+'graph (2)'!$E$32,B998&gt;'graph (2)'!$E$10-'graph (2)'!$E$32),0.25,NA()))</f>
        <v>#REF!</v>
      </c>
      <c r="K998" s="674" t="e">
        <f>IF('graph (2)'!$E$20=0,0,IF('graph (2)'!$E$2=0,20,IF(AND(B998&lt;'graph (2)'!$E$20+'graph (2)'!$E$32,B998&gt;'graph (2)'!$E$20-'graph (2)'!$E$32),0.25,0)))</f>
        <v>#REF!</v>
      </c>
      <c r="L998" s="674" t="e">
        <f>IF('graph (2)'!$E$22=0,0,IF('graph (2)'!$E$2=0,20,IF(AND(B998&gt;'graph (2)'!$E$22-'graph (2)'!$E$32,B998&lt;'graph (2)'!$E$22+'graph (2)'!$E$32),0.25,0)))</f>
        <v>#REF!</v>
      </c>
    </row>
    <row r="999" spans="2:12">
      <c r="B999" s="620" t="e">
        <f>IF('graph (2)'!$E$2=0,"",B998+'graph (2)'!$E$32)</f>
        <v>#REF!</v>
      </c>
      <c r="C999" s="673" t="e">
        <f>IF('graph (2)'!$E$2=0,20,IF(SUM(K999+L999=0),NA(),0.25))</f>
        <v>#REF!</v>
      </c>
      <c r="D999" s="496" t="e">
        <f>IF('graph (2)'!$E$2=0,20,IF(AND(B999&lt;'graph (2)'!$E$10+'graph (2)'!$E$32,B999&gt;'graph (2)'!$E$10-'graph (2)'!$E$32),0.25,NA()))</f>
        <v>#REF!</v>
      </c>
      <c r="K999" s="674" t="e">
        <f>IF('graph (2)'!$E$20=0,0,IF('graph (2)'!$E$2=0,20,IF(AND(B999&lt;'graph (2)'!$E$20+'graph (2)'!$E$32,B999&gt;'graph (2)'!$E$20-'graph (2)'!$E$32),0.25,0)))</f>
        <v>#REF!</v>
      </c>
      <c r="L999" s="674" t="e">
        <f>IF('graph (2)'!$E$22=0,0,IF('graph (2)'!$E$2=0,20,IF(AND(B999&gt;'graph (2)'!$E$22-'graph (2)'!$E$32,B999&lt;'graph (2)'!$E$22+'graph (2)'!$E$32),0.25,0)))</f>
        <v>#REF!</v>
      </c>
    </row>
    <row r="1000" spans="2:12">
      <c r="B1000" s="620" t="e">
        <f>IF('graph (2)'!$E$2=0,"",B999+'graph (2)'!$E$32)</f>
        <v>#REF!</v>
      </c>
      <c r="C1000" s="673" t="e">
        <f>IF('graph (2)'!$E$2=0,20,IF(SUM(K1000+L1000=0),NA(),0.25))</f>
        <v>#REF!</v>
      </c>
      <c r="D1000" s="496" t="e">
        <f>IF('graph (2)'!$E$2=0,20,IF(AND(B1000&lt;'graph (2)'!$E$10+'graph (2)'!$E$32,B1000&gt;'graph (2)'!$E$10-'graph (2)'!$E$32),0.25,NA()))</f>
        <v>#REF!</v>
      </c>
      <c r="K1000" s="674" t="e">
        <f>IF('graph (2)'!$E$20=0,0,IF('graph (2)'!$E$2=0,20,IF(AND(B1000&lt;'graph (2)'!$E$20+'graph (2)'!$E$32,B1000&gt;'graph (2)'!$E$20-'graph (2)'!$E$32),0.25,0)))</f>
        <v>#REF!</v>
      </c>
      <c r="L1000" s="674" t="e">
        <f>IF('graph (2)'!$E$22=0,0,IF('graph (2)'!$E$2=0,20,IF(AND(B1000&gt;'graph (2)'!$E$22-'graph (2)'!$E$32,B1000&lt;'graph (2)'!$E$22+'graph (2)'!$E$32),0.25,0)))</f>
        <v>#REF!</v>
      </c>
    </row>
    <row r="1001" spans="2:12">
      <c r="B1001" s="620" t="e">
        <f>IF('graph (2)'!$E$2=0,"",B1000+'graph (2)'!$E$32)</f>
        <v>#REF!</v>
      </c>
      <c r="C1001" s="673" t="e">
        <f>IF('graph (2)'!$E$2=0,20,IF(SUM(K1001+L1001=0),NA(),0.25))</f>
        <v>#REF!</v>
      </c>
      <c r="D1001" s="496" t="e">
        <f>IF('graph (2)'!$E$2=0,20,IF(AND(B1001&lt;'graph (2)'!$E$10+'graph (2)'!$E$32,B1001&gt;'graph (2)'!$E$10-'graph (2)'!$E$32),0.25,NA()))</f>
        <v>#REF!</v>
      </c>
      <c r="K1001" s="674" t="e">
        <f>IF('graph (2)'!$E$20=0,0,IF('graph (2)'!$E$2=0,20,IF(AND(B1001&lt;'graph (2)'!$E$20+'graph (2)'!$E$32,B1001&gt;'graph (2)'!$E$20-'graph (2)'!$E$32),0.25,0)))</f>
        <v>#REF!</v>
      </c>
      <c r="L1001" s="674" t="e">
        <f>IF('graph (2)'!$E$22=0,0,IF('graph (2)'!$E$2=0,20,IF(AND(B1001&gt;'graph (2)'!$E$22-'graph (2)'!$E$32,B1001&lt;'graph (2)'!$E$22+'graph (2)'!$E$32),0.25,0)))</f>
        <v>#REF!</v>
      </c>
    </row>
    <row r="1002" spans="2:12">
      <c r="B1002" s="620" t="e">
        <f>IF('graph (2)'!$E$2=0,"",B1001+'graph (2)'!$E$32)</f>
        <v>#REF!</v>
      </c>
      <c r="C1002" s="673" t="e">
        <f>IF('graph (2)'!$E$2=0,20,IF(SUM(K1002+L1002=0),NA(),0.25))</f>
        <v>#REF!</v>
      </c>
      <c r="D1002" s="496" t="e">
        <f>IF('graph (2)'!$E$2=0,20,IF(AND(B1002&lt;'graph (2)'!$E$10+'graph (2)'!$E$32,B1002&gt;'graph (2)'!$E$10-'graph (2)'!$E$32),0.25,NA()))</f>
        <v>#REF!</v>
      </c>
      <c r="K1002" s="674" t="e">
        <f>IF('graph (2)'!$E$20=0,0,IF('graph (2)'!$E$2=0,20,IF(AND(B1002&lt;'graph (2)'!$E$20+'graph (2)'!$E$32,B1002&gt;'graph (2)'!$E$20-'graph (2)'!$E$32),0.25,0)))</f>
        <v>#REF!</v>
      </c>
      <c r="L1002" s="674" t="e">
        <f>IF('graph (2)'!$E$22=0,0,IF('graph (2)'!$E$2=0,20,IF(AND(B1002&gt;'graph (2)'!$E$22-'graph (2)'!$E$32,B1002&lt;'graph (2)'!$E$22+'graph (2)'!$E$32),0.25,0)))</f>
        <v>#REF!</v>
      </c>
    </row>
    <row r="1003" spans="2:12">
      <c r="B1003" s="620" t="e">
        <f>IF('graph (2)'!$E$2=0,"",B1002+'graph (2)'!$E$32)</f>
        <v>#REF!</v>
      </c>
      <c r="C1003" s="673" t="e">
        <f>IF('graph (2)'!$E$2=0,20,IF(SUM(K1003+L1003=0),NA(),0.25))</f>
        <v>#REF!</v>
      </c>
      <c r="D1003" s="496" t="e">
        <f>IF('graph (2)'!$E$2=0,20,IF(AND(B1003&lt;'graph (2)'!$E$10+'graph (2)'!$E$32,B1003&gt;'graph (2)'!$E$10-'graph (2)'!$E$32),0.25,NA()))</f>
        <v>#REF!</v>
      </c>
      <c r="K1003" s="674" t="e">
        <f>IF('graph (2)'!$E$20=0,0,IF('graph (2)'!$E$2=0,20,IF(AND(B1003&lt;'graph (2)'!$E$20+'graph (2)'!$E$32,B1003&gt;'graph (2)'!$E$20-'graph (2)'!$E$32),0.25,0)))</f>
        <v>#REF!</v>
      </c>
      <c r="L1003" s="674" t="e">
        <f>IF('graph (2)'!$E$22=0,0,IF('graph (2)'!$E$2=0,20,IF(AND(B1003&gt;'graph (2)'!$E$22-'graph (2)'!$E$32,B1003&lt;'graph (2)'!$E$22+'graph (2)'!$E$32),0.25,0)))</f>
        <v>#REF!</v>
      </c>
    </row>
    <row r="1004" spans="2:12">
      <c r="B1004" s="620" t="e">
        <f>IF('graph (2)'!$E$2=0,"",B1003+'graph (2)'!$E$32)</f>
        <v>#REF!</v>
      </c>
      <c r="C1004" s="673" t="e">
        <f>IF('graph (2)'!$E$2=0,20,IF(SUM(K1004+L1004=0),NA(),0.25))</f>
        <v>#REF!</v>
      </c>
      <c r="D1004" s="496" t="e">
        <f>IF('graph (2)'!$E$2=0,20,IF(AND(B1004&lt;'graph (2)'!$E$10+'graph (2)'!$E$32,B1004&gt;'graph (2)'!$E$10-'graph (2)'!$E$32),0.25,NA()))</f>
        <v>#REF!</v>
      </c>
      <c r="K1004" s="674" t="e">
        <f>IF('graph (2)'!$E$20=0,0,IF('graph (2)'!$E$2=0,20,IF(AND(B1004&lt;'graph (2)'!$E$20+'graph (2)'!$E$32,B1004&gt;'graph (2)'!$E$20-'graph (2)'!$E$32),0.25,0)))</f>
        <v>#REF!</v>
      </c>
      <c r="L1004" s="674" t="e">
        <f>IF('graph (2)'!$E$22=0,0,IF('graph (2)'!$E$2=0,20,IF(AND(B1004&gt;'graph (2)'!$E$22-'graph (2)'!$E$32,B1004&lt;'graph (2)'!$E$22+'graph (2)'!$E$32),0.25,0)))</f>
        <v>#REF!</v>
      </c>
    </row>
    <row r="1005" spans="2:12">
      <c r="B1005" s="620" t="e">
        <f>IF('graph (2)'!$E$2=0,"",B1004+'graph (2)'!$E$32)</f>
        <v>#REF!</v>
      </c>
      <c r="C1005" s="673" t="e">
        <f>IF('graph (2)'!$E$2=0,20,IF(SUM(K1005+L1005=0),NA(),0.25))</f>
        <v>#REF!</v>
      </c>
      <c r="D1005" s="496" t="e">
        <f>IF('graph (2)'!$E$2=0,20,IF(AND(B1005&lt;'graph (2)'!$E$10+'graph (2)'!$E$32,B1005&gt;'graph (2)'!$E$10-'graph (2)'!$E$32),0.25,NA()))</f>
        <v>#REF!</v>
      </c>
      <c r="K1005" s="674" t="e">
        <f>IF('graph (2)'!$E$20=0,0,IF('graph (2)'!$E$2=0,20,IF(AND(B1005&lt;'graph (2)'!$E$20+'graph (2)'!$E$32,B1005&gt;'graph (2)'!$E$20-'graph (2)'!$E$32),0.25,0)))</f>
        <v>#REF!</v>
      </c>
      <c r="L1005" s="674" t="e">
        <f>IF('graph (2)'!$E$22=0,0,IF('graph (2)'!$E$2=0,20,IF(AND(B1005&gt;'graph (2)'!$E$22-'graph (2)'!$E$32,B1005&lt;'graph (2)'!$E$22+'graph (2)'!$E$32),0.25,0)))</f>
        <v>#REF!</v>
      </c>
    </row>
    <row r="1006" spans="2:12">
      <c r="B1006" s="620" t="e">
        <f>IF('graph (2)'!$E$2=0,"",B1005+'graph (2)'!$E$32)</f>
        <v>#REF!</v>
      </c>
      <c r="C1006" s="673" t="e">
        <f>IF('graph (2)'!$E$2=0,20,IF(SUM(K1006+L1006=0),NA(),0.25))</f>
        <v>#REF!</v>
      </c>
      <c r="D1006" s="496" t="e">
        <f>IF('graph (2)'!$E$2=0,20,IF(AND(B1006&lt;'graph (2)'!$E$10+'graph (2)'!$E$32,B1006&gt;'graph (2)'!$E$10-'graph (2)'!$E$32),0.25,NA()))</f>
        <v>#REF!</v>
      </c>
      <c r="K1006" s="674" t="e">
        <f>IF('graph (2)'!$E$20=0,0,IF('graph (2)'!$E$2=0,20,IF(AND(B1006&lt;'graph (2)'!$E$20+'graph (2)'!$E$32,B1006&gt;'graph (2)'!$E$20-'graph (2)'!$E$32),0.25,0)))</f>
        <v>#REF!</v>
      </c>
      <c r="L1006" s="674" t="e">
        <f>IF('graph (2)'!$E$22=0,0,IF('graph (2)'!$E$2=0,20,IF(AND(B1006&gt;'graph (2)'!$E$22-'graph (2)'!$E$32,B1006&lt;'graph (2)'!$E$22+'graph (2)'!$E$32),0.25,0)))</f>
        <v>#REF!</v>
      </c>
    </row>
    <row r="1007" spans="2:12">
      <c r="B1007" s="620" t="e">
        <f>IF('graph (2)'!$E$2=0,"",B1006+'graph (2)'!$E$32)</f>
        <v>#REF!</v>
      </c>
      <c r="C1007" s="673" t="e">
        <f>IF('graph (2)'!$E$2=0,20,IF(SUM(K1007+L1007=0),NA(),0.25))</f>
        <v>#REF!</v>
      </c>
      <c r="D1007" s="496" t="e">
        <f>IF('graph (2)'!$E$2=0,20,IF(AND(B1007&lt;'graph (2)'!$E$10+'graph (2)'!$E$32,B1007&gt;'graph (2)'!$E$10-'graph (2)'!$E$32),0.25,NA()))</f>
        <v>#REF!</v>
      </c>
      <c r="K1007" s="674" t="e">
        <f>IF('graph (2)'!$E$20=0,0,IF('graph (2)'!$E$2=0,20,IF(AND(B1007&lt;'graph (2)'!$E$20+'graph (2)'!$E$32,B1007&gt;'graph (2)'!$E$20-'graph (2)'!$E$32),0.25,0)))</f>
        <v>#REF!</v>
      </c>
      <c r="L1007" s="674" t="e">
        <f>IF('graph (2)'!$E$22=0,0,IF('graph (2)'!$E$2=0,20,IF(AND(B1007&gt;'graph (2)'!$E$22-'graph (2)'!$E$32,B1007&lt;'graph (2)'!$E$22+'graph (2)'!$E$32),0.25,0)))</f>
        <v>#REF!</v>
      </c>
    </row>
    <row r="1008" spans="2:12">
      <c r="B1008" s="620" t="e">
        <f>IF('graph (2)'!$E$2=0,"",B1007+'graph (2)'!$E$32)</f>
        <v>#REF!</v>
      </c>
      <c r="C1008" s="673" t="e">
        <f>IF('graph (2)'!$E$2=0,20,IF(SUM(K1008+L1008=0),NA(),0.25))</f>
        <v>#REF!</v>
      </c>
      <c r="D1008" s="496" t="e">
        <f>IF('graph (2)'!$E$2=0,20,IF(AND(B1008&lt;'graph (2)'!$E$10+'graph (2)'!$E$32,B1008&gt;'graph (2)'!$E$10-'graph (2)'!$E$32),0.25,NA()))</f>
        <v>#REF!</v>
      </c>
      <c r="K1008" s="674" t="e">
        <f>IF('graph (2)'!$E$20=0,0,IF('graph (2)'!$E$2=0,20,IF(AND(B1008&lt;'graph (2)'!$E$20+'graph (2)'!$E$32,B1008&gt;'graph (2)'!$E$20-'graph (2)'!$E$32),0.25,0)))</f>
        <v>#REF!</v>
      </c>
      <c r="L1008" s="674" t="e">
        <f>IF('graph (2)'!$E$22=0,0,IF('graph (2)'!$E$2=0,20,IF(AND(B1008&gt;'graph (2)'!$E$22-'graph (2)'!$E$32,B1008&lt;'graph (2)'!$E$22+'graph (2)'!$E$32),0.25,0)))</f>
        <v>#REF!</v>
      </c>
    </row>
    <row r="1009" spans="2:12">
      <c r="B1009" s="620" t="e">
        <f>IF('graph (2)'!$E$2=0,"",B1008+'graph (2)'!$E$32)</f>
        <v>#REF!</v>
      </c>
      <c r="C1009" s="673" t="e">
        <f>IF('graph (2)'!$E$2=0,20,IF(SUM(K1009+L1009=0),NA(),0.25))</f>
        <v>#REF!</v>
      </c>
      <c r="D1009" s="496" t="e">
        <f>IF('graph (2)'!$E$2=0,20,IF(AND(B1009&lt;'graph (2)'!$E$10+'graph (2)'!$E$32,B1009&gt;'graph (2)'!$E$10-'graph (2)'!$E$32),0.25,NA()))</f>
        <v>#REF!</v>
      </c>
      <c r="K1009" s="674" t="e">
        <f>IF('graph (2)'!$E$20=0,0,IF('graph (2)'!$E$2=0,20,IF(AND(B1009&lt;'graph (2)'!$E$20+'graph (2)'!$E$32,B1009&gt;'graph (2)'!$E$20-'graph (2)'!$E$32),0.25,0)))</f>
        <v>#REF!</v>
      </c>
      <c r="L1009" s="674" t="e">
        <f>IF('graph (2)'!$E$22=0,0,IF('graph (2)'!$E$2=0,20,IF(AND(B1009&gt;'graph (2)'!$E$22-'graph (2)'!$E$32,B1009&lt;'graph (2)'!$E$22+'graph (2)'!$E$32),0.25,0)))</f>
        <v>#REF!</v>
      </c>
    </row>
    <row r="1010" spans="2:12">
      <c r="B1010" s="620" t="e">
        <f>IF('graph (2)'!$E$2=0,"",B1009+'graph (2)'!$E$32)</f>
        <v>#REF!</v>
      </c>
      <c r="C1010" s="673" t="e">
        <f>IF('graph (2)'!$E$2=0,20,IF(SUM(K1010+L1010=0),NA(),0.25))</f>
        <v>#REF!</v>
      </c>
      <c r="D1010" s="496" t="e">
        <f>IF('graph (2)'!$E$2=0,20,IF(AND(B1010&lt;'graph (2)'!$E$10+'graph (2)'!$E$32,B1010&gt;'graph (2)'!$E$10-'graph (2)'!$E$32),0.25,NA()))</f>
        <v>#REF!</v>
      </c>
      <c r="K1010" s="674" t="e">
        <f>IF('graph (2)'!$E$20=0,0,IF('graph (2)'!$E$2=0,20,IF(AND(B1010&lt;'graph (2)'!$E$20+'graph (2)'!$E$32,B1010&gt;'graph (2)'!$E$20-'graph (2)'!$E$32),0.25,0)))</f>
        <v>#REF!</v>
      </c>
      <c r="L1010" s="674" t="e">
        <f>IF('graph (2)'!$E$22=0,0,IF('graph (2)'!$E$2=0,20,IF(AND(B1010&gt;'graph (2)'!$E$22-'graph (2)'!$E$32,B1010&lt;'graph (2)'!$E$22+'graph (2)'!$E$32),0.25,0)))</f>
        <v>#REF!</v>
      </c>
    </row>
    <row r="1011" spans="2:12">
      <c r="B1011" s="620" t="e">
        <f>IF('graph (2)'!$E$2=0,"",B1010+'graph (2)'!$E$32)</f>
        <v>#REF!</v>
      </c>
      <c r="C1011" s="673" t="e">
        <f>IF('graph (2)'!$E$2=0,20,IF(SUM(K1011+L1011=0),NA(),0.25))</f>
        <v>#REF!</v>
      </c>
      <c r="D1011" s="496" t="e">
        <f>IF('graph (2)'!$E$2=0,20,IF(AND(B1011&lt;'graph (2)'!$E$10+'graph (2)'!$E$32,B1011&gt;'graph (2)'!$E$10-'graph (2)'!$E$32),0.25,NA()))</f>
        <v>#REF!</v>
      </c>
      <c r="K1011" s="674" t="e">
        <f>IF('graph (2)'!$E$20=0,0,IF('graph (2)'!$E$2=0,20,IF(AND(B1011&lt;'graph (2)'!$E$20+'graph (2)'!$E$32,B1011&gt;'graph (2)'!$E$20-'graph (2)'!$E$32),0.25,0)))</f>
        <v>#REF!</v>
      </c>
      <c r="L1011" s="674" t="e">
        <f>IF('graph (2)'!$E$22=0,0,IF('graph (2)'!$E$2=0,20,IF(AND(B1011&gt;'graph (2)'!$E$22-'graph (2)'!$E$32,B1011&lt;'graph (2)'!$E$22+'graph (2)'!$E$32),0.25,0)))</f>
        <v>#REF!</v>
      </c>
    </row>
    <row r="1012" spans="2:12">
      <c r="B1012" s="620" t="e">
        <f>IF('graph (2)'!$E$2=0,"",B1011+'graph (2)'!$E$32)</f>
        <v>#REF!</v>
      </c>
      <c r="C1012" s="673" t="e">
        <f>IF('graph (2)'!$E$2=0,20,IF(SUM(K1012+L1012=0),NA(),0.25))</f>
        <v>#REF!</v>
      </c>
      <c r="D1012" s="496" t="e">
        <f>IF('graph (2)'!$E$2=0,20,IF(AND(B1012&lt;'graph (2)'!$E$10+'graph (2)'!$E$32,B1012&gt;'graph (2)'!$E$10-'graph (2)'!$E$32),0.25,NA()))</f>
        <v>#REF!</v>
      </c>
      <c r="K1012" s="674" t="e">
        <f>IF('graph (2)'!$E$20=0,0,IF('graph (2)'!$E$2=0,20,IF(AND(B1012&lt;'graph (2)'!$E$20+'graph (2)'!$E$32,B1012&gt;'graph (2)'!$E$20-'graph (2)'!$E$32),0.25,0)))</f>
        <v>#REF!</v>
      </c>
      <c r="L1012" s="674" t="e">
        <f>IF('graph (2)'!$E$22=0,0,IF('graph (2)'!$E$2=0,20,IF(AND(B1012&gt;'graph (2)'!$E$22-'graph (2)'!$E$32,B1012&lt;'graph (2)'!$E$22+'graph (2)'!$E$32),0.25,0)))</f>
        <v>#REF!</v>
      </c>
    </row>
    <row r="1013" spans="2:12">
      <c r="B1013" s="620" t="e">
        <f>IF('graph (2)'!$E$2=0,"",B1012+'graph (2)'!$E$32)</f>
        <v>#REF!</v>
      </c>
      <c r="C1013" s="673" t="e">
        <f>IF('graph (2)'!$E$2=0,20,IF(SUM(K1013+L1013=0),NA(),0.25))</f>
        <v>#REF!</v>
      </c>
      <c r="D1013" s="496" t="e">
        <f>IF('graph (2)'!$E$2=0,20,IF(AND(B1013&lt;'graph (2)'!$E$10+'graph (2)'!$E$32,B1013&gt;'graph (2)'!$E$10-'graph (2)'!$E$32),0.25,NA()))</f>
        <v>#REF!</v>
      </c>
      <c r="K1013" s="674" t="e">
        <f>IF('graph (2)'!$E$20=0,0,IF('graph (2)'!$E$2=0,20,IF(AND(B1013&lt;'graph (2)'!$E$20+'graph (2)'!$E$32,B1013&gt;'graph (2)'!$E$20-'graph (2)'!$E$32),0.25,0)))</f>
        <v>#REF!</v>
      </c>
      <c r="L1013" s="674" t="e">
        <f>IF('graph (2)'!$E$22=0,0,IF('graph (2)'!$E$2=0,20,IF(AND(B1013&gt;'graph (2)'!$E$22-'graph (2)'!$E$32,B1013&lt;'graph (2)'!$E$22+'graph (2)'!$E$32),0.25,0)))</f>
        <v>#REF!</v>
      </c>
    </row>
    <row r="1014" spans="2:12">
      <c r="B1014" s="620" t="e">
        <f>IF('graph (2)'!$E$2=0,"",B1013+'graph (2)'!$E$32)</f>
        <v>#REF!</v>
      </c>
      <c r="C1014" s="673" t="e">
        <f>IF('graph (2)'!$E$2=0,20,IF(SUM(K1014+L1014=0),NA(),0.25))</f>
        <v>#REF!</v>
      </c>
      <c r="D1014" s="496" t="e">
        <f>IF('graph (2)'!$E$2=0,20,IF(AND(B1014&lt;'graph (2)'!$E$10+'graph (2)'!$E$32,B1014&gt;'graph (2)'!$E$10-'graph (2)'!$E$32),0.25,NA()))</f>
        <v>#REF!</v>
      </c>
      <c r="K1014" s="674" t="e">
        <f>IF('graph (2)'!$E$20=0,0,IF('graph (2)'!$E$2=0,20,IF(AND(B1014&lt;'graph (2)'!$E$20+'graph (2)'!$E$32,B1014&gt;'graph (2)'!$E$20-'graph (2)'!$E$32),0.25,0)))</f>
        <v>#REF!</v>
      </c>
      <c r="L1014" s="674" t="e">
        <f>IF('graph (2)'!$E$22=0,0,IF('graph (2)'!$E$2=0,20,IF(AND(B1014&gt;'graph (2)'!$E$22-'graph (2)'!$E$32,B1014&lt;'graph (2)'!$E$22+'graph (2)'!$E$32),0.25,0)))</f>
        <v>#REF!</v>
      </c>
    </row>
    <row r="1015" spans="2:12">
      <c r="B1015" s="620" t="e">
        <f>IF('graph (2)'!$E$2=0,"",B1014+'graph (2)'!$E$32)</f>
        <v>#REF!</v>
      </c>
      <c r="C1015" s="673" t="e">
        <f>IF('graph (2)'!$E$2=0,20,IF(SUM(K1015+L1015=0),NA(),0.25))</f>
        <v>#REF!</v>
      </c>
      <c r="D1015" s="496" t="e">
        <f>IF('graph (2)'!$E$2=0,20,IF(AND(B1015&lt;'graph (2)'!$E$10+'graph (2)'!$E$32,B1015&gt;'graph (2)'!$E$10-'graph (2)'!$E$32),0.25,NA()))</f>
        <v>#REF!</v>
      </c>
      <c r="K1015" s="674" t="e">
        <f>IF('graph (2)'!$E$20=0,0,IF('graph (2)'!$E$2=0,20,IF(AND(B1015&lt;'graph (2)'!$E$20+'graph (2)'!$E$32,B1015&gt;'graph (2)'!$E$20-'graph (2)'!$E$32),0.25,0)))</f>
        <v>#REF!</v>
      </c>
      <c r="L1015" s="674" t="e">
        <f>IF('graph (2)'!$E$22=0,0,IF('graph (2)'!$E$2=0,20,IF(AND(B1015&gt;'graph (2)'!$E$22-'graph (2)'!$E$32,B1015&lt;'graph (2)'!$E$22+'graph (2)'!$E$32),0.25,0)))</f>
        <v>#REF!</v>
      </c>
    </row>
    <row r="1016" spans="2:12">
      <c r="B1016" s="620" t="e">
        <f>IF('graph (2)'!$E$2=0,"",B1015+'graph (2)'!$E$32)</f>
        <v>#REF!</v>
      </c>
      <c r="C1016" s="673" t="e">
        <f>IF('graph (2)'!$E$2=0,20,IF(SUM(K1016+L1016=0),NA(),0.25))</f>
        <v>#REF!</v>
      </c>
      <c r="D1016" s="496" t="e">
        <f>IF('graph (2)'!$E$2=0,20,IF(AND(B1016&lt;'graph (2)'!$E$10+'graph (2)'!$E$32,B1016&gt;'graph (2)'!$E$10-'graph (2)'!$E$32),0.25,NA()))</f>
        <v>#REF!</v>
      </c>
      <c r="K1016" s="674" t="e">
        <f>IF('graph (2)'!$E$20=0,0,IF('graph (2)'!$E$2=0,20,IF(AND(B1016&lt;'graph (2)'!$E$20+'graph (2)'!$E$32,B1016&gt;'graph (2)'!$E$20-'graph (2)'!$E$32),0.25,0)))</f>
        <v>#REF!</v>
      </c>
      <c r="L1016" s="674" t="e">
        <f>IF('graph (2)'!$E$22=0,0,IF('graph (2)'!$E$2=0,20,IF(AND(B1016&gt;'graph (2)'!$E$22-'graph (2)'!$E$32,B1016&lt;'graph (2)'!$E$22+'graph (2)'!$E$32),0.25,0)))</f>
        <v>#REF!</v>
      </c>
    </row>
    <row r="1017" spans="2:12">
      <c r="B1017" s="620" t="e">
        <f>IF('graph (2)'!$E$2=0,"",B1016+'graph (2)'!$E$32)</f>
        <v>#REF!</v>
      </c>
      <c r="C1017" s="673" t="e">
        <f>IF('graph (2)'!$E$2=0,20,IF(SUM(K1017+L1017=0),NA(),0.25))</f>
        <v>#REF!</v>
      </c>
      <c r="D1017" s="496" t="e">
        <f>IF('graph (2)'!$E$2=0,20,IF(AND(B1017&lt;'graph (2)'!$E$10+'graph (2)'!$E$32,B1017&gt;'graph (2)'!$E$10-'graph (2)'!$E$32),0.25,NA()))</f>
        <v>#REF!</v>
      </c>
      <c r="K1017" s="674" t="e">
        <f>IF('graph (2)'!$E$20=0,0,IF('graph (2)'!$E$2=0,20,IF(AND(B1017&lt;'graph (2)'!$E$20+'graph (2)'!$E$32,B1017&gt;'graph (2)'!$E$20-'graph (2)'!$E$32),0.25,0)))</f>
        <v>#REF!</v>
      </c>
      <c r="L1017" s="674" t="e">
        <f>IF('graph (2)'!$E$22=0,0,IF('graph (2)'!$E$2=0,20,IF(AND(B1017&gt;'graph (2)'!$E$22-'graph (2)'!$E$32,B1017&lt;'graph (2)'!$E$22+'graph (2)'!$E$32),0.25,0)))</f>
        <v>#REF!</v>
      </c>
    </row>
    <row r="1018" spans="2:12">
      <c r="B1018" s="620" t="e">
        <f>IF('graph (2)'!$E$2=0,"",B1017+'graph (2)'!$E$32)</f>
        <v>#REF!</v>
      </c>
      <c r="C1018" s="673" t="e">
        <f>IF('graph (2)'!$E$2=0,20,IF(SUM(K1018+L1018=0),NA(),0.25))</f>
        <v>#REF!</v>
      </c>
      <c r="D1018" s="496" t="e">
        <f>IF('graph (2)'!$E$2=0,20,IF(AND(B1018&lt;'graph (2)'!$E$10+'graph (2)'!$E$32,B1018&gt;'graph (2)'!$E$10-'graph (2)'!$E$32),0.25,NA()))</f>
        <v>#REF!</v>
      </c>
      <c r="K1018" s="674" t="e">
        <f>IF('graph (2)'!$E$20=0,0,IF('graph (2)'!$E$2=0,20,IF(AND(B1018&lt;'graph (2)'!$E$20+'graph (2)'!$E$32,B1018&gt;'graph (2)'!$E$20-'graph (2)'!$E$32),0.25,0)))</f>
        <v>#REF!</v>
      </c>
      <c r="L1018" s="674" t="e">
        <f>IF('graph (2)'!$E$22=0,0,IF('graph (2)'!$E$2=0,20,IF(AND(B1018&gt;'graph (2)'!$E$22-'graph (2)'!$E$32,B1018&lt;'graph (2)'!$E$22+'graph (2)'!$E$32),0.25,0)))</f>
        <v>#REF!</v>
      </c>
    </row>
    <row r="1019" spans="2:12">
      <c r="B1019" s="620" t="e">
        <f>IF('graph (2)'!$E$2=0,"",B1018+'graph (2)'!$E$32)</f>
        <v>#REF!</v>
      </c>
      <c r="C1019" s="673" t="e">
        <f>IF('graph (2)'!$E$2=0,20,IF(SUM(K1019+L1019=0),NA(),0.25))</f>
        <v>#REF!</v>
      </c>
      <c r="D1019" s="496" t="e">
        <f>IF('graph (2)'!$E$2=0,20,IF(AND(B1019&lt;'graph (2)'!$E$10+'graph (2)'!$E$32,B1019&gt;'graph (2)'!$E$10-'graph (2)'!$E$32),0.25,NA()))</f>
        <v>#REF!</v>
      </c>
      <c r="K1019" s="674" t="e">
        <f>IF('graph (2)'!$E$20=0,0,IF('graph (2)'!$E$2=0,20,IF(AND(B1019&lt;'graph (2)'!$E$20+'graph (2)'!$E$32,B1019&gt;'graph (2)'!$E$20-'graph (2)'!$E$32),0.25,0)))</f>
        <v>#REF!</v>
      </c>
      <c r="L1019" s="674" t="e">
        <f>IF('graph (2)'!$E$22=0,0,IF('graph (2)'!$E$2=0,20,IF(AND(B1019&gt;'graph (2)'!$E$22-'graph (2)'!$E$32,B1019&lt;'graph (2)'!$E$22+'graph (2)'!$E$32),0.25,0)))</f>
        <v>#REF!</v>
      </c>
    </row>
    <row r="1020" spans="2:12">
      <c r="B1020" s="620" t="e">
        <f>IF('graph (2)'!$E$2=0,"",B1019+'graph (2)'!$E$32)</f>
        <v>#REF!</v>
      </c>
      <c r="C1020" s="673" t="e">
        <f>IF('graph (2)'!$E$2=0,20,IF(SUM(K1020+L1020=0),NA(),0.25))</f>
        <v>#REF!</v>
      </c>
      <c r="D1020" s="496" t="e">
        <f>IF('graph (2)'!$E$2=0,20,IF(AND(B1020&lt;'graph (2)'!$E$10+'graph (2)'!$E$32,B1020&gt;'graph (2)'!$E$10-'graph (2)'!$E$32),0.25,NA()))</f>
        <v>#REF!</v>
      </c>
      <c r="K1020" s="674" t="e">
        <f>IF('graph (2)'!$E$20=0,0,IF('graph (2)'!$E$2=0,20,IF(AND(B1020&lt;'graph (2)'!$E$20+'graph (2)'!$E$32,B1020&gt;'graph (2)'!$E$20-'graph (2)'!$E$32),0.25,0)))</f>
        <v>#REF!</v>
      </c>
      <c r="L1020" s="674" t="e">
        <f>IF('graph (2)'!$E$22=0,0,IF('graph (2)'!$E$2=0,20,IF(AND(B1020&gt;'graph (2)'!$E$22-'graph (2)'!$E$32,B1020&lt;'graph (2)'!$E$22+'graph (2)'!$E$32),0.25,0)))</f>
        <v>#REF!</v>
      </c>
    </row>
    <row r="1021" spans="2:12">
      <c r="B1021" s="620" t="e">
        <f>IF('graph (2)'!$E$2=0,"",B1020+'graph (2)'!$E$32)</f>
        <v>#REF!</v>
      </c>
      <c r="C1021" s="673" t="e">
        <f>IF('graph (2)'!$E$2=0,20,IF(SUM(K1021+L1021=0),NA(),0.25))</f>
        <v>#REF!</v>
      </c>
      <c r="D1021" s="496" t="e">
        <f>IF('graph (2)'!$E$2=0,20,IF(AND(B1021&lt;'graph (2)'!$E$10+'graph (2)'!$E$32,B1021&gt;'graph (2)'!$E$10-'graph (2)'!$E$32),0.25,NA()))</f>
        <v>#REF!</v>
      </c>
      <c r="K1021" s="674" t="e">
        <f>IF('graph (2)'!$E$20=0,0,IF('graph (2)'!$E$2=0,20,IF(AND(B1021&lt;'graph (2)'!$E$20+'graph (2)'!$E$32,B1021&gt;'graph (2)'!$E$20-'graph (2)'!$E$32),0.25,0)))</f>
        <v>#REF!</v>
      </c>
      <c r="L1021" s="674" t="e">
        <f>IF('graph (2)'!$E$22=0,0,IF('graph (2)'!$E$2=0,20,IF(AND(B1021&gt;'graph (2)'!$E$22-'graph (2)'!$E$32,B1021&lt;'graph (2)'!$E$22+'graph (2)'!$E$32),0.25,0)))</f>
        <v>#REF!</v>
      </c>
    </row>
    <row r="1022" spans="2:12">
      <c r="B1022" s="620" t="e">
        <f>IF('graph (2)'!$E$2=0,"",B1021+'graph (2)'!$E$32)</f>
        <v>#REF!</v>
      </c>
      <c r="C1022" s="673" t="e">
        <f>IF('graph (2)'!$E$2=0,20,IF(SUM(K1022+L1022=0),NA(),0.25))</f>
        <v>#REF!</v>
      </c>
      <c r="D1022" s="496" t="e">
        <f>IF('graph (2)'!$E$2=0,20,IF(AND(B1022&lt;'graph (2)'!$E$10+'graph (2)'!$E$32,B1022&gt;'graph (2)'!$E$10-'graph (2)'!$E$32),0.25,NA()))</f>
        <v>#REF!</v>
      </c>
      <c r="K1022" s="674" t="e">
        <f>IF('graph (2)'!$E$20=0,0,IF('graph (2)'!$E$2=0,20,IF(AND(B1022&lt;'graph (2)'!$E$20+'graph (2)'!$E$32,B1022&gt;'graph (2)'!$E$20-'graph (2)'!$E$32),0.25,0)))</f>
        <v>#REF!</v>
      </c>
      <c r="L1022" s="674" t="e">
        <f>IF('graph (2)'!$E$22=0,0,IF('graph (2)'!$E$2=0,20,IF(AND(B1022&gt;'graph (2)'!$E$22-'graph (2)'!$E$32,B1022&lt;'graph (2)'!$E$22+'graph (2)'!$E$32),0.25,0)))</f>
        <v>#REF!</v>
      </c>
    </row>
    <row r="1023" spans="2:12">
      <c r="B1023" s="620" t="e">
        <f>IF('graph (2)'!$E$2=0,"",B1022+'graph (2)'!$E$32)</f>
        <v>#REF!</v>
      </c>
      <c r="C1023" s="673" t="e">
        <f>IF('graph (2)'!$E$2=0,20,IF(SUM(K1023+L1023=0),NA(),0.25))</f>
        <v>#REF!</v>
      </c>
      <c r="D1023" s="496" t="e">
        <f>IF('graph (2)'!$E$2=0,20,IF(AND(B1023&lt;'graph (2)'!$E$10+'graph (2)'!$E$32,B1023&gt;'graph (2)'!$E$10-'graph (2)'!$E$32),0.25,NA()))</f>
        <v>#REF!</v>
      </c>
      <c r="K1023" s="674" t="e">
        <f>IF('graph (2)'!$E$20=0,0,IF('graph (2)'!$E$2=0,20,IF(AND(B1023&lt;'graph (2)'!$E$20+'graph (2)'!$E$32,B1023&gt;'graph (2)'!$E$20-'graph (2)'!$E$32),0.25,0)))</f>
        <v>#REF!</v>
      </c>
      <c r="L1023" s="674" t="e">
        <f>IF('graph (2)'!$E$22=0,0,IF('graph (2)'!$E$2=0,20,IF(AND(B1023&gt;'graph (2)'!$E$22-'graph (2)'!$E$32,B1023&lt;'graph (2)'!$E$22+'graph (2)'!$E$32),0.25,0)))</f>
        <v>#REF!</v>
      </c>
    </row>
    <row r="1024" spans="2:12">
      <c r="B1024" s="620" t="e">
        <f>IF('graph (2)'!$E$2=0,"",B1023+'graph (2)'!$E$32)</f>
        <v>#REF!</v>
      </c>
      <c r="C1024" s="673" t="e">
        <f>IF('graph (2)'!$E$2=0,20,IF(SUM(K1024+L1024=0),NA(),0.25))</f>
        <v>#REF!</v>
      </c>
      <c r="D1024" s="496" t="e">
        <f>IF('graph (2)'!$E$2=0,20,IF(AND(B1024&lt;'graph (2)'!$E$10+'graph (2)'!$E$32,B1024&gt;'graph (2)'!$E$10-'graph (2)'!$E$32),0.25,NA()))</f>
        <v>#REF!</v>
      </c>
      <c r="K1024" s="674" t="e">
        <f>IF('graph (2)'!$E$20=0,0,IF('graph (2)'!$E$2=0,20,IF(AND(B1024&lt;'graph (2)'!$E$20+'graph (2)'!$E$32,B1024&gt;'graph (2)'!$E$20-'graph (2)'!$E$32),0.25,0)))</f>
        <v>#REF!</v>
      </c>
      <c r="L1024" s="674" t="e">
        <f>IF('graph (2)'!$E$22=0,0,IF('graph (2)'!$E$2=0,20,IF(AND(B1024&gt;'graph (2)'!$E$22-'graph (2)'!$E$32,B1024&lt;'graph (2)'!$E$22+'graph (2)'!$E$32),0.25,0)))</f>
        <v>#REF!</v>
      </c>
    </row>
    <row r="1025" spans="2:12">
      <c r="B1025" s="620" t="e">
        <f>IF('graph (2)'!$E$2=0,"",B1024+'graph (2)'!$E$32)</f>
        <v>#REF!</v>
      </c>
      <c r="C1025" s="673" t="e">
        <f>IF('graph (2)'!$E$2=0,20,IF(SUM(K1025+L1025=0),NA(),0.25))</f>
        <v>#REF!</v>
      </c>
      <c r="D1025" s="496" t="e">
        <f>IF('graph (2)'!$E$2=0,20,IF(AND(B1025&lt;'graph (2)'!$E$10+'graph (2)'!$E$32,B1025&gt;'graph (2)'!$E$10-'graph (2)'!$E$32),0.25,NA()))</f>
        <v>#REF!</v>
      </c>
      <c r="K1025" s="674" t="e">
        <f>IF('graph (2)'!$E$20=0,0,IF('graph (2)'!$E$2=0,20,IF(AND(B1025&lt;'graph (2)'!$E$20+'graph (2)'!$E$32,B1025&gt;'graph (2)'!$E$20-'graph (2)'!$E$32),0.25,0)))</f>
        <v>#REF!</v>
      </c>
      <c r="L1025" s="674" t="e">
        <f>IF('graph (2)'!$E$22=0,0,IF('graph (2)'!$E$2=0,20,IF(AND(B1025&gt;'graph (2)'!$E$22-'graph (2)'!$E$32,B1025&lt;'graph (2)'!$E$22+'graph (2)'!$E$32),0.25,0)))</f>
        <v>#REF!</v>
      </c>
    </row>
    <row r="1026" spans="2:12">
      <c r="B1026" s="620" t="e">
        <f>IF('graph (2)'!$E$2=0,"",B1025+'graph (2)'!$E$32)</f>
        <v>#REF!</v>
      </c>
      <c r="C1026" s="673" t="e">
        <f>IF('graph (2)'!$E$2=0,20,IF(SUM(K1026+L1026=0),NA(),0.25))</f>
        <v>#REF!</v>
      </c>
      <c r="D1026" s="496" t="e">
        <f>IF('graph (2)'!$E$2=0,20,IF(AND(B1026&lt;'graph (2)'!$E$10+'graph (2)'!$E$32,B1026&gt;'graph (2)'!$E$10-'graph (2)'!$E$32),0.25,NA()))</f>
        <v>#REF!</v>
      </c>
      <c r="K1026" s="674" t="e">
        <f>IF('graph (2)'!$E$20=0,0,IF('graph (2)'!$E$2=0,20,IF(AND(B1026&lt;'graph (2)'!$E$20+'graph (2)'!$E$32,B1026&gt;'graph (2)'!$E$20-'graph (2)'!$E$32),0.25,0)))</f>
        <v>#REF!</v>
      </c>
      <c r="L1026" s="674" t="e">
        <f>IF('graph (2)'!$E$22=0,0,IF('graph (2)'!$E$2=0,20,IF(AND(B1026&gt;'graph (2)'!$E$22-'graph (2)'!$E$32,B1026&lt;'graph (2)'!$E$22+'graph (2)'!$E$32),0.25,0)))</f>
        <v>#REF!</v>
      </c>
    </row>
    <row r="1027" spans="2:12">
      <c r="B1027" s="620" t="e">
        <f>IF('graph (2)'!$E$2=0,"",B1026+'graph (2)'!$E$32)</f>
        <v>#REF!</v>
      </c>
      <c r="C1027" s="673" t="e">
        <f>IF('graph (2)'!$E$2=0,20,IF(SUM(K1027+L1027=0),NA(),0.25))</f>
        <v>#REF!</v>
      </c>
      <c r="D1027" s="496" t="e">
        <f>IF('graph (2)'!$E$2=0,20,IF(AND(B1027&lt;'graph (2)'!$E$10+'graph (2)'!$E$32,B1027&gt;'graph (2)'!$E$10-'graph (2)'!$E$32),0.25,NA()))</f>
        <v>#REF!</v>
      </c>
      <c r="K1027" s="674" t="e">
        <f>IF('graph (2)'!$E$20=0,0,IF('graph (2)'!$E$2=0,20,IF(AND(B1027&lt;'graph (2)'!$E$20+'graph (2)'!$E$32,B1027&gt;'graph (2)'!$E$20-'graph (2)'!$E$32),0.25,0)))</f>
        <v>#REF!</v>
      </c>
      <c r="L1027" s="674" t="e">
        <f>IF('graph (2)'!$E$22=0,0,IF('graph (2)'!$E$2=0,20,IF(AND(B1027&gt;'graph (2)'!$E$22-'graph (2)'!$E$32,B1027&lt;'graph (2)'!$E$22+'graph (2)'!$E$32),0.25,0)))</f>
        <v>#REF!</v>
      </c>
    </row>
    <row r="1028" spans="2:12">
      <c r="B1028" s="620" t="e">
        <f>IF('graph (2)'!$E$2=0,"",B1027+'graph (2)'!$E$32)</f>
        <v>#REF!</v>
      </c>
      <c r="C1028" s="673" t="e">
        <f>IF('graph (2)'!$E$2=0,20,IF(SUM(K1028+L1028=0),NA(),0.25))</f>
        <v>#REF!</v>
      </c>
      <c r="D1028" s="496" t="e">
        <f>IF('graph (2)'!$E$2=0,20,IF(AND(B1028&lt;'graph (2)'!$E$10+'graph (2)'!$E$32,B1028&gt;'graph (2)'!$E$10-'graph (2)'!$E$32),0.25,NA()))</f>
        <v>#REF!</v>
      </c>
      <c r="K1028" s="674" t="e">
        <f>IF('graph (2)'!$E$20=0,0,IF('graph (2)'!$E$2=0,20,IF(AND(B1028&lt;'graph (2)'!$E$20+'graph (2)'!$E$32,B1028&gt;'graph (2)'!$E$20-'graph (2)'!$E$32),0.25,0)))</f>
        <v>#REF!</v>
      </c>
      <c r="L1028" s="674" t="e">
        <f>IF('graph (2)'!$E$22=0,0,IF('graph (2)'!$E$2=0,20,IF(AND(B1028&gt;'graph (2)'!$E$22-'graph (2)'!$E$32,B1028&lt;'graph (2)'!$E$22+'graph (2)'!$E$32),0.25,0)))</f>
        <v>#REF!</v>
      </c>
    </row>
    <row r="1029" spans="2:12">
      <c r="B1029" s="620" t="e">
        <f>IF('graph (2)'!$E$2=0,"",B1028+'graph (2)'!$E$32)</f>
        <v>#REF!</v>
      </c>
      <c r="C1029" s="673" t="e">
        <f>IF('graph (2)'!$E$2=0,20,IF(SUM(K1029+L1029=0),NA(),0.25))</f>
        <v>#REF!</v>
      </c>
      <c r="D1029" s="496" t="e">
        <f>IF('graph (2)'!$E$2=0,20,IF(AND(B1029&lt;'graph (2)'!$E$10+'graph (2)'!$E$32,B1029&gt;'graph (2)'!$E$10-'graph (2)'!$E$32),0.25,NA()))</f>
        <v>#REF!</v>
      </c>
      <c r="K1029" s="674" t="e">
        <f>IF('graph (2)'!$E$20=0,0,IF('graph (2)'!$E$2=0,20,IF(AND(B1029&lt;'graph (2)'!$E$20+'graph (2)'!$E$32,B1029&gt;'graph (2)'!$E$20-'graph (2)'!$E$32),0.25,0)))</f>
        <v>#REF!</v>
      </c>
      <c r="L1029" s="674" t="e">
        <f>IF('graph (2)'!$E$22=0,0,IF('graph (2)'!$E$2=0,20,IF(AND(B1029&gt;'graph (2)'!$E$22-'graph (2)'!$E$32,B1029&lt;'graph (2)'!$E$22+'graph (2)'!$E$32),0.25,0)))</f>
        <v>#REF!</v>
      </c>
    </row>
    <row r="1030" spans="2:12">
      <c r="B1030" s="620" t="e">
        <f>IF('graph (2)'!$E$2=0,"",B1029+'graph (2)'!$E$32)</f>
        <v>#REF!</v>
      </c>
      <c r="C1030" s="673" t="e">
        <f>IF('graph (2)'!$E$2=0,20,IF(SUM(K1030+L1030=0),NA(),0.25))</f>
        <v>#REF!</v>
      </c>
      <c r="D1030" s="496" t="e">
        <f>IF('graph (2)'!$E$2=0,20,IF(AND(B1030&lt;'graph (2)'!$E$10+'graph (2)'!$E$32,B1030&gt;'graph (2)'!$E$10-'graph (2)'!$E$32),0.25,NA()))</f>
        <v>#REF!</v>
      </c>
      <c r="K1030" s="674" t="e">
        <f>IF('graph (2)'!$E$20=0,0,IF('graph (2)'!$E$2=0,20,IF(AND(B1030&lt;'graph (2)'!$E$20+'graph (2)'!$E$32,B1030&gt;'graph (2)'!$E$20-'graph (2)'!$E$32),0.25,0)))</f>
        <v>#REF!</v>
      </c>
      <c r="L1030" s="674" t="e">
        <f>IF('graph (2)'!$E$22=0,0,IF('graph (2)'!$E$2=0,20,IF(AND(B1030&gt;'graph (2)'!$E$22-'graph (2)'!$E$32,B1030&lt;'graph (2)'!$E$22+'graph (2)'!$E$32),0.25,0)))</f>
        <v>#REF!</v>
      </c>
    </row>
    <row r="1031" spans="2:12">
      <c r="B1031" s="620" t="e">
        <f>IF('graph (2)'!$E$2=0,"",B1030+'graph (2)'!$E$32)</f>
        <v>#REF!</v>
      </c>
      <c r="C1031" s="673" t="e">
        <f>IF('graph (2)'!$E$2=0,20,IF(SUM(K1031+L1031=0),NA(),0.25))</f>
        <v>#REF!</v>
      </c>
      <c r="D1031" s="496" t="e">
        <f>IF('graph (2)'!$E$2=0,20,IF(AND(B1031&lt;'graph (2)'!$E$10+'graph (2)'!$E$32,B1031&gt;'graph (2)'!$E$10-'graph (2)'!$E$32),0.25,NA()))</f>
        <v>#REF!</v>
      </c>
      <c r="K1031" s="674" t="e">
        <f>IF('graph (2)'!$E$20=0,0,IF('graph (2)'!$E$2=0,20,IF(AND(B1031&lt;'graph (2)'!$E$20+'graph (2)'!$E$32,B1031&gt;'graph (2)'!$E$20-'graph (2)'!$E$32),0.25,0)))</f>
        <v>#REF!</v>
      </c>
      <c r="L1031" s="674" t="e">
        <f>IF('graph (2)'!$E$22=0,0,IF('graph (2)'!$E$2=0,20,IF(AND(B1031&gt;'graph (2)'!$E$22-'graph (2)'!$E$32,B1031&lt;'graph (2)'!$E$22+'graph (2)'!$E$32),0.25,0)))</f>
        <v>#REF!</v>
      </c>
    </row>
    <row r="1032" spans="2:12">
      <c r="B1032" s="620" t="e">
        <f>IF('graph (2)'!$E$2=0,"",B1031+'graph (2)'!$E$32)</f>
        <v>#REF!</v>
      </c>
      <c r="C1032" s="673" t="e">
        <f>IF('graph (2)'!$E$2=0,20,IF(SUM(K1032+L1032=0),NA(),0.25))</f>
        <v>#REF!</v>
      </c>
      <c r="D1032" s="496" t="e">
        <f>IF('graph (2)'!$E$2=0,20,IF(AND(B1032&lt;'graph (2)'!$E$10+'graph (2)'!$E$32,B1032&gt;'graph (2)'!$E$10-'graph (2)'!$E$32),0.25,NA()))</f>
        <v>#REF!</v>
      </c>
      <c r="K1032" s="674" t="e">
        <f>IF('graph (2)'!$E$20=0,0,IF('graph (2)'!$E$2=0,20,IF(AND(B1032&lt;'graph (2)'!$E$20+'graph (2)'!$E$32,B1032&gt;'graph (2)'!$E$20-'graph (2)'!$E$32),0.25,0)))</f>
        <v>#REF!</v>
      </c>
      <c r="L1032" s="674" t="e">
        <f>IF('graph (2)'!$E$22=0,0,IF('graph (2)'!$E$2=0,20,IF(AND(B1032&gt;'graph (2)'!$E$22-'graph (2)'!$E$32,B1032&lt;'graph (2)'!$E$22+'graph (2)'!$E$32),0.25,0)))</f>
        <v>#REF!</v>
      </c>
    </row>
    <row r="1033" spans="2:12">
      <c r="B1033" s="620" t="e">
        <f>IF('graph (2)'!$E$2=0,"",B1032+'graph (2)'!$E$32)</f>
        <v>#REF!</v>
      </c>
      <c r="C1033" s="673" t="e">
        <f>IF('graph (2)'!$E$2=0,20,IF(SUM(K1033+L1033=0),NA(),0.25))</f>
        <v>#REF!</v>
      </c>
      <c r="D1033" s="496" t="e">
        <f>IF('graph (2)'!$E$2=0,20,IF(AND(B1033&lt;'graph (2)'!$E$10+'graph (2)'!$E$32,B1033&gt;'graph (2)'!$E$10-'graph (2)'!$E$32),0.25,NA()))</f>
        <v>#REF!</v>
      </c>
      <c r="K1033" s="674" t="e">
        <f>IF('graph (2)'!$E$20=0,0,IF('graph (2)'!$E$2=0,20,IF(AND(B1033&lt;'graph (2)'!$E$20+'graph (2)'!$E$32,B1033&gt;'graph (2)'!$E$20-'graph (2)'!$E$32),0.25,0)))</f>
        <v>#REF!</v>
      </c>
      <c r="L1033" s="674" t="e">
        <f>IF('graph (2)'!$E$22=0,0,IF('graph (2)'!$E$2=0,20,IF(AND(B1033&gt;'graph (2)'!$E$22-'graph (2)'!$E$32,B1033&lt;'graph (2)'!$E$22+'graph (2)'!$E$32),0.25,0)))</f>
        <v>#REF!</v>
      </c>
    </row>
    <row r="1034" spans="2:12">
      <c r="B1034" s="620" t="e">
        <f>IF('graph (2)'!$E$2=0,"",B1033+'graph (2)'!$E$32)</f>
        <v>#REF!</v>
      </c>
      <c r="C1034" s="673" t="e">
        <f>IF('graph (2)'!$E$2=0,20,IF(SUM(K1034+L1034=0),NA(),0.25))</f>
        <v>#REF!</v>
      </c>
      <c r="D1034" s="496" t="e">
        <f>IF('graph (2)'!$E$2=0,20,IF(AND(B1034&lt;'graph (2)'!$E$10+'graph (2)'!$E$32,B1034&gt;'graph (2)'!$E$10-'graph (2)'!$E$32),0.25,NA()))</f>
        <v>#REF!</v>
      </c>
      <c r="K1034" s="674" t="e">
        <f>IF('graph (2)'!$E$20=0,0,IF('graph (2)'!$E$2=0,20,IF(AND(B1034&lt;'graph (2)'!$E$20+'graph (2)'!$E$32,B1034&gt;'graph (2)'!$E$20-'graph (2)'!$E$32),0.25,0)))</f>
        <v>#REF!</v>
      </c>
      <c r="L1034" s="674" t="e">
        <f>IF('graph (2)'!$E$22=0,0,IF('graph (2)'!$E$2=0,20,IF(AND(B1034&gt;'graph (2)'!$E$22-'graph (2)'!$E$32,B1034&lt;'graph (2)'!$E$22+'graph (2)'!$E$32),0.25,0)))</f>
        <v>#REF!</v>
      </c>
    </row>
    <row r="1035" spans="2:12">
      <c r="B1035" s="620" t="e">
        <f>IF('graph (2)'!$E$2=0,"",B1034+'graph (2)'!$E$32)</f>
        <v>#REF!</v>
      </c>
      <c r="C1035" s="673" t="e">
        <f>IF('graph (2)'!$E$2=0,20,IF(SUM(K1035+L1035=0),NA(),0.25))</f>
        <v>#REF!</v>
      </c>
      <c r="D1035" s="496" t="e">
        <f>IF('graph (2)'!$E$2=0,20,IF(AND(B1035&lt;'graph (2)'!$E$10+'graph (2)'!$E$32,B1035&gt;'graph (2)'!$E$10-'graph (2)'!$E$32),0.25,NA()))</f>
        <v>#REF!</v>
      </c>
      <c r="K1035" s="674" t="e">
        <f>IF('graph (2)'!$E$20=0,0,IF('graph (2)'!$E$2=0,20,IF(AND(B1035&lt;'graph (2)'!$E$20+'graph (2)'!$E$32,B1035&gt;'graph (2)'!$E$20-'graph (2)'!$E$32),0.25,0)))</f>
        <v>#REF!</v>
      </c>
      <c r="L1035" s="674" t="e">
        <f>IF('graph (2)'!$E$22=0,0,IF('graph (2)'!$E$2=0,20,IF(AND(B1035&gt;'graph (2)'!$E$22-'graph (2)'!$E$32,B1035&lt;'graph (2)'!$E$22+'graph (2)'!$E$32),0.25,0)))</f>
        <v>#REF!</v>
      </c>
    </row>
    <row r="1036" spans="2:12">
      <c r="B1036" s="620" t="e">
        <f>IF('graph (2)'!$E$2=0,"",B1035+'graph (2)'!$E$32)</f>
        <v>#REF!</v>
      </c>
      <c r="C1036" s="673" t="e">
        <f>IF('graph (2)'!$E$2=0,20,IF(SUM(K1036+L1036=0),NA(),0.25))</f>
        <v>#REF!</v>
      </c>
      <c r="D1036" s="496" t="e">
        <f>IF('graph (2)'!$E$2=0,20,IF(AND(B1036&lt;'graph (2)'!$E$10+'graph (2)'!$E$32,B1036&gt;'graph (2)'!$E$10-'graph (2)'!$E$32),0.25,NA()))</f>
        <v>#REF!</v>
      </c>
      <c r="K1036" s="674" t="e">
        <f>IF('graph (2)'!$E$20=0,0,IF('graph (2)'!$E$2=0,20,IF(AND(B1036&lt;'graph (2)'!$E$20+'graph (2)'!$E$32,B1036&gt;'graph (2)'!$E$20-'graph (2)'!$E$32),0.25,0)))</f>
        <v>#REF!</v>
      </c>
      <c r="L1036" s="674" t="e">
        <f>IF('graph (2)'!$E$22=0,0,IF('graph (2)'!$E$2=0,20,IF(AND(B1036&gt;'graph (2)'!$E$22-'graph (2)'!$E$32,B1036&lt;'graph (2)'!$E$22+'graph (2)'!$E$32),0.25,0)))</f>
        <v>#REF!</v>
      </c>
    </row>
    <row r="1037" spans="2:12">
      <c r="B1037" s="620" t="e">
        <f>IF('graph (2)'!$E$2=0,"",B1036+'graph (2)'!$E$32)</f>
        <v>#REF!</v>
      </c>
      <c r="C1037" s="673" t="e">
        <f>IF('graph (2)'!$E$2=0,20,IF(SUM(K1037+L1037=0),NA(),0.25))</f>
        <v>#REF!</v>
      </c>
      <c r="D1037" s="496" t="e">
        <f>IF('graph (2)'!$E$2=0,20,IF(AND(B1037&lt;'graph (2)'!$E$10+'graph (2)'!$E$32,B1037&gt;'graph (2)'!$E$10-'graph (2)'!$E$32),0.25,NA()))</f>
        <v>#REF!</v>
      </c>
      <c r="K1037" s="674" t="e">
        <f>IF('graph (2)'!$E$20=0,0,IF('graph (2)'!$E$2=0,20,IF(AND(B1037&lt;'graph (2)'!$E$20+'graph (2)'!$E$32,B1037&gt;'graph (2)'!$E$20-'graph (2)'!$E$32),0.25,0)))</f>
        <v>#REF!</v>
      </c>
      <c r="L1037" s="674" t="e">
        <f>IF('graph (2)'!$E$22=0,0,IF('graph (2)'!$E$2=0,20,IF(AND(B1037&gt;'graph (2)'!$E$22-'graph (2)'!$E$32,B1037&lt;'graph (2)'!$E$22+'graph (2)'!$E$32),0.25,0)))</f>
        <v>#REF!</v>
      </c>
    </row>
    <row r="1038" spans="2:12">
      <c r="B1038" s="620" t="e">
        <f>IF('graph (2)'!$E$2=0,"",B1037+'graph (2)'!$E$32)</f>
        <v>#REF!</v>
      </c>
      <c r="C1038" s="673" t="e">
        <f>IF('graph (2)'!$E$2=0,20,IF(SUM(K1038+L1038=0),NA(),0.25))</f>
        <v>#REF!</v>
      </c>
      <c r="D1038" s="496" t="e">
        <f>IF('graph (2)'!$E$2=0,20,IF(AND(B1038&lt;'graph (2)'!$E$10+'graph (2)'!$E$32,B1038&gt;'graph (2)'!$E$10-'graph (2)'!$E$32),0.25,NA()))</f>
        <v>#REF!</v>
      </c>
      <c r="K1038" s="674" t="e">
        <f>IF('graph (2)'!$E$20=0,0,IF('graph (2)'!$E$2=0,20,IF(AND(B1038&lt;'graph (2)'!$E$20+'graph (2)'!$E$32,B1038&gt;'graph (2)'!$E$20-'graph (2)'!$E$32),0.25,0)))</f>
        <v>#REF!</v>
      </c>
      <c r="L1038" s="674" t="e">
        <f>IF('graph (2)'!$E$22=0,0,IF('graph (2)'!$E$2=0,20,IF(AND(B1038&gt;'graph (2)'!$E$22-'graph (2)'!$E$32,B1038&lt;'graph (2)'!$E$22+'graph (2)'!$E$32),0.25,0)))</f>
        <v>#REF!</v>
      </c>
    </row>
    <row r="1039" spans="2:12">
      <c r="B1039" s="620" t="e">
        <f>IF('graph (2)'!$E$2=0,"",B1038+'graph (2)'!$E$32)</f>
        <v>#REF!</v>
      </c>
      <c r="C1039" s="673" t="e">
        <f>IF('graph (2)'!$E$2=0,20,IF(SUM(K1039+L1039=0),NA(),0.25))</f>
        <v>#REF!</v>
      </c>
      <c r="D1039" s="496" t="e">
        <f>IF('graph (2)'!$E$2=0,20,IF(AND(B1039&lt;'graph (2)'!$E$10+'graph (2)'!$E$32,B1039&gt;'graph (2)'!$E$10-'graph (2)'!$E$32),0.25,NA()))</f>
        <v>#REF!</v>
      </c>
      <c r="K1039" s="674" t="e">
        <f>IF('graph (2)'!$E$20=0,0,IF('graph (2)'!$E$2=0,20,IF(AND(B1039&lt;'graph (2)'!$E$20+'graph (2)'!$E$32,B1039&gt;'graph (2)'!$E$20-'graph (2)'!$E$32),0.25,0)))</f>
        <v>#REF!</v>
      </c>
      <c r="L1039" s="674" t="e">
        <f>IF('graph (2)'!$E$22=0,0,IF('graph (2)'!$E$2=0,20,IF(AND(B1039&gt;'graph (2)'!$E$22-'graph (2)'!$E$32,B1039&lt;'graph (2)'!$E$22+'graph (2)'!$E$32),0.25,0)))</f>
        <v>#REF!</v>
      </c>
    </row>
    <row r="1040" spans="2:12">
      <c r="B1040" s="620" t="e">
        <f>IF('graph (2)'!$E$2=0,"",B1039+'graph (2)'!$E$32)</f>
        <v>#REF!</v>
      </c>
      <c r="C1040" s="673" t="e">
        <f>IF('graph (2)'!$E$2=0,20,IF(SUM(K1040+L1040=0),NA(),0.25))</f>
        <v>#REF!</v>
      </c>
      <c r="D1040" s="496" t="e">
        <f>IF('graph (2)'!$E$2=0,20,IF(AND(B1040&lt;'graph (2)'!$E$10+'graph (2)'!$E$32,B1040&gt;'graph (2)'!$E$10-'graph (2)'!$E$32),0.25,NA()))</f>
        <v>#REF!</v>
      </c>
      <c r="K1040" s="674" t="e">
        <f>IF('graph (2)'!$E$20=0,0,IF('graph (2)'!$E$2=0,20,IF(AND(B1040&lt;'graph (2)'!$E$20+'graph (2)'!$E$32,B1040&gt;'graph (2)'!$E$20-'graph (2)'!$E$32),0.25,0)))</f>
        <v>#REF!</v>
      </c>
      <c r="L1040" s="674" t="e">
        <f>IF('graph (2)'!$E$22=0,0,IF('graph (2)'!$E$2=0,20,IF(AND(B1040&gt;'graph (2)'!$E$22-'graph (2)'!$E$32,B1040&lt;'graph (2)'!$E$22+'graph (2)'!$E$32),0.25,0)))</f>
        <v>#REF!</v>
      </c>
    </row>
    <row r="1041" spans="2:12">
      <c r="B1041" s="620" t="e">
        <f>IF('graph (2)'!$E$2=0,"",B1040+'graph (2)'!$E$32)</f>
        <v>#REF!</v>
      </c>
      <c r="C1041" s="673" t="e">
        <f>IF('graph (2)'!$E$2=0,20,IF(SUM(K1041+L1041=0),NA(),0.25))</f>
        <v>#REF!</v>
      </c>
      <c r="D1041" s="496" t="e">
        <f>IF('graph (2)'!$E$2=0,20,IF(AND(B1041&lt;'graph (2)'!$E$10+'graph (2)'!$E$32,B1041&gt;'graph (2)'!$E$10-'graph (2)'!$E$32),0.25,NA()))</f>
        <v>#REF!</v>
      </c>
      <c r="K1041" s="674" t="e">
        <f>IF('graph (2)'!$E$20=0,0,IF('graph (2)'!$E$2=0,20,IF(AND(B1041&lt;'graph (2)'!$E$20+'graph (2)'!$E$32,B1041&gt;'graph (2)'!$E$20-'graph (2)'!$E$32),0.25,0)))</f>
        <v>#REF!</v>
      </c>
      <c r="L1041" s="674" t="e">
        <f>IF('graph (2)'!$E$22=0,0,IF('graph (2)'!$E$2=0,20,IF(AND(B1041&gt;'graph (2)'!$E$22-'graph (2)'!$E$32,B1041&lt;'graph (2)'!$E$22+'graph (2)'!$E$32),0.25,0)))</f>
        <v>#REF!</v>
      </c>
    </row>
    <row r="1042" spans="2:12">
      <c r="B1042" s="620" t="e">
        <f>IF('graph (2)'!$E$2=0,"",B1041+'graph (2)'!$E$32)</f>
        <v>#REF!</v>
      </c>
      <c r="C1042" s="673" t="e">
        <f>IF('graph (2)'!$E$2=0,20,IF(SUM(K1042+L1042=0),NA(),0.25))</f>
        <v>#REF!</v>
      </c>
      <c r="D1042" s="496" t="e">
        <f>IF('graph (2)'!$E$2=0,20,IF(AND(B1042&lt;'graph (2)'!$E$10+'graph (2)'!$E$32,B1042&gt;'graph (2)'!$E$10-'graph (2)'!$E$32),0.25,NA()))</f>
        <v>#REF!</v>
      </c>
      <c r="K1042" s="674" t="e">
        <f>IF('graph (2)'!$E$20=0,0,IF('graph (2)'!$E$2=0,20,IF(AND(B1042&lt;'graph (2)'!$E$20+'graph (2)'!$E$32,B1042&gt;'graph (2)'!$E$20-'graph (2)'!$E$32),0.25,0)))</f>
        <v>#REF!</v>
      </c>
      <c r="L1042" s="674" t="e">
        <f>IF('graph (2)'!$E$22=0,0,IF('graph (2)'!$E$2=0,20,IF(AND(B1042&gt;'graph (2)'!$E$22-'graph (2)'!$E$32,B1042&lt;'graph (2)'!$E$22+'graph (2)'!$E$32),0.25,0)))</f>
        <v>#REF!</v>
      </c>
    </row>
    <row r="1043" spans="2:12">
      <c r="B1043" s="620" t="e">
        <f>IF('graph (2)'!$E$2=0,"",B1042+'graph (2)'!$E$32)</f>
        <v>#REF!</v>
      </c>
      <c r="C1043" s="673" t="e">
        <f>IF('graph (2)'!$E$2=0,20,IF(SUM(K1043+L1043=0),NA(),0.25))</f>
        <v>#REF!</v>
      </c>
      <c r="D1043" s="496" t="e">
        <f>IF('graph (2)'!$E$2=0,20,IF(AND(B1043&lt;'graph (2)'!$E$10+'graph (2)'!$E$32,B1043&gt;'graph (2)'!$E$10-'graph (2)'!$E$32),0.25,NA()))</f>
        <v>#REF!</v>
      </c>
      <c r="K1043" s="674" t="e">
        <f>IF('graph (2)'!$E$20=0,0,IF('graph (2)'!$E$2=0,20,IF(AND(B1043&lt;'graph (2)'!$E$20+'graph (2)'!$E$32,B1043&gt;'graph (2)'!$E$20-'graph (2)'!$E$32),0.25,0)))</f>
        <v>#REF!</v>
      </c>
      <c r="L1043" s="674" t="e">
        <f>IF('graph (2)'!$E$22=0,0,IF('graph (2)'!$E$2=0,20,IF(AND(B1043&gt;'graph (2)'!$E$22-'graph (2)'!$E$32,B1043&lt;'graph (2)'!$E$22+'graph (2)'!$E$32),0.25,0)))</f>
        <v>#REF!</v>
      </c>
    </row>
    <row r="1044" spans="2:12">
      <c r="B1044" s="620" t="e">
        <f>IF('graph (2)'!$E$2=0,"",B1043+'graph (2)'!$E$32)</f>
        <v>#REF!</v>
      </c>
      <c r="C1044" s="673" t="e">
        <f>IF('graph (2)'!$E$2=0,20,IF(SUM(K1044+L1044=0),NA(),0.25))</f>
        <v>#REF!</v>
      </c>
      <c r="D1044" s="496" t="e">
        <f>IF('graph (2)'!$E$2=0,20,IF(AND(B1044&lt;'graph (2)'!$E$10+'graph (2)'!$E$32,B1044&gt;'graph (2)'!$E$10-'graph (2)'!$E$32),0.25,NA()))</f>
        <v>#REF!</v>
      </c>
      <c r="K1044" s="674" t="e">
        <f>IF('graph (2)'!$E$20=0,0,IF('graph (2)'!$E$2=0,20,IF(AND(B1044&lt;'graph (2)'!$E$20+'graph (2)'!$E$32,B1044&gt;'graph (2)'!$E$20-'graph (2)'!$E$32),0.25,0)))</f>
        <v>#REF!</v>
      </c>
      <c r="L1044" s="674" t="e">
        <f>IF('graph (2)'!$E$22=0,0,IF('graph (2)'!$E$2=0,20,IF(AND(B1044&gt;'graph (2)'!$E$22-'graph (2)'!$E$32,B1044&lt;'graph (2)'!$E$22+'graph (2)'!$E$32),0.25,0)))</f>
        <v>#REF!</v>
      </c>
    </row>
    <row r="1045" spans="2:12">
      <c r="B1045" s="620" t="e">
        <f>IF('graph (2)'!$E$2=0,"",B1044+'graph (2)'!$E$32)</f>
        <v>#REF!</v>
      </c>
      <c r="C1045" s="673" t="e">
        <f>IF('graph (2)'!$E$2=0,20,IF(SUM(K1045+L1045=0),NA(),0.25))</f>
        <v>#REF!</v>
      </c>
      <c r="D1045" s="496" t="e">
        <f>IF('graph (2)'!$E$2=0,20,IF(AND(B1045&lt;'graph (2)'!$E$10+'graph (2)'!$E$32,B1045&gt;'graph (2)'!$E$10-'graph (2)'!$E$32),0.25,NA()))</f>
        <v>#REF!</v>
      </c>
      <c r="K1045" s="674" t="e">
        <f>IF('graph (2)'!$E$20=0,0,IF('graph (2)'!$E$2=0,20,IF(AND(B1045&lt;'graph (2)'!$E$20+'graph (2)'!$E$32,B1045&gt;'graph (2)'!$E$20-'graph (2)'!$E$32),0.25,0)))</f>
        <v>#REF!</v>
      </c>
      <c r="L1045" s="674" t="e">
        <f>IF('graph (2)'!$E$22=0,0,IF('graph (2)'!$E$2=0,20,IF(AND(B1045&gt;'graph (2)'!$E$22-'graph (2)'!$E$32,B1045&lt;'graph (2)'!$E$22+'graph (2)'!$E$32),0.25,0)))</f>
        <v>#REF!</v>
      </c>
    </row>
    <row r="1046" spans="2:12">
      <c r="B1046" s="620" t="e">
        <f>IF('graph (2)'!$E$2=0,"",B1045+'graph (2)'!$E$32)</f>
        <v>#REF!</v>
      </c>
      <c r="C1046" s="673" t="e">
        <f>IF('graph (2)'!$E$2=0,20,IF(SUM(K1046+L1046=0),NA(),0.25))</f>
        <v>#REF!</v>
      </c>
      <c r="D1046" s="496" t="e">
        <f>IF('graph (2)'!$E$2=0,20,IF(AND(B1046&lt;'graph (2)'!$E$10+'graph (2)'!$E$32,B1046&gt;'graph (2)'!$E$10-'graph (2)'!$E$32),0.25,NA()))</f>
        <v>#REF!</v>
      </c>
      <c r="K1046" s="674" t="e">
        <f>IF('graph (2)'!$E$20=0,0,IF('graph (2)'!$E$2=0,20,IF(AND(B1046&lt;'graph (2)'!$E$20+'graph (2)'!$E$32,B1046&gt;'graph (2)'!$E$20-'graph (2)'!$E$32),0.25,0)))</f>
        <v>#REF!</v>
      </c>
      <c r="L1046" s="674" t="e">
        <f>IF('graph (2)'!$E$22=0,0,IF('graph (2)'!$E$2=0,20,IF(AND(B1046&gt;'graph (2)'!$E$22-'graph (2)'!$E$32,B1046&lt;'graph (2)'!$E$22+'graph (2)'!$E$32),0.25,0)))</f>
        <v>#REF!</v>
      </c>
    </row>
    <row r="1047" spans="2:12">
      <c r="B1047" s="620" t="e">
        <f>IF('graph (2)'!$E$2=0,"",B1046+'graph (2)'!$E$32)</f>
        <v>#REF!</v>
      </c>
      <c r="C1047" s="673" t="e">
        <f>IF('graph (2)'!$E$2=0,20,IF(SUM(K1047+L1047=0),NA(),0.25))</f>
        <v>#REF!</v>
      </c>
      <c r="D1047" s="496" t="e">
        <f>IF('graph (2)'!$E$2=0,20,IF(AND(B1047&lt;'graph (2)'!$E$10+'graph (2)'!$E$32,B1047&gt;'graph (2)'!$E$10-'graph (2)'!$E$32),0.25,NA()))</f>
        <v>#REF!</v>
      </c>
      <c r="K1047" s="674" t="e">
        <f>IF('graph (2)'!$E$20=0,0,IF('graph (2)'!$E$2=0,20,IF(AND(B1047&lt;'graph (2)'!$E$20+'graph (2)'!$E$32,B1047&gt;'graph (2)'!$E$20-'graph (2)'!$E$32),0.25,0)))</f>
        <v>#REF!</v>
      </c>
      <c r="L1047" s="674" t="e">
        <f>IF('graph (2)'!$E$22=0,0,IF('graph (2)'!$E$2=0,20,IF(AND(B1047&gt;'graph (2)'!$E$22-'graph (2)'!$E$32,B1047&lt;'graph (2)'!$E$22+'graph (2)'!$E$32),0.25,0)))</f>
        <v>#REF!</v>
      </c>
    </row>
    <row r="1048" spans="2:12">
      <c r="B1048" s="620" t="e">
        <f>IF('graph (2)'!$E$2=0,"",B1047+'graph (2)'!$E$32)</f>
        <v>#REF!</v>
      </c>
      <c r="C1048" s="673" t="e">
        <f>IF('graph (2)'!$E$2=0,20,IF(SUM(K1048+L1048=0),NA(),0.25))</f>
        <v>#REF!</v>
      </c>
      <c r="D1048" s="496" t="e">
        <f>IF('graph (2)'!$E$2=0,20,IF(AND(B1048&lt;'graph (2)'!$E$10+'graph (2)'!$E$32,B1048&gt;'graph (2)'!$E$10-'graph (2)'!$E$32),0.25,NA()))</f>
        <v>#REF!</v>
      </c>
      <c r="K1048" s="674" t="e">
        <f>IF('graph (2)'!$E$20=0,0,IF('graph (2)'!$E$2=0,20,IF(AND(B1048&lt;'graph (2)'!$E$20+'graph (2)'!$E$32,B1048&gt;'graph (2)'!$E$20-'graph (2)'!$E$32),0.25,0)))</f>
        <v>#REF!</v>
      </c>
      <c r="L1048" s="674" t="e">
        <f>IF('graph (2)'!$E$22=0,0,IF('graph (2)'!$E$2=0,20,IF(AND(B1048&gt;'graph (2)'!$E$22-'graph (2)'!$E$32,B1048&lt;'graph (2)'!$E$22+'graph (2)'!$E$32),0.25,0)))</f>
        <v>#REF!</v>
      </c>
    </row>
    <row r="1049" spans="2:12">
      <c r="B1049" s="620" t="e">
        <f>IF('graph (2)'!$E$2=0,"",B1048+'graph (2)'!$E$32)</f>
        <v>#REF!</v>
      </c>
      <c r="C1049" s="673" t="e">
        <f>IF('graph (2)'!$E$2=0,20,IF(SUM(K1049+L1049=0),NA(),0.25))</f>
        <v>#REF!</v>
      </c>
      <c r="D1049" s="496" t="e">
        <f>IF('graph (2)'!$E$2=0,20,IF(AND(B1049&lt;'graph (2)'!$E$10+'graph (2)'!$E$32,B1049&gt;'graph (2)'!$E$10-'graph (2)'!$E$32),0.25,NA()))</f>
        <v>#REF!</v>
      </c>
      <c r="K1049" s="674" t="e">
        <f>IF('graph (2)'!$E$20=0,0,IF('graph (2)'!$E$2=0,20,IF(AND(B1049&lt;'graph (2)'!$E$20+'graph (2)'!$E$32,B1049&gt;'graph (2)'!$E$20-'graph (2)'!$E$32),0.25,0)))</f>
        <v>#REF!</v>
      </c>
      <c r="L1049" s="674" t="e">
        <f>IF('graph (2)'!$E$22=0,0,IF('graph (2)'!$E$2=0,20,IF(AND(B1049&gt;'graph (2)'!$E$22-'graph (2)'!$E$32,B1049&lt;'graph (2)'!$E$22+'graph (2)'!$E$32),0.25,0)))</f>
        <v>#REF!</v>
      </c>
    </row>
    <row r="1050" spans="2:12">
      <c r="B1050" s="620" t="e">
        <f>IF('graph (2)'!$E$2=0,"",B1049+'graph (2)'!$E$32)</f>
        <v>#REF!</v>
      </c>
      <c r="C1050" s="673" t="e">
        <f>IF('graph (2)'!$E$2=0,20,IF(SUM(K1050+L1050=0),NA(),0.25))</f>
        <v>#REF!</v>
      </c>
      <c r="D1050" s="496" t="e">
        <f>IF('graph (2)'!$E$2=0,20,IF(AND(B1050&lt;'graph (2)'!$E$10+'graph (2)'!$E$32,B1050&gt;'graph (2)'!$E$10-'graph (2)'!$E$32),0.25,NA()))</f>
        <v>#REF!</v>
      </c>
      <c r="K1050" s="674" t="e">
        <f>IF('graph (2)'!$E$20=0,0,IF('graph (2)'!$E$2=0,20,IF(AND(B1050&lt;'graph (2)'!$E$20+'graph (2)'!$E$32,B1050&gt;'graph (2)'!$E$20-'graph (2)'!$E$32),0.25,0)))</f>
        <v>#REF!</v>
      </c>
      <c r="L1050" s="674" t="e">
        <f>IF('graph (2)'!$E$22=0,0,IF('graph (2)'!$E$2=0,20,IF(AND(B1050&gt;'graph (2)'!$E$22-'graph (2)'!$E$32,B1050&lt;'graph (2)'!$E$22+'graph (2)'!$E$32),0.25,0)))</f>
        <v>#REF!</v>
      </c>
    </row>
    <row r="1051" spans="2:12">
      <c r="B1051" s="620" t="e">
        <f>IF('graph (2)'!$E$2=0,"",B1050+'graph (2)'!$E$32)</f>
        <v>#REF!</v>
      </c>
      <c r="C1051" s="673" t="e">
        <f>IF('graph (2)'!$E$2=0,20,IF(SUM(K1051+L1051=0),NA(),0.25))</f>
        <v>#REF!</v>
      </c>
      <c r="D1051" s="496" t="e">
        <f>IF('graph (2)'!$E$2=0,20,IF(AND(B1051&lt;'graph (2)'!$E$10+'graph (2)'!$E$32,B1051&gt;'graph (2)'!$E$10-'graph (2)'!$E$32),0.25,NA()))</f>
        <v>#REF!</v>
      </c>
      <c r="K1051" s="674" t="e">
        <f>IF('graph (2)'!$E$20=0,0,IF('graph (2)'!$E$2=0,20,IF(AND(B1051&lt;'graph (2)'!$E$20+'graph (2)'!$E$32,B1051&gt;'graph (2)'!$E$20-'graph (2)'!$E$32),0.25,0)))</f>
        <v>#REF!</v>
      </c>
      <c r="L1051" s="674" t="e">
        <f>IF('graph (2)'!$E$22=0,0,IF('graph (2)'!$E$2=0,20,IF(AND(B1051&gt;'graph (2)'!$E$22-'graph (2)'!$E$32,B1051&lt;'graph (2)'!$E$22+'graph (2)'!$E$32),0.25,0)))</f>
        <v>#REF!</v>
      </c>
    </row>
    <row r="1052" spans="2:12">
      <c r="B1052" s="620" t="e">
        <f>IF('graph (2)'!$E$2=0,"",B1051+'graph (2)'!$E$32)</f>
        <v>#REF!</v>
      </c>
      <c r="C1052" s="673" t="e">
        <f>IF('graph (2)'!$E$2=0,20,IF(SUM(K1052+L1052=0),NA(),0.25))</f>
        <v>#REF!</v>
      </c>
      <c r="D1052" s="496" t="e">
        <f>IF('graph (2)'!$E$2=0,20,IF(AND(B1052&lt;'graph (2)'!$E$10+'graph (2)'!$E$32,B1052&gt;'graph (2)'!$E$10-'graph (2)'!$E$32),0.25,NA()))</f>
        <v>#REF!</v>
      </c>
      <c r="K1052" s="674" t="e">
        <f>IF('graph (2)'!$E$20=0,0,IF('graph (2)'!$E$2=0,20,IF(AND(B1052&lt;'graph (2)'!$E$20+'graph (2)'!$E$32,B1052&gt;'graph (2)'!$E$20-'graph (2)'!$E$32),0.25,0)))</f>
        <v>#REF!</v>
      </c>
      <c r="L1052" s="674" t="e">
        <f>IF('graph (2)'!$E$22=0,0,IF('graph (2)'!$E$2=0,20,IF(AND(B1052&gt;'graph (2)'!$E$22-'graph (2)'!$E$32,B1052&lt;'graph (2)'!$E$22+'graph (2)'!$E$32),0.25,0)))</f>
        <v>#REF!</v>
      </c>
    </row>
    <row r="1053" spans="2:12">
      <c r="B1053" s="620" t="e">
        <f>IF('graph (2)'!$E$2=0,"",B1052+'graph (2)'!$E$32)</f>
        <v>#REF!</v>
      </c>
      <c r="C1053" s="673" t="e">
        <f>IF('graph (2)'!$E$2=0,20,IF(SUM(K1053+L1053=0),NA(),0.25))</f>
        <v>#REF!</v>
      </c>
      <c r="D1053" s="496" t="e">
        <f>IF('graph (2)'!$E$2=0,20,IF(AND(B1053&lt;'graph (2)'!$E$10+'graph (2)'!$E$32,B1053&gt;'graph (2)'!$E$10-'graph (2)'!$E$32),0.25,NA()))</f>
        <v>#REF!</v>
      </c>
      <c r="K1053" s="674" t="e">
        <f>IF('graph (2)'!$E$20=0,0,IF('graph (2)'!$E$2=0,20,IF(AND(B1053&lt;'graph (2)'!$E$20+'graph (2)'!$E$32,B1053&gt;'graph (2)'!$E$20-'graph (2)'!$E$32),0.25,0)))</f>
        <v>#REF!</v>
      </c>
      <c r="L1053" s="674" t="e">
        <f>IF('graph (2)'!$E$22=0,0,IF('graph (2)'!$E$2=0,20,IF(AND(B1053&gt;'graph (2)'!$E$22-'graph (2)'!$E$32,B1053&lt;'graph (2)'!$E$22+'graph (2)'!$E$32),0.25,0)))</f>
        <v>#REF!</v>
      </c>
    </row>
    <row r="1054" spans="2:12">
      <c r="B1054" s="620" t="e">
        <f>IF('graph (2)'!$E$2=0,"",B1053+'graph (2)'!$E$32)</f>
        <v>#REF!</v>
      </c>
      <c r="C1054" s="673" t="e">
        <f>IF('graph (2)'!$E$2=0,20,IF(SUM(K1054+L1054=0),NA(),0.25))</f>
        <v>#REF!</v>
      </c>
      <c r="D1054" s="496" t="e">
        <f>IF('graph (2)'!$E$2=0,20,IF(AND(B1054&lt;'graph (2)'!$E$10+'graph (2)'!$E$32,B1054&gt;'graph (2)'!$E$10-'graph (2)'!$E$32),0.25,NA()))</f>
        <v>#REF!</v>
      </c>
      <c r="K1054" s="674" t="e">
        <f>IF('graph (2)'!$E$20=0,0,IF('graph (2)'!$E$2=0,20,IF(AND(B1054&lt;'graph (2)'!$E$20+'graph (2)'!$E$32,B1054&gt;'graph (2)'!$E$20-'graph (2)'!$E$32),0.25,0)))</f>
        <v>#REF!</v>
      </c>
      <c r="L1054" s="674" t="e">
        <f>IF('graph (2)'!$E$22=0,0,IF('graph (2)'!$E$2=0,20,IF(AND(B1054&gt;'graph (2)'!$E$22-'graph (2)'!$E$32,B1054&lt;'graph (2)'!$E$22+'graph (2)'!$E$32),0.25,0)))</f>
        <v>#REF!</v>
      </c>
    </row>
    <row r="1055" spans="2:12">
      <c r="B1055" s="620" t="e">
        <f>IF('graph (2)'!$E$2=0,"",B1054+'graph (2)'!$E$32)</f>
        <v>#REF!</v>
      </c>
      <c r="C1055" s="673" t="e">
        <f>IF('graph (2)'!$E$2=0,20,IF(SUM(K1055+L1055=0),NA(),0.25))</f>
        <v>#REF!</v>
      </c>
      <c r="D1055" s="496" t="e">
        <f>IF('graph (2)'!$E$2=0,20,IF(AND(B1055&lt;'graph (2)'!$E$10+'graph (2)'!$E$32,B1055&gt;'graph (2)'!$E$10-'graph (2)'!$E$32),0.25,NA()))</f>
        <v>#REF!</v>
      </c>
      <c r="K1055" s="674" t="e">
        <f>IF('graph (2)'!$E$20=0,0,IF('graph (2)'!$E$2=0,20,IF(AND(B1055&lt;'graph (2)'!$E$20+'graph (2)'!$E$32,B1055&gt;'graph (2)'!$E$20-'graph (2)'!$E$32),0.25,0)))</f>
        <v>#REF!</v>
      </c>
      <c r="L1055" s="674" t="e">
        <f>IF('graph (2)'!$E$22=0,0,IF('graph (2)'!$E$2=0,20,IF(AND(B1055&gt;'graph (2)'!$E$22-'graph (2)'!$E$32,B1055&lt;'graph (2)'!$E$22+'graph (2)'!$E$32),0.25,0)))</f>
        <v>#REF!</v>
      </c>
    </row>
    <row r="1056" spans="2:12">
      <c r="B1056" s="620" t="e">
        <f>IF('graph (2)'!$E$2=0,"",B1055+'graph (2)'!$E$32)</f>
        <v>#REF!</v>
      </c>
      <c r="C1056" s="673" t="e">
        <f>IF('graph (2)'!$E$2=0,20,IF(SUM(K1056+L1056=0),NA(),0.25))</f>
        <v>#REF!</v>
      </c>
      <c r="D1056" s="496" t="e">
        <f>IF('graph (2)'!$E$2=0,20,IF(AND(B1056&lt;'graph (2)'!$E$10+'graph (2)'!$E$32,B1056&gt;'graph (2)'!$E$10-'graph (2)'!$E$32),0.25,NA()))</f>
        <v>#REF!</v>
      </c>
      <c r="K1056" s="674" t="e">
        <f>IF('graph (2)'!$E$20=0,0,IF('graph (2)'!$E$2=0,20,IF(AND(B1056&lt;'graph (2)'!$E$20+'graph (2)'!$E$32,B1056&gt;'graph (2)'!$E$20-'graph (2)'!$E$32),0.25,0)))</f>
        <v>#REF!</v>
      </c>
      <c r="L1056" s="674" t="e">
        <f>IF('graph (2)'!$E$22=0,0,IF('graph (2)'!$E$2=0,20,IF(AND(B1056&gt;'graph (2)'!$E$22-'graph (2)'!$E$32,B1056&lt;'graph (2)'!$E$22+'graph (2)'!$E$32),0.25,0)))</f>
        <v>#REF!</v>
      </c>
    </row>
    <row r="1057" spans="2:12">
      <c r="B1057" s="620" t="e">
        <f>IF('graph (2)'!$E$2=0,"",B1056+'graph (2)'!$E$32)</f>
        <v>#REF!</v>
      </c>
      <c r="C1057" s="673" t="e">
        <f>IF('graph (2)'!$E$2=0,20,IF(SUM(K1057+L1057=0),NA(),0.25))</f>
        <v>#REF!</v>
      </c>
      <c r="D1057" s="496" t="e">
        <f>IF('graph (2)'!$E$2=0,20,IF(AND(B1057&lt;'graph (2)'!$E$10+'graph (2)'!$E$32,B1057&gt;'graph (2)'!$E$10-'graph (2)'!$E$32),0.25,NA()))</f>
        <v>#REF!</v>
      </c>
      <c r="K1057" s="674" t="e">
        <f>IF('graph (2)'!$E$20=0,0,IF('graph (2)'!$E$2=0,20,IF(AND(B1057&lt;'graph (2)'!$E$20+'graph (2)'!$E$32,B1057&gt;'graph (2)'!$E$20-'graph (2)'!$E$32),0.25,0)))</f>
        <v>#REF!</v>
      </c>
      <c r="L1057" s="674" t="e">
        <f>IF('graph (2)'!$E$22=0,0,IF('graph (2)'!$E$2=0,20,IF(AND(B1057&gt;'graph (2)'!$E$22-'graph (2)'!$E$32,B1057&lt;'graph (2)'!$E$22+'graph (2)'!$E$32),0.25,0)))</f>
        <v>#REF!</v>
      </c>
    </row>
    <row r="1058" spans="2:12">
      <c r="B1058" s="620" t="e">
        <f>IF('graph (2)'!$E$2=0,"",B1057+'graph (2)'!$E$32)</f>
        <v>#REF!</v>
      </c>
      <c r="C1058" s="673" t="e">
        <f>IF('graph (2)'!$E$2=0,20,IF(SUM(K1058+L1058=0),NA(),0.25))</f>
        <v>#REF!</v>
      </c>
      <c r="D1058" s="496" t="e">
        <f>IF('graph (2)'!$E$2=0,20,IF(AND(B1058&lt;'graph (2)'!$E$10+'graph (2)'!$E$32,B1058&gt;'graph (2)'!$E$10-'graph (2)'!$E$32),0.25,NA()))</f>
        <v>#REF!</v>
      </c>
      <c r="K1058" s="674" t="e">
        <f>IF('graph (2)'!$E$20=0,0,IF('graph (2)'!$E$2=0,20,IF(AND(B1058&lt;'graph (2)'!$E$20+'graph (2)'!$E$32,B1058&gt;'graph (2)'!$E$20-'graph (2)'!$E$32),0.25,0)))</f>
        <v>#REF!</v>
      </c>
      <c r="L1058" s="674" t="e">
        <f>IF('graph (2)'!$E$22=0,0,IF('graph (2)'!$E$2=0,20,IF(AND(B1058&gt;'graph (2)'!$E$22-'graph (2)'!$E$32,B1058&lt;'graph (2)'!$E$22+'graph (2)'!$E$32),0.25,0)))</f>
        <v>#REF!</v>
      </c>
    </row>
    <row r="1059" spans="2:12">
      <c r="B1059" s="620" t="e">
        <f>IF('graph (2)'!$E$2=0,"",B1058+'graph (2)'!$E$32)</f>
        <v>#REF!</v>
      </c>
      <c r="C1059" s="673" t="e">
        <f>IF('graph (2)'!$E$2=0,20,IF(SUM(K1059+L1059=0),NA(),0.25))</f>
        <v>#REF!</v>
      </c>
      <c r="D1059" s="496" t="e">
        <f>IF('graph (2)'!$E$2=0,20,IF(AND(B1059&lt;'graph (2)'!$E$10+'graph (2)'!$E$32,B1059&gt;'graph (2)'!$E$10-'graph (2)'!$E$32),0.25,NA()))</f>
        <v>#REF!</v>
      </c>
      <c r="K1059" s="674" t="e">
        <f>IF('graph (2)'!$E$20=0,0,IF('graph (2)'!$E$2=0,20,IF(AND(B1059&lt;'graph (2)'!$E$20+'graph (2)'!$E$32,B1059&gt;'graph (2)'!$E$20-'graph (2)'!$E$32),0.25,0)))</f>
        <v>#REF!</v>
      </c>
      <c r="L1059" s="674" t="e">
        <f>IF('graph (2)'!$E$22=0,0,IF('graph (2)'!$E$2=0,20,IF(AND(B1059&gt;'graph (2)'!$E$22-'graph (2)'!$E$32,B1059&lt;'graph (2)'!$E$22+'graph (2)'!$E$32),0.25,0)))</f>
        <v>#REF!</v>
      </c>
    </row>
    <row r="1060" spans="2:12">
      <c r="B1060" s="620" t="e">
        <f>IF('graph (2)'!$E$2=0,"",B1059+'graph (2)'!$E$32)</f>
        <v>#REF!</v>
      </c>
      <c r="C1060" s="673" t="e">
        <f>IF('graph (2)'!$E$2=0,20,IF(SUM(K1060+L1060=0),NA(),0.25))</f>
        <v>#REF!</v>
      </c>
      <c r="D1060" s="496" t="e">
        <f>IF('graph (2)'!$E$2=0,20,IF(AND(B1060&lt;'graph (2)'!$E$10+'graph (2)'!$E$32,B1060&gt;'graph (2)'!$E$10-'graph (2)'!$E$32),0.25,NA()))</f>
        <v>#REF!</v>
      </c>
      <c r="K1060" s="674" t="e">
        <f>IF('graph (2)'!$E$20=0,0,IF('graph (2)'!$E$2=0,20,IF(AND(B1060&lt;'graph (2)'!$E$20+'graph (2)'!$E$32,B1060&gt;'graph (2)'!$E$20-'graph (2)'!$E$32),0.25,0)))</f>
        <v>#REF!</v>
      </c>
      <c r="L1060" s="674" t="e">
        <f>IF('graph (2)'!$E$22=0,0,IF('graph (2)'!$E$2=0,20,IF(AND(B1060&gt;'graph (2)'!$E$22-'graph (2)'!$E$32,B1060&lt;'graph (2)'!$E$22+'graph (2)'!$E$32),0.25,0)))</f>
        <v>#REF!</v>
      </c>
    </row>
    <row r="1061" spans="2:12">
      <c r="B1061" s="620" t="e">
        <f>IF('graph (2)'!$E$2=0,"",B1060+'graph (2)'!$E$32)</f>
        <v>#REF!</v>
      </c>
      <c r="C1061" s="673" t="e">
        <f>IF('graph (2)'!$E$2=0,20,IF(SUM(K1061+L1061=0),NA(),0.25))</f>
        <v>#REF!</v>
      </c>
      <c r="D1061" s="496" t="e">
        <f>IF('graph (2)'!$E$2=0,20,IF(AND(B1061&lt;'graph (2)'!$E$10+'graph (2)'!$E$32,B1061&gt;'graph (2)'!$E$10-'graph (2)'!$E$32),0.25,NA()))</f>
        <v>#REF!</v>
      </c>
      <c r="K1061" s="674" t="e">
        <f>IF('graph (2)'!$E$20=0,0,IF('graph (2)'!$E$2=0,20,IF(AND(B1061&lt;'graph (2)'!$E$20+'graph (2)'!$E$32,B1061&gt;'graph (2)'!$E$20-'graph (2)'!$E$32),0.25,0)))</f>
        <v>#REF!</v>
      </c>
      <c r="L1061" s="674" t="e">
        <f>IF('graph (2)'!$E$22=0,0,IF('graph (2)'!$E$2=0,20,IF(AND(B1061&gt;'graph (2)'!$E$22-'graph (2)'!$E$32,B1061&lt;'graph (2)'!$E$22+'graph (2)'!$E$32),0.25,0)))</f>
        <v>#REF!</v>
      </c>
    </row>
    <row r="1062" spans="2:12">
      <c r="B1062" s="620" t="e">
        <f>IF('graph (2)'!$E$2=0,"",B1061+'graph (2)'!$E$32)</f>
        <v>#REF!</v>
      </c>
      <c r="C1062" s="673" t="e">
        <f>IF('graph (2)'!$E$2=0,20,IF(SUM(K1062+L1062=0),NA(),0.25))</f>
        <v>#REF!</v>
      </c>
      <c r="D1062" s="496" t="e">
        <f>IF('graph (2)'!$E$2=0,20,IF(AND(B1062&lt;'graph (2)'!$E$10+'graph (2)'!$E$32,B1062&gt;'graph (2)'!$E$10-'graph (2)'!$E$32),0.25,NA()))</f>
        <v>#REF!</v>
      </c>
      <c r="K1062" s="674" t="e">
        <f>IF('graph (2)'!$E$20=0,0,IF('graph (2)'!$E$2=0,20,IF(AND(B1062&lt;'graph (2)'!$E$20+'graph (2)'!$E$32,B1062&gt;'graph (2)'!$E$20-'graph (2)'!$E$32),0.25,0)))</f>
        <v>#REF!</v>
      </c>
      <c r="L1062" s="674" t="e">
        <f>IF('graph (2)'!$E$22=0,0,IF('graph (2)'!$E$2=0,20,IF(AND(B1062&gt;'graph (2)'!$E$22-'graph (2)'!$E$32,B1062&lt;'graph (2)'!$E$22+'graph (2)'!$E$32),0.25,0)))</f>
        <v>#REF!</v>
      </c>
    </row>
    <row r="1063" spans="2:12">
      <c r="B1063" s="620" t="e">
        <f>IF('graph (2)'!$E$2=0,"",B1062+'graph (2)'!$E$32)</f>
        <v>#REF!</v>
      </c>
      <c r="C1063" s="673" t="e">
        <f>IF('graph (2)'!$E$2=0,20,IF(SUM(K1063+L1063=0),NA(),0.25))</f>
        <v>#REF!</v>
      </c>
      <c r="D1063" s="496" t="e">
        <f>IF('graph (2)'!$E$2=0,20,IF(AND(B1063&lt;'graph (2)'!$E$10+'graph (2)'!$E$32,B1063&gt;'graph (2)'!$E$10-'graph (2)'!$E$32),0.25,NA()))</f>
        <v>#REF!</v>
      </c>
      <c r="K1063" s="674" t="e">
        <f>IF('graph (2)'!$E$20=0,0,IF('graph (2)'!$E$2=0,20,IF(AND(B1063&lt;'graph (2)'!$E$20+'graph (2)'!$E$32,B1063&gt;'graph (2)'!$E$20-'graph (2)'!$E$32),0.25,0)))</f>
        <v>#REF!</v>
      </c>
      <c r="L1063" s="674" t="e">
        <f>IF('graph (2)'!$E$22=0,0,IF('graph (2)'!$E$2=0,20,IF(AND(B1063&gt;'graph (2)'!$E$22-'graph (2)'!$E$32,B1063&lt;'graph (2)'!$E$22+'graph (2)'!$E$32),0.25,0)))</f>
        <v>#REF!</v>
      </c>
    </row>
    <row r="1064" spans="2:12">
      <c r="B1064" s="620" t="e">
        <f>IF('graph (2)'!$E$2=0,"",B1063+'graph (2)'!$E$32)</f>
        <v>#REF!</v>
      </c>
      <c r="C1064" s="673" t="e">
        <f>IF('graph (2)'!$E$2=0,20,IF(SUM(K1064+L1064=0),NA(),0.25))</f>
        <v>#REF!</v>
      </c>
      <c r="D1064" s="496" t="e">
        <f>IF('graph (2)'!$E$2=0,20,IF(AND(B1064&lt;'graph (2)'!$E$10+'graph (2)'!$E$32,B1064&gt;'graph (2)'!$E$10-'graph (2)'!$E$32),0.25,NA()))</f>
        <v>#REF!</v>
      </c>
      <c r="K1064" s="674" t="e">
        <f>IF('graph (2)'!$E$20=0,0,IF('graph (2)'!$E$2=0,20,IF(AND(B1064&lt;'graph (2)'!$E$20+'graph (2)'!$E$32,B1064&gt;'graph (2)'!$E$20-'graph (2)'!$E$32),0.25,0)))</f>
        <v>#REF!</v>
      </c>
      <c r="L1064" s="674" t="e">
        <f>IF('graph (2)'!$E$22=0,0,IF('graph (2)'!$E$2=0,20,IF(AND(B1064&gt;'graph (2)'!$E$22-'graph (2)'!$E$32,B1064&lt;'graph (2)'!$E$22+'graph (2)'!$E$32),0.25,0)))</f>
        <v>#REF!</v>
      </c>
    </row>
    <row r="1065" spans="2:12">
      <c r="B1065" s="620" t="e">
        <f>IF('graph (2)'!$E$2=0,"",B1064+'graph (2)'!$E$32)</f>
        <v>#REF!</v>
      </c>
      <c r="C1065" s="673" t="e">
        <f>IF('graph (2)'!$E$2=0,20,IF(SUM(K1065+L1065=0),NA(),0.25))</f>
        <v>#REF!</v>
      </c>
      <c r="D1065" s="496" t="e">
        <f>IF('graph (2)'!$E$2=0,20,IF(AND(B1065&lt;'graph (2)'!$E$10+'graph (2)'!$E$32,B1065&gt;'graph (2)'!$E$10-'graph (2)'!$E$32),0.25,NA()))</f>
        <v>#REF!</v>
      </c>
      <c r="K1065" s="674" t="e">
        <f>IF('graph (2)'!$E$20=0,0,IF('graph (2)'!$E$2=0,20,IF(AND(B1065&lt;'graph (2)'!$E$20+'graph (2)'!$E$32,B1065&gt;'graph (2)'!$E$20-'graph (2)'!$E$32),0.25,0)))</f>
        <v>#REF!</v>
      </c>
      <c r="L1065" s="674" t="e">
        <f>IF('graph (2)'!$E$22=0,0,IF('graph (2)'!$E$2=0,20,IF(AND(B1065&gt;'graph (2)'!$E$22-'graph (2)'!$E$32,B1065&lt;'graph (2)'!$E$22+'graph (2)'!$E$32),0.25,0)))</f>
        <v>#REF!</v>
      </c>
    </row>
    <row r="1066" spans="2:12">
      <c r="B1066" s="620" t="e">
        <f>IF('graph (2)'!$E$2=0,"",B1065+'graph (2)'!$E$32)</f>
        <v>#REF!</v>
      </c>
      <c r="C1066" s="673" t="e">
        <f>IF('graph (2)'!$E$2=0,20,IF(SUM(K1066+L1066=0),NA(),0.25))</f>
        <v>#REF!</v>
      </c>
      <c r="D1066" s="496" t="e">
        <f>IF('graph (2)'!$E$2=0,20,IF(AND(B1066&lt;'graph (2)'!$E$10+'graph (2)'!$E$32,B1066&gt;'graph (2)'!$E$10-'graph (2)'!$E$32),0.25,NA()))</f>
        <v>#REF!</v>
      </c>
      <c r="K1066" s="674" t="e">
        <f>IF('graph (2)'!$E$20=0,0,IF('graph (2)'!$E$2=0,20,IF(AND(B1066&lt;'graph (2)'!$E$20+'graph (2)'!$E$32,B1066&gt;'graph (2)'!$E$20-'graph (2)'!$E$32),0.25,0)))</f>
        <v>#REF!</v>
      </c>
      <c r="L1066" s="674" t="e">
        <f>IF('graph (2)'!$E$22=0,0,IF('graph (2)'!$E$2=0,20,IF(AND(B1066&gt;'graph (2)'!$E$22-'graph (2)'!$E$32,B1066&lt;'graph (2)'!$E$22+'graph (2)'!$E$32),0.25,0)))</f>
        <v>#REF!</v>
      </c>
    </row>
    <row r="1067" spans="2:12">
      <c r="B1067" s="620" t="e">
        <f>IF('graph (2)'!$E$2=0,"",B1066+'graph (2)'!$E$32)</f>
        <v>#REF!</v>
      </c>
      <c r="C1067" s="673" t="e">
        <f>IF('graph (2)'!$E$2=0,20,IF(SUM(K1067+L1067=0),NA(),0.25))</f>
        <v>#REF!</v>
      </c>
      <c r="D1067" s="496" t="e">
        <f>IF('graph (2)'!$E$2=0,20,IF(AND(B1067&lt;'graph (2)'!$E$10+'graph (2)'!$E$32,B1067&gt;'graph (2)'!$E$10-'graph (2)'!$E$32),0.25,NA()))</f>
        <v>#REF!</v>
      </c>
      <c r="K1067" s="674" t="e">
        <f>IF('graph (2)'!$E$20=0,0,IF('graph (2)'!$E$2=0,20,IF(AND(B1067&lt;'graph (2)'!$E$20+'graph (2)'!$E$32,B1067&gt;'graph (2)'!$E$20-'graph (2)'!$E$32),0.25,0)))</f>
        <v>#REF!</v>
      </c>
      <c r="L1067" s="674" t="e">
        <f>IF('graph (2)'!$E$22=0,0,IF('graph (2)'!$E$2=0,20,IF(AND(B1067&gt;'graph (2)'!$E$22-'graph (2)'!$E$32,B1067&lt;'graph (2)'!$E$22+'graph (2)'!$E$32),0.25,0)))</f>
        <v>#REF!</v>
      </c>
    </row>
    <row r="1068" spans="2:12">
      <c r="B1068" s="620" t="e">
        <f>IF('graph (2)'!$E$2=0,"",B1067+'graph (2)'!$E$32)</f>
        <v>#REF!</v>
      </c>
      <c r="C1068" s="673" t="e">
        <f>IF('graph (2)'!$E$2=0,20,IF(SUM(K1068+L1068=0),NA(),0.25))</f>
        <v>#REF!</v>
      </c>
      <c r="D1068" s="496" t="e">
        <f>IF('graph (2)'!$E$2=0,20,IF(AND(B1068&lt;'graph (2)'!$E$10+'graph (2)'!$E$32,B1068&gt;'graph (2)'!$E$10-'graph (2)'!$E$32),0.25,NA()))</f>
        <v>#REF!</v>
      </c>
      <c r="K1068" s="674" t="e">
        <f>IF('graph (2)'!$E$20=0,0,IF('graph (2)'!$E$2=0,20,IF(AND(B1068&lt;'graph (2)'!$E$20+'graph (2)'!$E$32,B1068&gt;'graph (2)'!$E$20-'graph (2)'!$E$32),0.25,0)))</f>
        <v>#REF!</v>
      </c>
      <c r="L1068" s="674" t="e">
        <f>IF('graph (2)'!$E$22=0,0,IF('graph (2)'!$E$2=0,20,IF(AND(B1068&gt;'graph (2)'!$E$22-'graph (2)'!$E$32,B1068&lt;'graph (2)'!$E$22+'graph (2)'!$E$32),0.25,0)))</f>
        <v>#REF!</v>
      </c>
    </row>
    <row r="1069" spans="2:12">
      <c r="B1069" s="620" t="e">
        <f>IF('graph (2)'!$E$2=0,"",B1068+'graph (2)'!$E$32)</f>
        <v>#REF!</v>
      </c>
      <c r="C1069" s="673" t="e">
        <f>IF('graph (2)'!$E$2=0,20,IF(SUM(K1069+L1069=0),NA(),0.25))</f>
        <v>#REF!</v>
      </c>
      <c r="D1069" s="496" t="e">
        <f>IF('graph (2)'!$E$2=0,20,IF(AND(B1069&lt;'graph (2)'!$E$10+'graph (2)'!$E$32,B1069&gt;'graph (2)'!$E$10-'graph (2)'!$E$32),0.25,NA()))</f>
        <v>#REF!</v>
      </c>
      <c r="K1069" s="674" t="e">
        <f>IF('graph (2)'!$E$20=0,0,IF('graph (2)'!$E$2=0,20,IF(AND(B1069&lt;'graph (2)'!$E$20+'graph (2)'!$E$32,B1069&gt;'graph (2)'!$E$20-'graph (2)'!$E$32),0.25,0)))</f>
        <v>#REF!</v>
      </c>
      <c r="L1069" s="674" t="e">
        <f>IF('graph (2)'!$E$22=0,0,IF('graph (2)'!$E$2=0,20,IF(AND(B1069&gt;'graph (2)'!$E$22-'graph (2)'!$E$32,B1069&lt;'graph (2)'!$E$22+'graph (2)'!$E$32),0.25,0)))</f>
        <v>#REF!</v>
      </c>
    </row>
    <row r="1070" spans="2:12">
      <c r="B1070" s="620" t="e">
        <f>IF('graph (2)'!$E$2=0,"",B1069+'graph (2)'!$E$32)</f>
        <v>#REF!</v>
      </c>
      <c r="C1070" s="673" t="e">
        <f>IF('graph (2)'!$E$2=0,20,IF(SUM(K1070+L1070=0),NA(),0.25))</f>
        <v>#REF!</v>
      </c>
      <c r="D1070" s="496" t="e">
        <f>IF('graph (2)'!$E$2=0,20,IF(AND(B1070&lt;'graph (2)'!$E$10+'graph (2)'!$E$32,B1070&gt;'graph (2)'!$E$10-'graph (2)'!$E$32),0.25,NA()))</f>
        <v>#REF!</v>
      </c>
      <c r="K1070" s="674" t="e">
        <f>IF('graph (2)'!$E$20=0,0,IF('graph (2)'!$E$2=0,20,IF(AND(B1070&lt;'graph (2)'!$E$20+'graph (2)'!$E$32,B1070&gt;'graph (2)'!$E$20-'graph (2)'!$E$32),0.25,0)))</f>
        <v>#REF!</v>
      </c>
      <c r="L1070" s="674" t="e">
        <f>IF('graph (2)'!$E$22=0,0,IF('graph (2)'!$E$2=0,20,IF(AND(B1070&gt;'graph (2)'!$E$22-'graph (2)'!$E$32,B1070&lt;'graph (2)'!$E$22+'graph (2)'!$E$32),0.25,0)))</f>
        <v>#REF!</v>
      </c>
    </row>
    <row r="1071" spans="2:12">
      <c r="B1071" s="620" t="e">
        <f>IF('graph (2)'!$E$2=0,"",B1070+'graph (2)'!$E$32)</f>
        <v>#REF!</v>
      </c>
      <c r="C1071" s="673" t="e">
        <f>IF('graph (2)'!$E$2=0,20,IF(SUM(K1071+L1071=0),NA(),0.25))</f>
        <v>#REF!</v>
      </c>
      <c r="D1071" s="496" t="e">
        <f>IF('graph (2)'!$E$2=0,20,IF(AND(B1071&lt;'graph (2)'!$E$10+'graph (2)'!$E$32,B1071&gt;'graph (2)'!$E$10-'graph (2)'!$E$32),0.25,NA()))</f>
        <v>#REF!</v>
      </c>
      <c r="K1071" s="674" t="e">
        <f>IF('graph (2)'!$E$20=0,0,IF('graph (2)'!$E$2=0,20,IF(AND(B1071&lt;'graph (2)'!$E$20+'graph (2)'!$E$32,B1071&gt;'graph (2)'!$E$20-'graph (2)'!$E$32),0.25,0)))</f>
        <v>#REF!</v>
      </c>
      <c r="L1071" s="674" t="e">
        <f>IF('graph (2)'!$E$22=0,0,IF('graph (2)'!$E$2=0,20,IF(AND(B1071&gt;'graph (2)'!$E$22-'graph (2)'!$E$32,B1071&lt;'graph (2)'!$E$22+'graph (2)'!$E$32),0.25,0)))</f>
        <v>#REF!</v>
      </c>
    </row>
    <row r="1072" spans="2:12">
      <c r="B1072" s="620" t="e">
        <f>IF('graph (2)'!$E$2=0,"",B1071+'graph (2)'!$E$32)</f>
        <v>#REF!</v>
      </c>
      <c r="C1072" s="673" t="e">
        <f>IF('graph (2)'!$E$2=0,20,IF(SUM(K1072+L1072=0),NA(),0.25))</f>
        <v>#REF!</v>
      </c>
      <c r="D1072" s="496" t="e">
        <f>IF('graph (2)'!$E$2=0,20,IF(AND(B1072&lt;'graph (2)'!$E$10+'graph (2)'!$E$32,B1072&gt;'graph (2)'!$E$10-'graph (2)'!$E$32),0.25,NA()))</f>
        <v>#REF!</v>
      </c>
      <c r="K1072" s="674" t="e">
        <f>IF('graph (2)'!$E$20=0,0,IF('graph (2)'!$E$2=0,20,IF(AND(B1072&lt;'graph (2)'!$E$20+'graph (2)'!$E$32,B1072&gt;'graph (2)'!$E$20-'graph (2)'!$E$32),0.25,0)))</f>
        <v>#REF!</v>
      </c>
      <c r="L1072" s="674" t="e">
        <f>IF('graph (2)'!$E$22=0,0,IF('graph (2)'!$E$2=0,20,IF(AND(B1072&gt;'graph (2)'!$E$22-'graph (2)'!$E$32,B1072&lt;'graph (2)'!$E$22+'graph (2)'!$E$32),0.25,0)))</f>
        <v>#REF!</v>
      </c>
    </row>
    <row r="1073" spans="2:12">
      <c r="B1073" s="620" t="e">
        <f>IF('graph (2)'!$E$2=0,"",B1072+'graph (2)'!$E$32)</f>
        <v>#REF!</v>
      </c>
      <c r="C1073" s="673" t="e">
        <f>IF('graph (2)'!$E$2=0,20,IF(SUM(K1073+L1073=0),NA(),0.25))</f>
        <v>#REF!</v>
      </c>
      <c r="D1073" s="496" t="e">
        <f>IF('graph (2)'!$E$2=0,20,IF(AND(B1073&lt;'graph (2)'!$E$10+'graph (2)'!$E$32,B1073&gt;'graph (2)'!$E$10-'graph (2)'!$E$32),0.25,NA()))</f>
        <v>#REF!</v>
      </c>
      <c r="K1073" s="674" t="e">
        <f>IF('graph (2)'!$E$20=0,0,IF('graph (2)'!$E$2=0,20,IF(AND(B1073&lt;'graph (2)'!$E$20+'graph (2)'!$E$32,B1073&gt;'graph (2)'!$E$20-'graph (2)'!$E$32),0.25,0)))</f>
        <v>#REF!</v>
      </c>
      <c r="L1073" s="674" t="e">
        <f>IF('graph (2)'!$E$22=0,0,IF('graph (2)'!$E$2=0,20,IF(AND(B1073&gt;'graph (2)'!$E$22-'graph (2)'!$E$32,B1073&lt;'graph (2)'!$E$22+'graph (2)'!$E$32),0.25,0)))</f>
        <v>#REF!</v>
      </c>
    </row>
    <row r="1074" spans="2:12">
      <c r="B1074" s="620" t="e">
        <f>IF('graph (2)'!$E$2=0,"",B1073+'graph (2)'!$E$32)</f>
        <v>#REF!</v>
      </c>
      <c r="C1074" s="673" t="e">
        <f>IF('graph (2)'!$E$2=0,20,IF(SUM(K1074+L1074=0),NA(),0.25))</f>
        <v>#REF!</v>
      </c>
      <c r="D1074" s="496" t="e">
        <f>IF('graph (2)'!$E$2=0,20,IF(AND(B1074&lt;'graph (2)'!$E$10+'graph (2)'!$E$32,B1074&gt;'graph (2)'!$E$10-'graph (2)'!$E$32),0.25,NA()))</f>
        <v>#REF!</v>
      </c>
      <c r="K1074" s="674" t="e">
        <f>IF('graph (2)'!$E$20=0,0,IF('graph (2)'!$E$2=0,20,IF(AND(B1074&lt;'graph (2)'!$E$20+'graph (2)'!$E$32,B1074&gt;'graph (2)'!$E$20-'graph (2)'!$E$32),0.25,0)))</f>
        <v>#REF!</v>
      </c>
      <c r="L1074" s="674" t="e">
        <f>IF('graph (2)'!$E$22=0,0,IF('graph (2)'!$E$2=0,20,IF(AND(B1074&gt;'graph (2)'!$E$22-'graph (2)'!$E$32,B1074&lt;'graph (2)'!$E$22+'graph (2)'!$E$32),0.25,0)))</f>
        <v>#REF!</v>
      </c>
    </row>
    <row r="1075" spans="2:12">
      <c r="B1075" s="620" t="e">
        <f>IF('graph (2)'!$E$2=0,"",B1074+'graph (2)'!$E$32)</f>
        <v>#REF!</v>
      </c>
      <c r="C1075" s="673" t="e">
        <f>IF('graph (2)'!$E$2=0,20,IF(SUM(K1075+L1075=0),NA(),0.25))</f>
        <v>#REF!</v>
      </c>
      <c r="D1075" s="496" t="e">
        <f>IF('graph (2)'!$E$2=0,20,IF(AND(B1075&lt;'graph (2)'!$E$10+'graph (2)'!$E$32,B1075&gt;'graph (2)'!$E$10-'graph (2)'!$E$32),0.25,NA()))</f>
        <v>#REF!</v>
      </c>
      <c r="K1075" s="674" t="e">
        <f>IF('graph (2)'!$E$20=0,0,IF('graph (2)'!$E$2=0,20,IF(AND(B1075&lt;'graph (2)'!$E$20+'graph (2)'!$E$32,B1075&gt;'graph (2)'!$E$20-'graph (2)'!$E$32),0.25,0)))</f>
        <v>#REF!</v>
      </c>
      <c r="L1075" s="674" t="e">
        <f>IF('graph (2)'!$E$22=0,0,IF('graph (2)'!$E$2=0,20,IF(AND(B1075&gt;'graph (2)'!$E$22-'graph (2)'!$E$32,B1075&lt;'graph (2)'!$E$22+'graph (2)'!$E$32),0.25,0)))</f>
        <v>#REF!</v>
      </c>
    </row>
    <row r="1076" spans="2:12">
      <c r="B1076" s="620" t="e">
        <f>IF('graph (2)'!$E$2=0,"",B1075+'graph (2)'!$E$32)</f>
        <v>#REF!</v>
      </c>
      <c r="C1076" s="673" t="e">
        <f>IF('graph (2)'!$E$2=0,20,IF(SUM(K1076+L1076=0),NA(),0.25))</f>
        <v>#REF!</v>
      </c>
      <c r="D1076" s="496" t="e">
        <f>IF('graph (2)'!$E$2=0,20,IF(AND(B1076&lt;'graph (2)'!$E$10+'graph (2)'!$E$32,B1076&gt;'graph (2)'!$E$10-'graph (2)'!$E$32),0.25,NA()))</f>
        <v>#REF!</v>
      </c>
      <c r="K1076" s="674" t="e">
        <f>IF('graph (2)'!$E$20=0,0,IF('graph (2)'!$E$2=0,20,IF(AND(B1076&lt;'graph (2)'!$E$20+'graph (2)'!$E$32,B1076&gt;'graph (2)'!$E$20-'graph (2)'!$E$32),0.25,0)))</f>
        <v>#REF!</v>
      </c>
      <c r="L1076" s="674" t="e">
        <f>IF('graph (2)'!$E$22=0,0,IF('graph (2)'!$E$2=0,20,IF(AND(B1076&gt;'graph (2)'!$E$22-'graph (2)'!$E$32,B1076&lt;'graph (2)'!$E$22+'graph (2)'!$E$32),0.25,0)))</f>
        <v>#REF!</v>
      </c>
    </row>
    <row r="1077" spans="2:12">
      <c r="B1077" s="620" t="e">
        <f>IF('graph (2)'!$E$2=0,"",B1076+'graph (2)'!$E$32)</f>
        <v>#REF!</v>
      </c>
      <c r="C1077" s="673" t="e">
        <f>IF('graph (2)'!$E$2=0,20,IF(SUM(K1077+L1077=0),NA(),0.25))</f>
        <v>#REF!</v>
      </c>
      <c r="D1077" s="496" t="e">
        <f>IF('graph (2)'!$E$2=0,20,IF(AND(B1077&lt;'graph (2)'!$E$10+'graph (2)'!$E$32,B1077&gt;'graph (2)'!$E$10-'graph (2)'!$E$32),0.25,NA()))</f>
        <v>#REF!</v>
      </c>
      <c r="K1077" s="674" t="e">
        <f>IF('graph (2)'!$E$20=0,0,IF('graph (2)'!$E$2=0,20,IF(AND(B1077&lt;'graph (2)'!$E$20+'graph (2)'!$E$32,B1077&gt;'graph (2)'!$E$20-'graph (2)'!$E$32),0.25,0)))</f>
        <v>#REF!</v>
      </c>
      <c r="L1077" s="674" t="e">
        <f>IF('graph (2)'!$E$22=0,0,IF('graph (2)'!$E$2=0,20,IF(AND(B1077&gt;'graph (2)'!$E$22-'graph (2)'!$E$32,B1077&lt;'graph (2)'!$E$22+'graph (2)'!$E$32),0.25,0)))</f>
        <v>#REF!</v>
      </c>
    </row>
    <row r="1078" spans="2:12">
      <c r="B1078" s="620" t="e">
        <f>IF('graph (2)'!$E$2=0,"",B1077+'graph (2)'!$E$32)</f>
        <v>#REF!</v>
      </c>
      <c r="C1078" s="673" t="e">
        <f>IF('graph (2)'!$E$2=0,20,IF(SUM(K1078+L1078=0),NA(),0.25))</f>
        <v>#REF!</v>
      </c>
      <c r="D1078" s="496" t="e">
        <f>IF('graph (2)'!$E$2=0,20,IF(AND(B1078&lt;'graph (2)'!$E$10+'graph (2)'!$E$32,B1078&gt;'graph (2)'!$E$10-'graph (2)'!$E$32),0.25,NA()))</f>
        <v>#REF!</v>
      </c>
      <c r="K1078" s="674" t="e">
        <f>IF('graph (2)'!$E$20=0,0,IF('graph (2)'!$E$2=0,20,IF(AND(B1078&lt;'graph (2)'!$E$20+'graph (2)'!$E$32,B1078&gt;'graph (2)'!$E$20-'graph (2)'!$E$32),0.25,0)))</f>
        <v>#REF!</v>
      </c>
      <c r="L1078" s="674" t="e">
        <f>IF('graph (2)'!$E$22=0,0,IF('graph (2)'!$E$2=0,20,IF(AND(B1078&gt;'graph (2)'!$E$22-'graph (2)'!$E$32,B1078&lt;'graph (2)'!$E$22+'graph (2)'!$E$32),0.25,0)))</f>
        <v>#REF!</v>
      </c>
    </row>
    <row r="1079" spans="2:12">
      <c r="B1079" s="620" t="e">
        <f>IF('graph (2)'!$E$2=0,"",B1078+'graph (2)'!$E$32)</f>
        <v>#REF!</v>
      </c>
      <c r="C1079" s="673" t="e">
        <f>IF('graph (2)'!$E$2=0,20,IF(SUM(K1079+L1079=0),NA(),0.25))</f>
        <v>#REF!</v>
      </c>
      <c r="D1079" s="496" t="e">
        <f>IF('graph (2)'!$E$2=0,20,IF(AND(B1079&lt;'graph (2)'!$E$10+'graph (2)'!$E$32,B1079&gt;'graph (2)'!$E$10-'graph (2)'!$E$32),0.25,NA()))</f>
        <v>#REF!</v>
      </c>
      <c r="K1079" s="674" t="e">
        <f>IF('graph (2)'!$E$20=0,0,IF('graph (2)'!$E$2=0,20,IF(AND(B1079&lt;'graph (2)'!$E$20+'graph (2)'!$E$32,B1079&gt;'graph (2)'!$E$20-'graph (2)'!$E$32),0.25,0)))</f>
        <v>#REF!</v>
      </c>
      <c r="L1079" s="674" t="e">
        <f>IF('graph (2)'!$E$22=0,0,IF('graph (2)'!$E$2=0,20,IF(AND(B1079&gt;'graph (2)'!$E$22-'graph (2)'!$E$32,B1079&lt;'graph (2)'!$E$22+'graph (2)'!$E$32),0.25,0)))</f>
        <v>#REF!</v>
      </c>
    </row>
    <row r="1080" spans="2:12">
      <c r="B1080" s="620" t="e">
        <f>IF('graph (2)'!$E$2=0,"",B1079+'graph (2)'!$E$32)</f>
        <v>#REF!</v>
      </c>
      <c r="C1080" s="673" t="e">
        <f>IF('graph (2)'!$E$2=0,20,IF(SUM(K1080+L1080=0),NA(),0.25))</f>
        <v>#REF!</v>
      </c>
      <c r="D1080" s="496" t="e">
        <f>IF('graph (2)'!$E$2=0,20,IF(AND(B1080&lt;'graph (2)'!$E$10+'graph (2)'!$E$32,B1080&gt;'graph (2)'!$E$10-'graph (2)'!$E$32),0.25,NA()))</f>
        <v>#REF!</v>
      </c>
      <c r="K1080" s="674" t="e">
        <f>IF('graph (2)'!$E$20=0,0,IF('graph (2)'!$E$2=0,20,IF(AND(B1080&lt;'graph (2)'!$E$20+'graph (2)'!$E$32,B1080&gt;'graph (2)'!$E$20-'graph (2)'!$E$32),0.25,0)))</f>
        <v>#REF!</v>
      </c>
      <c r="L1080" s="674" t="e">
        <f>IF('graph (2)'!$E$22=0,0,IF('graph (2)'!$E$2=0,20,IF(AND(B1080&gt;'graph (2)'!$E$22-'graph (2)'!$E$32,B1080&lt;'graph (2)'!$E$22+'graph (2)'!$E$32),0.25,0)))</f>
        <v>#REF!</v>
      </c>
    </row>
  </sheetData>
  <sheetProtection password="CF58" sheet="1" objects="1" scenarios="1"/>
  <mergeCells count="14">
    <mergeCell ref="B30:D30"/>
    <mergeCell ref="B32:D32"/>
    <mergeCell ref="B8:D8"/>
    <mergeCell ref="B10:D10"/>
    <mergeCell ref="B20:D20"/>
    <mergeCell ref="B22:D22"/>
    <mergeCell ref="B26:D26"/>
    <mergeCell ref="B28:D28"/>
    <mergeCell ref="B7:D7"/>
    <mergeCell ref="B2:D2"/>
    <mergeCell ref="B3:D3"/>
    <mergeCell ref="B4:D4"/>
    <mergeCell ref="B5:D5"/>
    <mergeCell ref="B6:D6"/>
  </mergeCells>
  <pageMargins left="0.75" right="0.75" top="1" bottom="1" header="0.5" footer="0.5"/>
  <pageSetup paperSize="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1080"/>
  <sheetViews>
    <sheetView showGridLines="0" topLeftCell="A36" workbookViewId="0">
      <selection activeCell="B2" sqref="B2:D13"/>
    </sheetView>
  </sheetViews>
  <sheetFormatPr defaultRowHeight="12.75"/>
  <cols>
    <col min="1" max="1" width="5.42578125" style="496" customWidth="1"/>
    <col min="2" max="2" width="8.140625" style="620" bestFit="1" customWidth="1"/>
    <col min="3" max="3" width="8" style="602" bestFit="1" customWidth="1"/>
    <col min="4" max="4" width="6.7109375" style="602" customWidth="1"/>
    <col min="5" max="5" width="19.5703125" style="496" customWidth="1"/>
    <col min="6" max="6" width="6.7109375" style="496" hidden="1" customWidth="1"/>
    <col min="7" max="7" width="9.140625" style="603"/>
    <col min="8" max="8" width="17.5703125" style="496" customWidth="1"/>
    <col min="9" max="9" width="16.7109375" style="496" bestFit="1" customWidth="1"/>
    <col min="10" max="16384" width="9.140625" style="496"/>
  </cols>
  <sheetData>
    <row r="1" spans="1:7">
      <c r="A1" s="604"/>
      <c r="B1" s="605"/>
      <c r="C1" s="606"/>
      <c r="D1" s="606"/>
      <c r="E1" s="607"/>
      <c r="F1" s="607"/>
      <c r="G1" s="608"/>
    </row>
    <row r="2" spans="1:7">
      <c r="A2" s="609"/>
      <c r="B2" s="1313" t="s">
        <v>494</v>
      </c>
      <c r="C2" s="1314"/>
      <c r="D2" s="1315"/>
      <c r="E2" s="610" t="e">
        <f>MAX(#REF!)</f>
        <v>#REF!</v>
      </c>
      <c r="F2" s="611"/>
      <c r="G2" s="612"/>
    </row>
    <row r="3" spans="1:7">
      <c r="A3" s="609"/>
      <c r="B3" s="1313" t="s">
        <v>495</v>
      </c>
      <c r="C3" s="1314"/>
      <c r="D3" s="1315"/>
      <c r="E3" s="613" t="e">
        <f>IF(ROUNDDOWN(SQRT('graph (3)'!$E$2),0)&gt;25,25,ROUNDDOWN(SQRT('graph (3)'!$E$2),0))+1</f>
        <v>#REF!</v>
      </c>
      <c r="F3" s="611"/>
      <c r="G3" s="612"/>
    </row>
    <row r="4" spans="1:7">
      <c r="A4" s="609"/>
      <c r="B4" s="1313" t="s">
        <v>496</v>
      </c>
      <c r="C4" s="1314"/>
      <c r="D4" s="1315"/>
      <c r="E4" s="614" t="e">
        <f>MIN(#REF!)</f>
        <v>#REF!</v>
      </c>
      <c r="F4" s="611"/>
      <c r="G4" s="612"/>
    </row>
    <row r="5" spans="1:7">
      <c r="A5" s="609"/>
      <c r="B5" s="1313" t="s">
        <v>497</v>
      </c>
      <c r="C5" s="1314"/>
      <c r="D5" s="1315"/>
      <c r="E5" s="614" t="e">
        <f>MAX(#REF!)</f>
        <v>#REF!</v>
      </c>
      <c r="F5" s="611"/>
      <c r="G5" s="612"/>
    </row>
    <row r="6" spans="1:7">
      <c r="A6" s="609"/>
      <c r="B6" s="1313" t="s">
        <v>498</v>
      </c>
      <c r="C6" s="1314"/>
      <c r="D6" s="1315"/>
      <c r="E6" s="614" t="e">
        <f>'graph (3)'!$E$5-'graph (3)'!$E$4</f>
        <v>#REF!</v>
      </c>
      <c r="F6" s="611"/>
      <c r="G6" s="612"/>
    </row>
    <row r="7" spans="1:7">
      <c r="A7" s="609"/>
      <c r="B7" s="1313" t="s">
        <v>499</v>
      </c>
      <c r="C7" s="1314"/>
      <c r="D7" s="1315"/>
      <c r="E7" s="614" t="e">
        <f>'graph (3)'!$E$6/SQRT('graph (3)'!$E$2)</f>
        <v>#REF!</v>
      </c>
      <c r="F7" s="611"/>
      <c r="G7" s="612"/>
    </row>
    <row r="8" spans="1:7">
      <c r="A8" s="609"/>
      <c r="B8" s="1310" t="s">
        <v>500</v>
      </c>
      <c r="C8" s="1311"/>
      <c r="D8" s="1312"/>
      <c r="E8" s="615" t="e">
        <f>STDEV(#REF!)</f>
        <v>#REF!</v>
      </c>
      <c r="F8" s="611"/>
      <c r="G8" s="612"/>
    </row>
    <row r="9" spans="1:7">
      <c r="A9" s="609"/>
      <c r="B9" s="616"/>
      <c r="C9" s="617"/>
      <c r="D9" s="617"/>
      <c r="E9" s="618"/>
      <c r="F9" s="611"/>
      <c r="G9" s="612"/>
    </row>
    <row r="10" spans="1:7">
      <c r="A10" s="609"/>
      <c r="B10" s="1310" t="s">
        <v>501</v>
      </c>
      <c r="C10" s="1311"/>
      <c r="D10" s="1312"/>
      <c r="E10" s="615" t="e">
        <f>AVERAGE(#REF!)</f>
        <v>#REF!</v>
      </c>
      <c r="F10" s="611"/>
      <c r="G10" s="612"/>
    </row>
    <row r="11" spans="1:7">
      <c r="A11" s="609"/>
      <c r="B11" s="616"/>
      <c r="C11" s="617"/>
      <c r="D11" s="617"/>
      <c r="E11" s="619"/>
      <c r="F11" s="611"/>
      <c r="G11" s="612"/>
    </row>
    <row r="12" spans="1:7">
      <c r="A12" s="609"/>
      <c r="F12" s="611"/>
      <c r="G12" s="612"/>
    </row>
    <row r="13" spans="1:7">
      <c r="A13" s="609"/>
      <c r="B13" s="621"/>
      <c r="C13" s="617"/>
      <c r="D13" s="617"/>
      <c r="E13" s="611"/>
      <c r="F13" s="611"/>
      <c r="G13" s="612"/>
    </row>
    <row r="14" spans="1:7">
      <c r="A14" s="609"/>
      <c r="F14" s="611"/>
      <c r="G14" s="612"/>
    </row>
    <row r="15" spans="1:7">
      <c r="A15" s="609"/>
      <c r="B15" s="621"/>
      <c r="C15" s="617"/>
      <c r="D15" s="617"/>
      <c r="E15" s="622"/>
      <c r="F15" s="611"/>
      <c r="G15" s="612"/>
    </row>
    <row r="16" spans="1:7">
      <c r="A16" s="609"/>
      <c r="F16" s="611"/>
      <c r="G16" s="612"/>
    </row>
    <row r="17" spans="1:7">
      <c r="A17" s="623"/>
      <c r="B17" s="624"/>
      <c r="C17" s="625"/>
      <c r="D17" s="625"/>
      <c r="E17" s="626"/>
      <c r="F17" s="627"/>
      <c r="G17" s="628"/>
    </row>
    <row r="18" spans="1:7">
      <c r="B18" s="616"/>
      <c r="C18" s="629"/>
      <c r="D18" s="629"/>
      <c r="E18" s="630"/>
    </row>
    <row r="19" spans="1:7">
      <c r="A19" s="604"/>
      <c r="B19" s="605"/>
      <c r="C19" s="606"/>
      <c r="D19" s="606"/>
      <c r="E19" s="607"/>
      <c r="F19" s="607"/>
      <c r="G19" s="608"/>
    </row>
    <row r="20" spans="1:7">
      <c r="A20" s="609"/>
      <c r="B20" s="1310" t="s">
        <v>502</v>
      </c>
      <c r="C20" s="1311"/>
      <c r="D20" s="1312"/>
      <c r="E20" s="615" t="e">
        <f>IF(#REF!="",0,#REF!-0.0000000000001)</f>
        <v>#REF!</v>
      </c>
      <c r="F20" s="611"/>
      <c r="G20" s="612"/>
    </row>
    <row r="21" spans="1:7">
      <c r="A21" s="609"/>
      <c r="B21" s="621"/>
      <c r="C21" s="617"/>
      <c r="D21" s="617"/>
      <c r="E21" s="611"/>
      <c r="F21" s="611"/>
      <c r="G21" s="612"/>
    </row>
    <row r="22" spans="1:7">
      <c r="A22" s="609"/>
      <c r="B22" s="1310" t="s">
        <v>503</v>
      </c>
      <c r="C22" s="1311"/>
      <c r="D22" s="1312"/>
      <c r="E22" s="615" t="e">
        <f>IF(#REF!="",0,#REF!-0.0000000000001)</f>
        <v>#REF!</v>
      </c>
      <c r="F22" s="611"/>
      <c r="G22" s="612"/>
    </row>
    <row r="23" spans="1:7">
      <c r="A23" s="623"/>
      <c r="B23" s="624"/>
      <c r="C23" s="625"/>
      <c r="D23" s="625"/>
      <c r="E23" s="627"/>
      <c r="F23" s="627"/>
      <c r="G23" s="628"/>
    </row>
    <row r="24" spans="1:7">
      <c r="A24" s="611"/>
      <c r="B24" s="616"/>
      <c r="C24" s="629"/>
      <c r="D24" s="629"/>
      <c r="E24" s="611"/>
      <c r="F24" s="611"/>
      <c r="G24" s="622"/>
    </row>
    <row r="25" spans="1:7">
      <c r="A25" s="604"/>
      <c r="B25" s="605"/>
      <c r="C25" s="606"/>
      <c r="D25" s="606"/>
      <c r="E25" s="607"/>
      <c r="F25" s="607"/>
      <c r="G25" s="608"/>
    </row>
    <row r="26" spans="1:7">
      <c r="A26" s="609"/>
      <c r="B26" s="1310" t="s">
        <v>504</v>
      </c>
      <c r="C26" s="1311"/>
      <c r="D26" s="1312"/>
      <c r="E26" s="631" t="e">
        <f>E53-(15*'graph (3)'!$E$7)</f>
        <v>#REF!</v>
      </c>
      <c r="F26" s="611"/>
      <c r="G26" s="612"/>
    </row>
    <row r="27" spans="1:7">
      <c r="A27" s="609"/>
      <c r="B27" s="621"/>
      <c r="C27" s="617"/>
      <c r="D27" s="617"/>
      <c r="E27" s="611"/>
      <c r="F27" s="611"/>
      <c r="G27" s="612"/>
    </row>
    <row r="28" spans="1:7">
      <c r="A28" s="609"/>
      <c r="B28" s="1310" t="s">
        <v>505</v>
      </c>
      <c r="C28" s="1311"/>
      <c r="D28" s="1312"/>
      <c r="E28" s="631" t="e">
        <f>'graph (3)'!$E$4+(24*'graph (3)'!$E$7)</f>
        <v>#REF!</v>
      </c>
      <c r="F28" s="611"/>
      <c r="G28" s="612"/>
    </row>
    <row r="29" spans="1:7">
      <c r="A29" s="609"/>
      <c r="B29" s="616"/>
      <c r="C29" s="629"/>
      <c r="D29" s="629"/>
      <c r="E29" s="632"/>
      <c r="F29" s="611"/>
      <c r="G29" s="612"/>
    </row>
    <row r="30" spans="1:7">
      <c r="A30" s="609"/>
      <c r="B30" s="1310" t="s">
        <v>506</v>
      </c>
      <c r="C30" s="1311"/>
      <c r="D30" s="1312"/>
      <c r="E30" s="631" t="e">
        <f>'graph (3)'!$E$28-'graph (3)'!$E$26</f>
        <v>#REF!</v>
      </c>
      <c r="F30" s="611"/>
      <c r="G30" s="612"/>
    </row>
    <row r="31" spans="1:7">
      <c r="A31" s="609"/>
      <c r="B31" s="616"/>
      <c r="C31" s="629"/>
      <c r="D31" s="629"/>
      <c r="E31" s="632"/>
      <c r="F31" s="611"/>
      <c r="G31" s="612"/>
    </row>
    <row r="32" spans="1:7">
      <c r="A32" s="609"/>
      <c r="B32" s="1310" t="s">
        <v>507</v>
      </c>
      <c r="C32" s="1311"/>
      <c r="D32" s="1312"/>
      <c r="E32" s="633" t="e">
        <f>'graph (3)'!$E$30/999</f>
        <v>#REF!</v>
      </c>
      <c r="F32" s="611"/>
      <c r="G32" s="612"/>
    </row>
    <row r="33" spans="1:9">
      <c r="A33" s="623"/>
      <c r="B33" s="624"/>
      <c r="C33" s="625"/>
      <c r="D33" s="625"/>
      <c r="E33" s="634"/>
      <c r="F33" s="627"/>
      <c r="G33" s="628"/>
    </row>
    <row r="34" spans="1:9">
      <c r="B34" s="616"/>
      <c r="C34" s="629"/>
      <c r="D34" s="629"/>
      <c r="E34" s="632"/>
    </row>
    <row r="37" spans="1:9">
      <c r="A37" s="467"/>
      <c r="B37" s="635" t="s">
        <v>508</v>
      </c>
      <c r="C37" s="636" t="s">
        <v>509</v>
      </c>
      <c r="D37" s="636" t="s">
        <v>510</v>
      </c>
      <c r="E37" s="637" t="s">
        <v>511</v>
      </c>
      <c r="F37" s="638"/>
      <c r="G37" s="639" t="s">
        <v>512</v>
      </c>
    </row>
    <row r="38" spans="1:9">
      <c r="A38" s="467"/>
      <c r="B38" s="640">
        <v>-14</v>
      </c>
      <c r="C38" s="641"/>
      <c r="D38" s="641"/>
      <c r="E38" s="642" t="e">
        <f>IF('graph (3)'!$E$2=0,"",IF(B38="","",ROUND(E39-'graph (3)'!$E$7,#REF!)))</f>
        <v>#REF!</v>
      </c>
      <c r="F38" s="643"/>
      <c r="G38" s="644"/>
      <c r="H38" s="645" t="e">
        <f>IF(B38="","",NORMDIST(E38,'graph (3)'!$E$10,'graph (3)'!$E$8,1)*'graph (3)'!$E$2)</f>
        <v>#REF!</v>
      </c>
      <c r="I38" s="645" t="e">
        <f t="shared" ref="I38:I53" si="0">IF(B38="","",H38)</f>
        <v>#REF!</v>
      </c>
    </row>
    <row r="39" spans="1:9">
      <c r="A39" s="467"/>
      <c r="B39" s="646">
        <v>-13</v>
      </c>
      <c r="C39" s="647"/>
      <c r="D39" s="647"/>
      <c r="E39" s="642" t="e">
        <f>IF('graph (3)'!$E$2=0,"",IF(B39="","",ROUND(E40-'graph (3)'!$E$7,#REF!)))</f>
        <v>#REF!</v>
      </c>
      <c r="F39" s="648"/>
      <c r="G39" s="649"/>
      <c r="H39" s="645" t="e">
        <f>IF(B39="","",NORMDIST(E39,'graph (3)'!$E$10,'graph (3)'!$E$8,1)*'graph (3)'!$E$2)</f>
        <v>#REF!</v>
      </c>
      <c r="I39" s="645" t="e">
        <f t="shared" si="0"/>
        <v>#REF!</v>
      </c>
    </row>
    <row r="40" spans="1:9">
      <c r="A40" s="467"/>
      <c r="B40" s="646">
        <v>-12</v>
      </c>
      <c r="C40" s="647"/>
      <c r="D40" s="647"/>
      <c r="E40" s="642" t="e">
        <f>IF('graph (3)'!$E$2=0,"",IF(B40="","",ROUND(E41-'graph (3)'!$E$7,#REF!)))</f>
        <v>#REF!</v>
      </c>
      <c r="F40" s="648"/>
      <c r="G40" s="649"/>
      <c r="H40" s="645" t="e">
        <f>IF(B40="","",NORMDIST(E40,'graph (3)'!$E$10,'graph (3)'!$E$8,1)*'graph (3)'!$E$2)</f>
        <v>#REF!</v>
      </c>
      <c r="I40" s="645" t="e">
        <f t="shared" si="0"/>
        <v>#REF!</v>
      </c>
    </row>
    <row r="41" spans="1:9">
      <c r="A41" s="467"/>
      <c r="B41" s="646">
        <v>-11</v>
      </c>
      <c r="C41" s="647"/>
      <c r="D41" s="647"/>
      <c r="E41" s="642" t="e">
        <f>IF('graph (3)'!$E$2=0,"",IF(B41="","",ROUND(E42-'graph (3)'!$E$7,#REF!)))</f>
        <v>#REF!</v>
      </c>
      <c r="F41" s="648"/>
      <c r="G41" s="649"/>
      <c r="H41" s="645" t="e">
        <f>IF(B41="","",NORMDIST(E41,'graph (3)'!$E$10,'graph (3)'!$E$8,1)*'graph (3)'!$E$2)</f>
        <v>#REF!</v>
      </c>
      <c r="I41" s="645" t="e">
        <f t="shared" si="0"/>
        <v>#REF!</v>
      </c>
    </row>
    <row r="42" spans="1:9">
      <c r="A42" s="467"/>
      <c r="B42" s="646">
        <v>-10</v>
      </c>
      <c r="C42" s="647"/>
      <c r="D42" s="647"/>
      <c r="E42" s="642" t="e">
        <f>IF('graph (3)'!$E$2=0,"",IF(B42="","",ROUND(E43-'graph (3)'!$E$7,#REF!)))</f>
        <v>#REF!</v>
      </c>
      <c r="F42" s="648"/>
      <c r="G42" s="649"/>
      <c r="H42" s="645" t="e">
        <f>IF(B42="","",NORMDIST(E42,'graph (3)'!$E$10,'graph (3)'!$E$8,1)*'graph (3)'!$E$2)</f>
        <v>#REF!</v>
      </c>
      <c r="I42" s="645" t="e">
        <f t="shared" si="0"/>
        <v>#REF!</v>
      </c>
    </row>
    <row r="43" spans="1:9">
      <c r="A43" s="467"/>
      <c r="B43" s="646">
        <v>-9</v>
      </c>
      <c r="C43" s="647"/>
      <c r="D43" s="647"/>
      <c r="E43" s="642" t="e">
        <f>IF('graph (3)'!$E$2=0,"",IF(B43="","",ROUND(E44-'graph (3)'!$E$7,#REF!)))</f>
        <v>#REF!</v>
      </c>
      <c r="F43" s="648"/>
      <c r="G43" s="649"/>
      <c r="H43" s="645" t="e">
        <f>IF(B43="","",NORMDIST(E43,'graph (3)'!$E$10,'graph (3)'!$E$8,1)*'graph (3)'!$E$2)</f>
        <v>#REF!</v>
      </c>
      <c r="I43" s="645" t="e">
        <f t="shared" si="0"/>
        <v>#REF!</v>
      </c>
    </row>
    <row r="44" spans="1:9">
      <c r="A44" s="467"/>
      <c r="B44" s="646">
        <v>-8</v>
      </c>
      <c r="C44" s="647"/>
      <c r="D44" s="647"/>
      <c r="E44" s="642" t="e">
        <f>IF('graph (3)'!$E$2=0,"",IF(B44="","",ROUND(E45-'graph (3)'!$E$7,#REF!)))</f>
        <v>#REF!</v>
      </c>
      <c r="F44" s="648"/>
      <c r="G44" s="649"/>
      <c r="H44" s="645" t="e">
        <f>IF(B44="","",NORMDIST(E44,'graph (3)'!$E$10,'graph (3)'!$E$8,1)*'graph (3)'!$E$2)</f>
        <v>#REF!</v>
      </c>
      <c r="I44" s="645" t="e">
        <f t="shared" si="0"/>
        <v>#REF!</v>
      </c>
    </row>
    <row r="45" spans="1:9">
      <c r="A45" s="467"/>
      <c r="B45" s="646">
        <v>-7</v>
      </c>
      <c r="C45" s="647"/>
      <c r="D45" s="647"/>
      <c r="E45" s="642" t="e">
        <f>IF('graph (3)'!$E$2=0,"",IF(B45="","",ROUND(E46-'graph (3)'!$E$7,#REF!)))</f>
        <v>#REF!</v>
      </c>
      <c r="F45" s="648"/>
      <c r="G45" s="650"/>
      <c r="H45" s="645" t="e">
        <f>IF(B45="","",NORMDIST(E45,'graph (3)'!$E$10,'graph (3)'!$E$8,1)*'graph (3)'!$E$2)</f>
        <v>#REF!</v>
      </c>
      <c r="I45" s="645" t="e">
        <f t="shared" si="0"/>
        <v>#REF!</v>
      </c>
    </row>
    <row r="46" spans="1:9">
      <c r="A46" s="467"/>
      <c r="B46" s="646">
        <v>-6</v>
      </c>
      <c r="C46" s="647"/>
      <c r="D46" s="647"/>
      <c r="E46" s="642" t="e">
        <f>IF('graph (3)'!$E$2=0,"",IF(B46="","",ROUND(E47-'graph (3)'!$E$7,#REF!)))</f>
        <v>#REF!</v>
      </c>
      <c r="F46" s="648"/>
      <c r="G46" s="649"/>
      <c r="H46" s="645" t="e">
        <f>IF(B46="","",NORMDIST(E46,'graph (3)'!$E$10,'graph (3)'!$E$8,1)*'graph (3)'!$E$2)</f>
        <v>#REF!</v>
      </c>
      <c r="I46" s="645" t="e">
        <f t="shared" si="0"/>
        <v>#REF!</v>
      </c>
    </row>
    <row r="47" spans="1:9">
      <c r="A47" s="467"/>
      <c r="B47" s="646">
        <v>-5</v>
      </c>
      <c r="C47" s="647"/>
      <c r="D47" s="647"/>
      <c r="E47" s="642" t="e">
        <f>IF('graph (3)'!$E$2=0,"",IF(B47="","",ROUND(E48-'graph (3)'!$E$7,#REF!)))</f>
        <v>#REF!</v>
      </c>
      <c r="F47" s="648"/>
      <c r="G47" s="649"/>
      <c r="H47" s="645" t="e">
        <f>IF(B47="","",NORMDIST(E47,'graph (3)'!$E$10,'graph (3)'!$E$8,1)*'graph (3)'!$E$2)</f>
        <v>#REF!</v>
      </c>
      <c r="I47" s="645" t="e">
        <f t="shared" si="0"/>
        <v>#REF!</v>
      </c>
    </row>
    <row r="48" spans="1:9">
      <c r="A48" s="467"/>
      <c r="B48" s="646">
        <v>-4</v>
      </c>
      <c r="C48" s="647"/>
      <c r="D48" s="647"/>
      <c r="E48" s="642" t="e">
        <f>IF('graph (3)'!$E$2=0,"",IF(B48="","",ROUND(E49-'graph (3)'!$E$7,#REF!)))</f>
        <v>#REF!</v>
      </c>
      <c r="F48" s="648"/>
      <c r="G48" s="649"/>
      <c r="H48" s="645" t="e">
        <f>IF(B48="","",NORMDIST(E48,'graph (3)'!$E$10,'graph (3)'!$E$8,1)*'graph (3)'!$E$2)</f>
        <v>#REF!</v>
      </c>
      <c r="I48" s="645" t="e">
        <f t="shared" si="0"/>
        <v>#REF!</v>
      </c>
    </row>
    <row r="49" spans="1:9">
      <c r="A49" s="467"/>
      <c r="B49" s="646">
        <v>-3</v>
      </c>
      <c r="C49" s="647"/>
      <c r="D49" s="647"/>
      <c r="E49" s="642" t="e">
        <f>IF('graph (3)'!$E$2=0,"",IF(B49="","",ROUND(E50-'graph (3)'!$E$7,#REF!)))</f>
        <v>#REF!</v>
      </c>
      <c r="F49" s="648"/>
      <c r="G49" s="649"/>
      <c r="H49" s="645" t="e">
        <f>IF(B49="","",NORMDIST(E49,'graph (3)'!$E$10,'graph (3)'!$E$8,1)*'graph (3)'!$E$2)</f>
        <v>#REF!</v>
      </c>
      <c r="I49" s="645" t="e">
        <f t="shared" si="0"/>
        <v>#REF!</v>
      </c>
    </row>
    <row r="50" spans="1:9">
      <c r="A50" s="467"/>
      <c r="B50" s="646">
        <v>-2</v>
      </c>
      <c r="C50" s="647"/>
      <c r="D50" s="647"/>
      <c r="E50" s="642" t="e">
        <f>IF('graph (3)'!$E$2=0,"",IF(B50="","",ROUND(E51-'graph (3)'!$E$7,#REF!)))</f>
        <v>#REF!</v>
      </c>
      <c r="F50" s="648"/>
      <c r="G50" s="649"/>
      <c r="H50" s="645" t="e">
        <f>IF(B50="","",NORMDIST(E50,'graph (3)'!$E$10,'graph (3)'!$E$8,1)*'graph (3)'!$E$2)</f>
        <v>#REF!</v>
      </c>
      <c r="I50" s="645" t="e">
        <f t="shared" si="0"/>
        <v>#REF!</v>
      </c>
    </row>
    <row r="51" spans="1:9">
      <c r="A51" s="467"/>
      <c r="B51" s="646">
        <v>-1</v>
      </c>
      <c r="C51" s="647"/>
      <c r="D51" s="647"/>
      <c r="E51" s="642" t="e">
        <f>IF('graph (3)'!$E$2=0,"",IF(B51="","",ROUND(E52-'graph (3)'!$E$7,#REF!)))</f>
        <v>#REF!</v>
      </c>
      <c r="F51" s="648"/>
      <c r="G51" s="649"/>
      <c r="H51" s="645" t="e">
        <f>IF(B51="","",NORMDIST(E51,'graph (3)'!$E$10,'graph (3)'!$E$8,1)*'graph (3)'!$E$2)</f>
        <v>#REF!</v>
      </c>
      <c r="I51" s="645" t="e">
        <f t="shared" si="0"/>
        <v>#REF!</v>
      </c>
    </row>
    <row r="52" spans="1:9">
      <c r="A52" s="467"/>
      <c r="B52" s="651">
        <v>0</v>
      </c>
      <c r="C52" s="652"/>
      <c r="D52" s="652"/>
      <c r="E52" s="653" t="e">
        <f>IF('graph (3)'!$E$2=0,"",IF(B52="","",ROUND('graph (3)'!$E$4-'graph (3)'!$E$7,#REF!)))</f>
        <v>#REF!</v>
      </c>
      <c r="F52" s="654"/>
      <c r="G52" s="655"/>
      <c r="H52" s="645" t="e">
        <f>IF(B52="","",NORMDIST(E52,'graph (3)'!$E$10,'graph (3)'!$E$8,1)*'graph (3)'!$E$2)</f>
        <v>#REF!</v>
      </c>
      <c r="I52" s="645" t="e">
        <f t="shared" si="0"/>
        <v>#REF!</v>
      </c>
    </row>
    <row r="53" spans="1:9">
      <c r="A53" s="656">
        <v>1</v>
      </c>
      <c r="B53" s="657" t="e">
        <f>IF(A53&lt;='graph (3)'!$E$3,A53,"")</f>
        <v>#REF!</v>
      </c>
      <c r="C53" s="658" t="e">
        <f>IF(B53="","",ROUND(E53-('graph (3)'!$E$7/2),#REF!+1))</f>
        <v>#REF!</v>
      </c>
      <c r="D53" s="658" t="e">
        <f>IF(C53="","",ROUND(E53+('graph (3)'!$E$7/2),#REF!+1))</f>
        <v>#REF!</v>
      </c>
      <c r="E53" s="636" t="e">
        <f>IF(B53="","",ROUND('graph (3)'!$E$4,#REF!))</f>
        <v>#REF!</v>
      </c>
      <c r="F53" s="659" t="e">
        <f>IF(B53="","",FREQUENCY(#REF!,D53))</f>
        <v>#REF!</v>
      </c>
      <c r="G53" s="660" t="e">
        <f>IF(B53="","",F53-F37)</f>
        <v>#REF!</v>
      </c>
      <c r="H53" s="645" t="e">
        <f>IF(B53="","",NORMDIST(E53,'graph (3)'!$E$10,'graph (3)'!$E$8,1)*'graph (3)'!$E$2)</f>
        <v>#REF!</v>
      </c>
      <c r="I53" s="645" t="e">
        <f t="shared" si="0"/>
        <v>#REF!</v>
      </c>
    </row>
    <row r="54" spans="1:9">
      <c r="A54" s="656">
        <v>2</v>
      </c>
      <c r="B54" s="661" t="e">
        <f>IF(A54&lt;='graph (3)'!$E$3,A54,"")</f>
        <v>#REF!</v>
      </c>
      <c r="C54" s="662" t="e">
        <f>IF(B54="","",ROUND(E54-('graph (3)'!$E$7/2),#REF!+1))</f>
        <v>#REF!</v>
      </c>
      <c r="D54" s="662" t="e">
        <f>IF(C54="","",ROUND(E54+('graph (3)'!$E$7/2),#REF!+1))</f>
        <v>#REF!</v>
      </c>
      <c r="E54" s="663" t="e">
        <f>IF(B54="","",ROUND(E53+'graph (3)'!$E$7,#REF!))</f>
        <v>#REF!</v>
      </c>
      <c r="F54" s="664" t="e">
        <f>IF(B54="","",FREQUENCY(#REF!,D54))</f>
        <v>#REF!</v>
      </c>
      <c r="G54" s="665" t="e">
        <f t="shared" ref="G54:G77" si="1">IF(B54="","",F54-F53)</f>
        <v>#REF!</v>
      </c>
      <c r="H54" s="645" t="e">
        <f>IF(B54="","",NORMDIST(E54,'graph (3)'!$E$10,'graph (3)'!$E$8,1)*'graph (3)'!$E$2)</f>
        <v>#REF!</v>
      </c>
      <c r="I54" s="645" t="e">
        <f t="shared" ref="I54:I77" si="2">IF(B54="","",H54-H53)</f>
        <v>#REF!</v>
      </c>
    </row>
    <row r="55" spans="1:9">
      <c r="A55" s="656">
        <v>3</v>
      </c>
      <c r="B55" s="661" t="e">
        <f>IF(A55&lt;='graph (3)'!$E$3,A55,"")</f>
        <v>#REF!</v>
      </c>
      <c r="C55" s="662" t="e">
        <f>IF(B55="","",ROUND(E55-('graph (3)'!$E$7/2),#REF!+1))</f>
        <v>#REF!</v>
      </c>
      <c r="D55" s="662" t="e">
        <f>IF(C55="","",ROUND(E55+('graph (3)'!$E$7/2),#REF!+1))</f>
        <v>#REF!</v>
      </c>
      <c r="E55" s="663" t="e">
        <f>IF(B55="","",ROUND(E54+'graph (3)'!$E$7,#REF!))</f>
        <v>#REF!</v>
      </c>
      <c r="F55" s="664" t="e">
        <f>IF(B55="","",FREQUENCY(#REF!,D55))</f>
        <v>#REF!</v>
      </c>
      <c r="G55" s="665" t="e">
        <f t="shared" si="1"/>
        <v>#REF!</v>
      </c>
      <c r="H55" s="645" t="e">
        <f>IF(B55="","",NORMDIST(E55,'graph (3)'!$E$10,'graph (3)'!$E$8,1)*'graph (3)'!$E$2)</f>
        <v>#REF!</v>
      </c>
      <c r="I55" s="645" t="e">
        <f t="shared" si="2"/>
        <v>#REF!</v>
      </c>
    </row>
    <row r="56" spans="1:9">
      <c r="A56" s="656">
        <v>4</v>
      </c>
      <c r="B56" s="661" t="e">
        <f>IF(A56&lt;='graph (3)'!$E$3,A56,"")</f>
        <v>#REF!</v>
      </c>
      <c r="C56" s="662" t="e">
        <f>IF(B56="","",ROUND(E56-('graph (3)'!$E$7/2),#REF!+1))</f>
        <v>#REF!</v>
      </c>
      <c r="D56" s="662" t="e">
        <f>IF(C56="","",ROUND(E56+('graph (3)'!$E$7/2),#REF!+1))</f>
        <v>#REF!</v>
      </c>
      <c r="E56" s="663" t="e">
        <f>IF(B56="","",ROUND(E55+'graph (3)'!$E$7,#REF!))</f>
        <v>#REF!</v>
      </c>
      <c r="F56" s="664" t="e">
        <f>IF(B56="","",FREQUENCY(#REF!,D56))</f>
        <v>#REF!</v>
      </c>
      <c r="G56" s="665" t="e">
        <f t="shared" si="1"/>
        <v>#REF!</v>
      </c>
      <c r="H56" s="645" t="e">
        <f>IF(B56="","",NORMDIST(E56,'graph (3)'!$E$10,'graph (3)'!$E$8,1)*'graph (3)'!$E$2)</f>
        <v>#REF!</v>
      </c>
      <c r="I56" s="645" t="e">
        <f t="shared" si="2"/>
        <v>#REF!</v>
      </c>
    </row>
    <row r="57" spans="1:9">
      <c r="A57" s="656">
        <v>5</v>
      </c>
      <c r="B57" s="661" t="e">
        <f>IF(A57&lt;='graph (3)'!$E$3,A57,"")</f>
        <v>#REF!</v>
      </c>
      <c r="C57" s="662" t="e">
        <f>IF(B57="","",ROUND(E57-('graph (3)'!$E$7/2),#REF!+1))</f>
        <v>#REF!</v>
      </c>
      <c r="D57" s="662" t="e">
        <f>IF(C57="","",ROUND(E57+('graph (3)'!$E$7/2),#REF!+1))</f>
        <v>#REF!</v>
      </c>
      <c r="E57" s="663" t="e">
        <f>IF(B57="","",ROUND(E56+'graph (3)'!$E$7,#REF!))</f>
        <v>#REF!</v>
      </c>
      <c r="F57" s="664" t="e">
        <f>IF(B57="","",FREQUENCY(#REF!,D57))</f>
        <v>#REF!</v>
      </c>
      <c r="G57" s="665" t="e">
        <f t="shared" si="1"/>
        <v>#REF!</v>
      </c>
      <c r="H57" s="645" t="e">
        <f>IF(B57="","",NORMDIST(E57,'graph (3)'!$E$10,'graph (3)'!$E$8,1)*'graph (3)'!$E$2)</f>
        <v>#REF!</v>
      </c>
      <c r="I57" s="645" t="e">
        <f t="shared" si="2"/>
        <v>#REF!</v>
      </c>
    </row>
    <row r="58" spans="1:9">
      <c r="A58" s="656">
        <v>6</v>
      </c>
      <c r="B58" s="661" t="e">
        <f>IF(A58&lt;='graph (3)'!$E$3,A58,"")</f>
        <v>#REF!</v>
      </c>
      <c r="C58" s="662" t="e">
        <f>IF(B58="","",ROUND(E58-('graph (3)'!$E$7/2),#REF!+1))</f>
        <v>#REF!</v>
      </c>
      <c r="D58" s="662" t="e">
        <f>IF(C58="","",ROUND(E58+('graph (3)'!$E$7/2),#REF!+1))</f>
        <v>#REF!</v>
      </c>
      <c r="E58" s="663" t="e">
        <f>IF(B58="","",ROUND(E57+'graph (3)'!$E$7,#REF!))</f>
        <v>#REF!</v>
      </c>
      <c r="F58" s="664" t="e">
        <f>IF(B58="","",FREQUENCY(#REF!,D58))</f>
        <v>#REF!</v>
      </c>
      <c r="G58" s="665" t="e">
        <f t="shared" si="1"/>
        <v>#REF!</v>
      </c>
      <c r="H58" s="496" t="e">
        <f>IF(B58="","",NORMDIST(E58,'graph (3)'!$E$10,'graph (3)'!$E$8,1)*'graph (3)'!$E$2)</f>
        <v>#REF!</v>
      </c>
      <c r="I58" s="496" t="e">
        <f t="shared" si="2"/>
        <v>#REF!</v>
      </c>
    </row>
    <row r="59" spans="1:9">
      <c r="A59" s="656">
        <v>7</v>
      </c>
      <c r="B59" s="661" t="e">
        <f>IF(A59&lt;='graph (3)'!$E$3,A59,"")</f>
        <v>#REF!</v>
      </c>
      <c r="C59" s="662" t="e">
        <f>IF(B59="","",ROUND(E59-('graph (3)'!$E$7/2),#REF!+1))</f>
        <v>#REF!</v>
      </c>
      <c r="D59" s="662" t="e">
        <f>IF(C59="","",ROUND(E59+('graph (3)'!$E$7/2),#REF!+1))</f>
        <v>#REF!</v>
      </c>
      <c r="E59" s="663" t="e">
        <f>IF(B59="","",ROUND(E58+'graph (3)'!$E$7,#REF!))</f>
        <v>#REF!</v>
      </c>
      <c r="F59" s="664" t="e">
        <f>IF(B59="","",FREQUENCY(#REF!,D59))</f>
        <v>#REF!</v>
      </c>
      <c r="G59" s="665" t="e">
        <f t="shared" si="1"/>
        <v>#REF!</v>
      </c>
      <c r="H59" s="496" t="e">
        <f>IF(B59="","",NORMDIST(E59,'graph (3)'!$E$10,'graph (3)'!$E$8,1)*'graph (3)'!$E$2)</f>
        <v>#REF!</v>
      </c>
      <c r="I59" s="496" t="e">
        <f t="shared" si="2"/>
        <v>#REF!</v>
      </c>
    </row>
    <row r="60" spans="1:9">
      <c r="A60" s="656">
        <v>8</v>
      </c>
      <c r="B60" s="661" t="e">
        <f>IF(A60&lt;='graph (3)'!$E$3,A60,"")</f>
        <v>#REF!</v>
      </c>
      <c r="C60" s="662" t="e">
        <f>IF(B60="","",ROUND(E60-('graph (3)'!$E$7/2),#REF!+1))</f>
        <v>#REF!</v>
      </c>
      <c r="D60" s="662" t="e">
        <f>IF(C60="","",ROUND(E60+('graph (3)'!$E$7/2),#REF!+1))</f>
        <v>#REF!</v>
      </c>
      <c r="E60" s="663" t="e">
        <f>IF(B60="","",ROUND(E59+'graph (3)'!$E$7,#REF!))</f>
        <v>#REF!</v>
      </c>
      <c r="F60" s="664" t="e">
        <f>IF(B60="","",FREQUENCY(#REF!,D60))</f>
        <v>#REF!</v>
      </c>
      <c r="G60" s="665" t="e">
        <f t="shared" si="1"/>
        <v>#REF!</v>
      </c>
      <c r="H60" s="496" t="e">
        <f>IF(B60="","",NORMDIST(E60,'graph (3)'!$E$10,'graph (3)'!$E$8,1)*'graph (3)'!$E$2)</f>
        <v>#REF!</v>
      </c>
      <c r="I60" s="496" t="e">
        <f t="shared" si="2"/>
        <v>#REF!</v>
      </c>
    </row>
    <row r="61" spans="1:9">
      <c r="A61" s="656">
        <v>9</v>
      </c>
      <c r="B61" s="661" t="e">
        <f>IF(A61&lt;='graph (3)'!$E$3,A61,"")</f>
        <v>#REF!</v>
      </c>
      <c r="C61" s="662" t="e">
        <f>IF(B61="","",ROUND(E61-('graph (3)'!$E$7/2),#REF!+1))</f>
        <v>#REF!</v>
      </c>
      <c r="D61" s="662" t="e">
        <f>IF(C61="","",ROUND(E61+('graph (3)'!$E$7/2),#REF!+1))</f>
        <v>#REF!</v>
      </c>
      <c r="E61" s="663" t="e">
        <f>IF(B61="","",ROUND(E60+'graph (3)'!$E$7,#REF!))</f>
        <v>#REF!</v>
      </c>
      <c r="F61" s="664" t="e">
        <f>IF(B61="","",FREQUENCY(#REF!,D61))</f>
        <v>#REF!</v>
      </c>
      <c r="G61" s="665" t="e">
        <f t="shared" si="1"/>
        <v>#REF!</v>
      </c>
      <c r="H61" s="496" t="e">
        <f>IF(B61="","",NORMDIST(E61,'graph (3)'!$E$10,'graph (3)'!$E$8,1)*'graph (3)'!$E$2)</f>
        <v>#REF!</v>
      </c>
      <c r="I61" s="496" t="e">
        <f t="shared" si="2"/>
        <v>#REF!</v>
      </c>
    </row>
    <row r="62" spans="1:9">
      <c r="A62" s="656">
        <v>10</v>
      </c>
      <c r="B62" s="661" t="e">
        <f>IF(A62&lt;='graph (3)'!$E$3,A62,"")</f>
        <v>#REF!</v>
      </c>
      <c r="C62" s="662" t="e">
        <f>IF(B62="","",ROUND(E62-('graph (3)'!$E$7/2),#REF!+1))</f>
        <v>#REF!</v>
      </c>
      <c r="D62" s="662" t="e">
        <f>IF(C62="","",ROUND(E62+('graph (3)'!$E$7/2),#REF!+1))</f>
        <v>#REF!</v>
      </c>
      <c r="E62" s="663" t="e">
        <f>IF(B62="","",ROUND(E61+'graph (3)'!$E$7,#REF!))</f>
        <v>#REF!</v>
      </c>
      <c r="F62" s="664" t="e">
        <f>IF(B62="","",FREQUENCY(#REF!,D62))</f>
        <v>#REF!</v>
      </c>
      <c r="G62" s="665" t="e">
        <f t="shared" si="1"/>
        <v>#REF!</v>
      </c>
      <c r="H62" s="496" t="e">
        <f>IF(B62="","",NORMDIST(E62,'graph (3)'!$E$10,'graph (3)'!$E$8,1)*'graph (3)'!$E$2)</f>
        <v>#REF!</v>
      </c>
      <c r="I62" s="496" t="e">
        <f t="shared" si="2"/>
        <v>#REF!</v>
      </c>
    </row>
    <row r="63" spans="1:9">
      <c r="A63" s="656">
        <v>11</v>
      </c>
      <c r="B63" s="661" t="e">
        <f>IF(A63&lt;='graph (3)'!$E$3,A63,"")</f>
        <v>#REF!</v>
      </c>
      <c r="C63" s="662" t="e">
        <f>IF(B63="","",ROUND(E63-('graph (3)'!$E$7/2),#REF!+1))</f>
        <v>#REF!</v>
      </c>
      <c r="D63" s="662" t="e">
        <f>IF(C63="","",ROUND(E63+('graph (3)'!$E$7/2),#REF!+1))</f>
        <v>#REF!</v>
      </c>
      <c r="E63" s="663" t="e">
        <f>IF(B63="","",ROUND(E62+'graph (3)'!$E$7,#REF!))</f>
        <v>#REF!</v>
      </c>
      <c r="F63" s="664" t="e">
        <f>IF(B63="","",FREQUENCY(#REF!,D63))</f>
        <v>#REF!</v>
      </c>
      <c r="G63" s="665" t="e">
        <f t="shared" si="1"/>
        <v>#REF!</v>
      </c>
      <c r="H63" s="496" t="e">
        <f>IF(B63="","",NORMDIST(E63,'graph (3)'!$E$10,'graph (3)'!$E$8,1)*'graph (3)'!$E$2)</f>
        <v>#REF!</v>
      </c>
      <c r="I63" s="496" t="e">
        <f t="shared" si="2"/>
        <v>#REF!</v>
      </c>
    </row>
    <row r="64" spans="1:9">
      <c r="A64" s="656">
        <v>12</v>
      </c>
      <c r="B64" s="661" t="e">
        <f>IF(A64&lt;='graph (3)'!$E$3,A64,"")</f>
        <v>#REF!</v>
      </c>
      <c r="C64" s="662" t="e">
        <f>IF(B64="","",ROUND(E64-('graph (3)'!$E$7/2),#REF!+1))</f>
        <v>#REF!</v>
      </c>
      <c r="D64" s="662" t="e">
        <f>IF(C64="","",ROUND(E64+('graph (3)'!$E$7/2),#REF!+1))</f>
        <v>#REF!</v>
      </c>
      <c r="E64" s="663" t="e">
        <f>IF(B64="","",ROUND(E63+'graph (3)'!$E$7,#REF!))</f>
        <v>#REF!</v>
      </c>
      <c r="F64" s="664" t="e">
        <f>IF(B64="","",FREQUENCY(#REF!,D64))</f>
        <v>#REF!</v>
      </c>
      <c r="G64" s="665" t="e">
        <f t="shared" si="1"/>
        <v>#REF!</v>
      </c>
      <c r="H64" s="496" t="e">
        <f>IF(B64="","",NORMDIST(E64,'graph (3)'!$E$10,'graph (3)'!$E$8,1)*'graph (3)'!$E$2)</f>
        <v>#REF!</v>
      </c>
      <c r="I64" s="496" t="e">
        <f t="shared" si="2"/>
        <v>#REF!</v>
      </c>
    </row>
    <row r="65" spans="1:9">
      <c r="A65" s="656">
        <v>13</v>
      </c>
      <c r="B65" s="661" t="e">
        <f>IF(A65&lt;='graph (3)'!$E$3,A65,"")</f>
        <v>#REF!</v>
      </c>
      <c r="C65" s="662" t="e">
        <f>IF(B65="","",ROUND(E65-('graph (3)'!$E$7/2),#REF!+1))</f>
        <v>#REF!</v>
      </c>
      <c r="D65" s="662" t="e">
        <f>IF(C65="","",ROUND(E65+('graph (3)'!$E$7/2),#REF!+1))</f>
        <v>#REF!</v>
      </c>
      <c r="E65" s="663" t="e">
        <f>IF(B65="","",ROUND(E64+'graph (3)'!$E$7,#REF!))</f>
        <v>#REF!</v>
      </c>
      <c r="F65" s="664" t="e">
        <f>IF(B65="","",FREQUENCY(#REF!,D65))</f>
        <v>#REF!</v>
      </c>
      <c r="G65" s="665" t="e">
        <f t="shared" si="1"/>
        <v>#REF!</v>
      </c>
      <c r="H65" s="496" t="e">
        <f>IF(B65="","",NORMDIST(E65,'graph (3)'!$E$10,'graph (3)'!$E$8,1)*'graph (3)'!$E$2)</f>
        <v>#REF!</v>
      </c>
      <c r="I65" s="496" t="e">
        <f t="shared" si="2"/>
        <v>#REF!</v>
      </c>
    </row>
    <row r="66" spans="1:9">
      <c r="A66" s="656">
        <v>14</v>
      </c>
      <c r="B66" s="661" t="e">
        <f>IF(A66&lt;='graph (3)'!$E$3,A66,"")</f>
        <v>#REF!</v>
      </c>
      <c r="C66" s="662" t="e">
        <f>IF(B66="","",ROUND(E66-('graph (3)'!$E$7/2),#REF!+1))</f>
        <v>#REF!</v>
      </c>
      <c r="D66" s="662" t="e">
        <f>IF(C66="","",ROUND(E66+('graph (3)'!$E$7/2),#REF!+1))</f>
        <v>#REF!</v>
      </c>
      <c r="E66" s="663" t="e">
        <f>IF(B66="","",ROUND(E65+'graph (3)'!$E$7,#REF!))</f>
        <v>#REF!</v>
      </c>
      <c r="F66" s="664" t="e">
        <f>IF(B66="","",FREQUENCY(#REF!,D66))</f>
        <v>#REF!</v>
      </c>
      <c r="G66" s="665" t="e">
        <f t="shared" si="1"/>
        <v>#REF!</v>
      </c>
      <c r="H66" s="496" t="e">
        <f>IF(B66="","",NORMDIST(E66,'graph (3)'!$E$10,'graph (3)'!$E$8,1)*'graph (3)'!$E$2)</f>
        <v>#REF!</v>
      </c>
      <c r="I66" s="496" t="e">
        <f t="shared" si="2"/>
        <v>#REF!</v>
      </c>
    </row>
    <row r="67" spans="1:9">
      <c r="A67" s="656">
        <v>15</v>
      </c>
      <c r="B67" s="661" t="e">
        <f>IF(A67&lt;='graph (3)'!$E$3,A67,"")</f>
        <v>#REF!</v>
      </c>
      <c r="C67" s="662" t="e">
        <f>IF(B67="","",ROUND(E67-('graph (3)'!$E$7/2),#REF!+1))</f>
        <v>#REF!</v>
      </c>
      <c r="D67" s="662" t="e">
        <f>IF(C67="","",ROUND(E67+('graph (3)'!$E$7/2),#REF!+1))</f>
        <v>#REF!</v>
      </c>
      <c r="E67" s="663" t="e">
        <f>IF(B67="","",ROUND(E66+'graph (3)'!$E$7,#REF!))</f>
        <v>#REF!</v>
      </c>
      <c r="F67" s="664" t="e">
        <f>IF(B67="","",FREQUENCY(#REF!,D67))</f>
        <v>#REF!</v>
      </c>
      <c r="G67" s="665" t="e">
        <f t="shared" si="1"/>
        <v>#REF!</v>
      </c>
      <c r="H67" s="496" t="e">
        <f>IF(B67="","",NORMDIST(E67,'graph (3)'!$E$10,'graph (3)'!$E$8,1)*'graph (3)'!$E$2)</f>
        <v>#REF!</v>
      </c>
      <c r="I67" s="496" t="e">
        <f t="shared" si="2"/>
        <v>#REF!</v>
      </c>
    </row>
    <row r="68" spans="1:9">
      <c r="A68" s="656">
        <v>16</v>
      </c>
      <c r="B68" s="661" t="e">
        <f>IF(A68&lt;='graph (3)'!$E$3,A68,"")</f>
        <v>#REF!</v>
      </c>
      <c r="C68" s="662" t="e">
        <f>IF(B68="","",ROUND(E68-('graph (3)'!$E$7/2),#REF!+1))</f>
        <v>#REF!</v>
      </c>
      <c r="D68" s="662" t="e">
        <f>IF(C68="","",ROUND(E68+('graph (3)'!$E$7/2),#REF!+1))</f>
        <v>#REF!</v>
      </c>
      <c r="E68" s="663" t="e">
        <f>IF(B68="","",ROUND(E67+'graph (3)'!$E$7,#REF!))</f>
        <v>#REF!</v>
      </c>
      <c r="F68" s="664" t="e">
        <f>IF(B68="","",FREQUENCY(#REF!,D68))</f>
        <v>#REF!</v>
      </c>
      <c r="G68" s="665" t="e">
        <f t="shared" si="1"/>
        <v>#REF!</v>
      </c>
      <c r="H68" s="496" t="e">
        <f>IF(B68="","",NORMDIST(E68,'graph (3)'!$E$10,'graph (3)'!$E$8,1)*'graph (3)'!$E$2)</f>
        <v>#REF!</v>
      </c>
      <c r="I68" s="496" t="e">
        <f t="shared" si="2"/>
        <v>#REF!</v>
      </c>
    </row>
    <row r="69" spans="1:9">
      <c r="A69" s="656">
        <v>17</v>
      </c>
      <c r="B69" s="661" t="e">
        <f>IF(A69&lt;='graph (3)'!$E$3,A69,"")</f>
        <v>#REF!</v>
      </c>
      <c r="C69" s="662" t="e">
        <f>IF(B69="","",ROUND(E69-('graph (3)'!$E$7/2),#REF!+1))</f>
        <v>#REF!</v>
      </c>
      <c r="D69" s="662" t="e">
        <f>IF(C69="","",ROUND(E69+('graph (3)'!$E$7/2),#REF!+1))</f>
        <v>#REF!</v>
      </c>
      <c r="E69" s="663" t="e">
        <f>IF(B69="","",ROUND(E68+'graph (3)'!$E$7,#REF!))</f>
        <v>#REF!</v>
      </c>
      <c r="F69" s="664" t="e">
        <f>IF(B69="","",FREQUENCY(#REF!,D69))</f>
        <v>#REF!</v>
      </c>
      <c r="G69" s="665" t="e">
        <f t="shared" si="1"/>
        <v>#REF!</v>
      </c>
      <c r="H69" s="496" t="e">
        <f>IF(B69="","",NORMDIST(E69,'graph (3)'!$E$10,'graph (3)'!$E$8,1)*'graph (3)'!$E$2)</f>
        <v>#REF!</v>
      </c>
      <c r="I69" s="496" t="e">
        <f t="shared" si="2"/>
        <v>#REF!</v>
      </c>
    </row>
    <row r="70" spans="1:9">
      <c r="A70" s="656">
        <v>18</v>
      </c>
      <c r="B70" s="661" t="e">
        <f>IF(A70&lt;='graph (3)'!$E$3,A70,"")</f>
        <v>#REF!</v>
      </c>
      <c r="C70" s="662" t="e">
        <f>IF(B70="","",ROUND(E70-('graph (3)'!$E$7/2),#REF!+1))</f>
        <v>#REF!</v>
      </c>
      <c r="D70" s="662" t="e">
        <f>IF(C70="","",ROUND(E70+('graph (3)'!$E$7/2),#REF!+1))</f>
        <v>#REF!</v>
      </c>
      <c r="E70" s="663" t="e">
        <f>IF(B70="","",ROUND(E69+'graph (3)'!$E$7,#REF!))</f>
        <v>#REF!</v>
      </c>
      <c r="F70" s="664" t="e">
        <f>IF(B70="","",FREQUENCY(#REF!,D70))</f>
        <v>#REF!</v>
      </c>
      <c r="G70" s="665" t="e">
        <f t="shared" si="1"/>
        <v>#REF!</v>
      </c>
      <c r="H70" s="496" t="e">
        <f>IF(B70="","",NORMDIST(E70,'graph (3)'!$E$10,'graph (3)'!$E$8,1)*'graph (3)'!$E$2)</f>
        <v>#REF!</v>
      </c>
      <c r="I70" s="496" t="e">
        <f t="shared" si="2"/>
        <v>#REF!</v>
      </c>
    </row>
    <row r="71" spans="1:9">
      <c r="A71" s="656">
        <v>19</v>
      </c>
      <c r="B71" s="661" t="e">
        <f>IF(A71&lt;='graph (3)'!$E$3,A71,"")</f>
        <v>#REF!</v>
      </c>
      <c r="C71" s="662" t="e">
        <f>IF(B71="","",ROUND(E71-('graph (3)'!$E$7/2),#REF!+1))</f>
        <v>#REF!</v>
      </c>
      <c r="D71" s="662" t="e">
        <f>IF(C71="","",ROUND(E71+('graph (3)'!$E$7/2),#REF!+1))</f>
        <v>#REF!</v>
      </c>
      <c r="E71" s="663" t="e">
        <f>IF(B71="","",ROUND(E70+'graph (3)'!$E$7,#REF!))</f>
        <v>#REF!</v>
      </c>
      <c r="F71" s="664" t="e">
        <f>IF(B71="","",FREQUENCY(#REF!,D71))</f>
        <v>#REF!</v>
      </c>
      <c r="G71" s="665" t="e">
        <f t="shared" si="1"/>
        <v>#REF!</v>
      </c>
      <c r="H71" s="496" t="e">
        <f>IF(B71="","",NORMDIST(E71,'graph (3)'!$E$10,'graph (3)'!$E$8,1)*'graph (3)'!$E$2)</f>
        <v>#REF!</v>
      </c>
      <c r="I71" s="496" t="e">
        <f t="shared" si="2"/>
        <v>#REF!</v>
      </c>
    </row>
    <row r="72" spans="1:9">
      <c r="A72" s="656">
        <v>20</v>
      </c>
      <c r="B72" s="661" t="e">
        <f>IF(A72&lt;='graph (3)'!$E$3,A72,"")</f>
        <v>#REF!</v>
      </c>
      <c r="C72" s="662" t="e">
        <f>IF(B72="","",ROUND(E72-('graph (3)'!$E$7/2),#REF!+1))</f>
        <v>#REF!</v>
      </c>
      <c r="D72" s="662" t="e">
        <f>IF(C72="","",ROUND(E72+('graph (3)'!$E$7/2),#REF!+1))</f>
        <v>#REF!</v>
      </c>
      <c r="E72" s="663" t="e">
        <f>IF(B72="","",ROUND(E71+'graph (3)'!$E$7,#REF!))</f>
        <v>#REF!</v>
      </c>
      <c r="F72" s="664" t="e">
        <f>IF(B72="","",FREQUENCY(#REF!,D72))</f>
        <v>#REF!</v>
      </c>
      <c r="G72" s="665" t="e">
        <f t="shared" si="1"/>
        <v>#REF!</v>
      </c>
      <c r="H72" s="496" t="e">
        <f>IF(B72="","",NORMDIST(E72,'graph (3)'!$E$10,'graph (3)'!$E$8,1)*'graph (3)'!$E$2)</f>
        <v>#REF!</v>
      </c>
      <c r="I72" s="496" t="e">
        <f t="shared" si="2"/>
        <v>#REF!</v>
      </c>
    </row>
    <row r="73" spans="1:9">
      <c r="A73" s="656">
        <v>21</v>
      </c>
      <c r="B73" s="661" t="e">
        <f>IF(A73&lt;='graph (3)'!$E$3,A73,"")</f>
        <v>#REF!</v>
      </c>
      <c r="C73" s="662" t="e">
        <f>IF(B73="","",ROUND(E73-('graph (3)'!$E$7/2),#REF!+1))</f>
        <v>#REF!</v>
      </c>
      <c r="D73" s="662" t="e">
        <f>IF(C73="","",ROUND(E73+('graph (3)'!$E$7/2),#REF!+1))</f>
        <v>#REF!</v>
      </c>
      <c r="E73" s="663" t="e">
        <f>IF(B73="","",ROUND(E72+'graph (3)'!$E$7,#REF!))</f>
        <v>#REF!</v>
      </c>
      <c r="F73" s="664" t="e">
        <f>IF(B73="","",FREQUENCY(#REF!,D73))</f>
        <v>#REF!</v>
      </c>
      <c r="G73" s="665" t="e">
        <f t="shared" si="1"/>
        <v>#REF!</v>
      </c>
      <c r="H73" s="496" t="e">
        <f>IF(B73="","",NORMDIST(E73,'graph (3)'!$E$10,'graph (3)'!$E$8,1)*'graph (3)'!$E$2)</f>
        <v>#REF!</v>
      </c>
      <c r="I73" s="496" t="e">
        <f t="shared" si="2"/>
        <v>#REF!</v>
      </c>
    </row>
    <row r="74" spans="1:9">
      <c r="A74" s="656">
        <v>22</v>
      </c>
      <c r="B74" s="661" t="e">
        <f>IF(A74&lt;='graph (3)'!$E$3,A74,"")</f>
        <v>#REF!</v>
      </c>
      <c r="C74" s="662" t="e">
        <f>IF(B74="","",ROUND(E74-('graph (3)'!$E$7/2),#REF!+1))</f>
        <v>#REF!</v>
      </c>
      <c r="D74" s="662" t="e">
        <f>IF(C74="","",ROUND(E74+('graph (3)'!$E$7/2),#REF!+1))</f>
        <v>#REF!</v>
      </c>
      <c r="E74" s="663" t="e">
        <f>IF(B74="","",ROUND(E73+'graph (3)'!$E$7,#REF!))</f>
        <v>#REF!</v>
      </c>
      <c r="F74" s="664" t="e">
        <f>IF(B74="","",FREQUENCY(#REF!,D74))</f>
        <v>#REF!</v>
      </c>
      <c r="G74" s="665" t="e">
        <f t="shared" si="1"/>
        <v>#REF!</v>
      </c>
      <c r="H74" s="496" t="e">
        <f>IF(B74="","",NORMDIST(E74,'graph (3)'!$E$10,'graph (3)'!$E$8,1)*'graph (3)'!$E$2)</f>
        <v>#REF!</v>
      </c>
      <c r="I74" s="496" t="e">
        <f t="shared" si="2"/>
        <v>#REF!</v>
      </c>
    </row>
    <row r="75" spans="1:9">
      <c r="A75" s="656">
        <v>23</v>
      </c>
      <c r="B75" s="661" t="e">
        <f>IF(A75&lt;='graph (3)'!$E$3,A75,"")</f>
        <v>#REF!</v>
      </c>
      <c r="C75" s="662" t="e">
        <f>IF(B75="","",ROUND(E75-('graph (3)'!$E$7/2),#REF!+1))</f>
        <v>#REF!</v>
      </c>
      <c r="D75" s="662" t="e">
        <f>IF(C75="","",ROUND(E75+('graph (3)'!$E$7/2),#REF!+1))</f>
        <v>#REF!</v>
      </c>
      <c r="E75" s="663" t="e">
        <f>IF(B75="","",ROUND(E74+'graph (3)'!$E$7,#REF!))</f>
        <v>#REF!</v>
      </c>
      <c r="F75" s="664" t="e">
        <f>IF(B75="","",FREQUENCY(#REF!,D75))</f>
        <v>#REF!</v>
      </c>
      <c r="G75" s="665" t="e">
        <f t="shared" si="1"/>
        <v>#REF!</v>
      </c>
      <c r="H75" s="496" t="e">
        <f>IF(B75="","",NORMDIST(E75,'graph (3)'!$E$10,'graph (3)'!$E$8,1)*'graph (3)'!$E$2)</f>
        <v>#REF!</v>
      </c>
      <c r="I75" s="496" t="e">
        <f t="shared" si="2"/>
        <v>#REF!</v>
      </c>
    </row>
    <row r="76" spans="1:9">
      <c r="A76" s="656">
        <v>24</v>
      </c>
      <c r="B76" s="661" t="e">
        <f>IF(A76&lt;='graph (3)'!$E$3,A76,"")</f>
        <v>#REF!</v>
      </c>
      <c r="C76" s="662" t="e">
        <f>IF(B76="","",ROUND(E76-('graph (3)'!$E$7/2),#REF!+1))</f>
        <v>#REF!</v>
      </c>
      <c r="D76" s="662" t="e">
        <f>IF(C76="","",ROUND(E76+('graph (3)'!$E$7/2),#REF!+1))</f>
        <v>#REF!</v>
      </c>
      <c r="E76" s="663" t="e">
        <f>IF(B76="","",ROUND(E75+'graph (3)'!$E$7,#REF!))</f>
        <v>#REF!</v>
      </c>
      <c r="F76" s="664" t="e">
        <f>IF(B76="","",FREQUENCY(#REF!,D76))</f>
        <v>#REF!</v>
      </c>
      <c r="G76" s="665" t="e">
        <f t="shared" si="1"/>
        <v>#REF!</v>
      </c>
      <c r="H76" s="496" t="e">
        <f>IF(B76="","",NORMDIST(E76,'graph (3)'!$E$10,'graph (3)'!$E$8,1)*'graph (3)'!$E$2)</f>
        <v>#REF!</v>
      </c>
      <c r="I76" s="496" t="e">
        <f t="shared" si="2"/>
        <v>#REF!</v>
      </c>
    </row>
    <row r="77" spans="1:9">
      <c r="A77" s="666">
        <v>25</v>
      </c>
      <c r="B77" s="667" t="e">
        <f>IF(A77&lt;='graph (3)'!$E$3,A77,"")</f>
        <v>#REF!</v>
      </c>
      <c r="C77" s="668" t="e">
        <f>IF(B77="","",ROUND(E77-('graph (3)'!$E$7/2),#REF!+1))</f>
        <v>#REF!</v>
      </c>
      <c r="D77" s="668" t="e">
        <f>IF(C77="","",ROUND(E77+('graph (3)'!$E$7/2),#REF!+1))</f>
        <v>#REF!</v>
      </c>
      <c r="E77" s="669" t="e">
        <f>IF(B77="","",ROUND(E76+'graph (3)'!$E$7,#REF!))</f>
        <v>#REF!</v>
      </c>
      <c r="F77" s="670" t="e">
        <f>IF(B77="","",FREQUENCY(#REF!,D77))</f>
        <v>#REF!</v>
      </c>
      <c r="G77" s="671" t="e">
        <f t="shared" si="1"/>
        <v>#REF!</v>
      </c>
      <c r="H77" s="496" t="e">
        <f>IF(B77="","",NORMDIST(E77,'graph (3)'!$E$10,'graph (3)'!$E$8,1)*'graph (3)'!$E$2)</f>
        <v>#REF!</v>
      </c>
      <c r="I77" s="496" t="e">
        <f t="shared" si="2"/>
        <v>#REF!</v>
      </c>
    </row>
    <row r="79" spans="1:9">
      <c r="E79" s="632"/>
    </row>
    <row r="80" spans="1:9">
      <c r="E80" s="467"/>
      <c r="G80" s="672"/>
    </row>
    <row r="81" spans="2:12">
      <c r="B81" s="620" t="e">
        <f>IF('graph (3)'!$E$2=0,"",'graph (3)'!$E$26)</f>
        <v>#REF!</v>
      </c>
      <c r="C81" s="673" t="e">
        <f>IF('graph (3)'!$E$2=0,20,IF(SUM(K81+L81=0),NA(),0.25))</f>
        <v>#REF!</v>
      </c>
      <c r="D81" s="496" t="e">
        <f>IF('graph (3)'!$E$2=0,20,IF(AND(B81&lt;'graph (3)'!$E$10+'graph (3)'!$E$32,B81&gt;'graph (3)'!$E$10-'graph (3)'!$E$32),0.25,NA()))</f>
        <v>#REF!</v>
      </c>
      <c r="K81" s="674" t="e">
        <f>IF('graph (3)'!$E$20=0,0,IF('graph (3)'!$E$2=0,20,IF(AND(B81&lt;'graph (3)'!$E$20+'graph (3)'!$E$32,B81&gt;'graph (3)'!$E$20-'graph (3)'!$E$32),0.25,0)))</f>
        <v>#REF!</v>
      </c>
      <c r="L81" s="674" t="e">
        <f>IF('graph (3)'!$E$22=0,0,IF('graph (3)'!$E$2=0,20,IF(AND(B81&gt;'graph (3)'!$E$22-'graph (3)'!$E$32,B81&lt;'graph (3)'!$E$22+'graph (3)'!$E$32),0.25,0)))</f>
        <v>#REF!</v>
      </c>
    </row>
    <row r="82" spans="2:12">
      <c r="B82" s="620" t="e">
        <f>IF('graph (3)'!$E$2=0,"",B81+'graph (3)'!$E$32)</f>
        <v>#REF!</v>
      </c>
      <c r="C82" s="673" t="e">
        <f>IF('graph (3)'!$E$2=0,20,IF(SUM(K82+L82=0),NA(),0.25))</f>
        <v>#REF!</v>
      </c>
      <c r="D82" s="496" t="e">
        <f>IF('graph (3)'!$E$2=0,20,IF(AND(B82&lt;'graph (3)'!$E$10+'graph (3)'!$E$32,B82&gt;'graph (3)'!$E$10-'graph (3)'!$E$32),0.25,NA()))</f>
        <v>#REF!</v>
      </c>
      <c r="K82" s="674" t="e">
        <f>IF('graph (3)'!$E$20=0,0,IF('graph (3)'!$E$2=0,20,IF(AND(B82&lt;'graph (3)'!$E$20+'graph (3)'!$E$32,B82&gt;'graph (3)'!$E$20-'graph (3)'!$E$32),0.25,0)))</f>
        <v>#REF!</v>
      </c>
      <c r="L82" s="674" t="e">
        <f>IF('graph (3)'!$E$22=0,0,IF('graph (3)'!$E$2=0,20,IF(AND(B82&gt;'graph (3)'!$E$22-'graph (3)'!$E$32,B82&lt;'graph (3)'!$E$22+'graph (3)'!$E$32),0.25,0)))</f>
        <v>#REF!</v>
      </c>
    </row>
    <row r="83" spans="2:12">
      <c r="B83" s="620" t="e">
        <f>IF('graph (3)'!$E$2=0,"",B82+'graph (3)'!$E$32)</f>
        <v>#REF!</v>
      </c>
      <c r="C83" s="673" t="e">
        <f>IF('graph (3)'!$E$2=0,20,IF(SUM(K83+L83=0),NA(),0.25))</f>
        <v>#REF!</v>
      </c>
      <c r="D83" s="496" t="e">
        <f>IF('graph (3)'!$E$2=0,20,IF(AND(B83&lt;'graph (3)'!$E$10+'graph (3)'!$E$32,B83&gt;'graph (3)'!$E$10-'graph (3)'!$E$32),0.25,NA()))</f>
        <v>#REF!</v>
      </c>
      <c r="K83" s="674" t="e">
        <f>IF('graph (3)'!$E$20=0,0,IF('graph (3)'!$E$2=0,20,IF(AND(B83&lt;'graph (3)'!$E$20+'graph (3)'!$E$32,B83&gt;'graph (3)'!$E$20-'graph (3)'!$E$32),0.25,0)))</f>
        <v>#REF!</v>
      </c>
      <c r="L83" s="674" t="e">
        <f>IF('graph (3)'!$E$22=0,0,IF('graph (3)'!$E$2=0,20,IF(AND(B83&gt;'graph (3)'!$E$22-'graph (3)'!$E$32,B83&lt;'graph (3)'!$E$22+'graph (3)'!$E$32),0.25,0)))</f>
        <v>#REF!</v>
      </c>
    </row>
    <row r="84" spans="2:12">
      <c r="B84" s="620" t="e">
        <f>IF('graph (3)'!$E$2=0,"",B83+'graph (3)'!$E$32)</f>
        <v>#REF!</v>
      </c>
      <c r="C84" s="673" t="e">
        <f>IF('graph (3)'!$E$2=0,20,IF(SUM(K84+L84=0),NA(),0.25))</f>
        <v>#REF!</v>
      </c>
      <c r="D84" s="496" t="e">
        <f>IF('graph (3)'!$E$2=0,20,IF(AND(B84&lt;'graph (3)'!$E$10+'graph (3)'!$E$32,B84&gt;'graph (3)'!$E$10-'graph (3)'!$E$32),0.25,NA()))</f>
        <v>#REF!</v>
      </c>
      <c r="K84" s="674" t="e">
        <f>IF('graph (3)'!$E$20=0,0,IF('graph (3)'!$E$2=0,20,IF(AND(B84&lt;'graph (3)'!$E$20+'graph (3)'!$E$32,B84&gt;'graph (3)'!$E$20-'graph (3)'!$E$32),0.25,0)))</f>
        <v>#REF!</v>
      </c>
      <c r="L84" s="674" t="e">
        <f>IF('graph (3)'!$E$22=0,0,IF('graph (3)'!$E$2=0,20,IF(AND(B84&gt;'graph (3)'!$E$22-'graph (3)'!$E$32,B84&lt;'graph (3)'!$E$22+'graph (3)'!$E$32),0.25,0)))</f>
        <v>#REF!</v>
      </c>
    </row>
    <row r="85" spans="2:12">
      <c r="B85" s="620" t="e">
        <f>IF('graph (3)'!$E$2=0,"",B84+'graph (3)'!$E$32)</f>
        <v>#REF!</v>
      </c>
      <c r="C85" s="673" t="e">
        <f>IF('graph (3)'!$E$2=0,20,IF(SUM(K85+L85=0),NA(),0.25))</f>
        <v>#REF!</v>
      </c>
      <c r="D85" s="496" t="e">
        <f>IF('graph (3)'!$E$2=0,20,IF(AND(B85&lt;'graph (3)'!$E$10+'graph (3)'!$E$32,B85&gt;'graph (3)'!$E$10-'graph (3)'!$E$32),0.25,NA()))</f>
        <v>#REF!</v>
      </c>
      <c r="K85" s="674" t="e">
        <f>IF('graph (3)'!$E$20=0,0,IF('graph (3)'!$E$2=0,20,IF(AND(B85&lt;'graph (3)'!$E$20+'graph (3)'!$E$32,B85&gt;'graph (3)'!$E$20-'graph (3)'!$E$32),0.25,0)))</f>
        <v>#REF!</v>
      </c>
      <c r="L85" s="674" t="e">
        <f>IF('graph (3)'!$E$22=0,0,IF('graph (3)'!$E$2=0,20,IF(AND(B85&gt;'graph (3)'!$E$22-'graph (3)'!$E$32,B85&lt;'graph (3)'!$E$22+'graph (3)'!$E$32),0.25,0)))</f>
        <v>#REF!</v>
      </c>
    </row>
    <row r="86" spans="2:12">
      <c r="B86" s="620" t="e">
        <f>IF('graph (3)'!$E$2=0,"",B85+'graph (3)'!$E$32)</f>
        <v>#REF!</v>
      </c>
      <c r="C86" s="673" t="e">
        <f>IF('graph (3)'!$E$2=0,20,IF(SUM(K86+L86=0),NA(),0.25))</f>
        <v>#REF!</v>
      </c>
      <c r="D86" s="496" t="e">
        <f>IF('graph (3)'!$E$2=0,20,IF(AND(B86&lt;'graph (3)'!$E$10+'graph (3)'!$E$32,B86&gt;'graph (3)'!$E$10-'graph (3)'!$E$32),0.25,NA()))</f>
        <v>#REF!</v>
      </c>
      <c r="K86" s="674" t="e">
        <f>IF('graph (3)'!$E$20=0,0,IF('graph (3)'!$E$2=0,20,IF(AND(B86&lt;'graph (3)'!$E$20+'graph (3)'!$E$32,B86&gt;'graph (3)'!$E$20-'graph (3)'!$E$32),0.25,0)))</f>
        <v>#REF!</v>
      </c>
      <c r="L86" s="674" t="e">
        <f>IF('graph (3)'!$E$22=0,0,IF('graph (3)'!$E$2=0,20,IF(AND(B86&gt;'graph (3)'!$E$22-'graph (3)'!$E$32,B86&lt;'graph (3)'!$E$22+'graph (3)'!$E$32),0.25,0)))</f>
        <v>#REF!</v>
      </c>
    </row>
    <row r="87" spans="2:12">
      <c r="B87" s="620" t="e">
        <f>IF('graph (3)'!$E$2=0,"",B86+'graph (3)'!$E$32)</f>
        <v>#REF!</v>
      </c>
      <c r="C87" s="673" t="e">
        <f>IF('graph (3)'!$E$2=0,20,IF(SUM(K87+L87=0),NA(),0.25))</f>
        <v>#REF!</v>
      </c>
      <c r="D87" s="496" t="e">
        <f>IF('graph (3)'!$E$2=0,20,IF(AND(B87&lt;'graph (3)'!$E$10+'graph (3)'!$E$32,B87&gt;'graph (3)'!$E$10-'graph (3)'!$E$32),0.25,NA()))</f>
        <v>#REF!</v>
      </c>
      <c r="K87" s="674" t="e">
        <f>IF('graph (3)'!$E$20=0,0,IF('graph (3)'!$E$2=0,20,IF(AND(B87&lt;'graph (3)'!$E$20+'graph (3)'!$E$32,B87&gt;'graph (3)'!$E$20-'graph (3)'!$E$32),0.25,0)))</f>
        <v>#REF!</v>
      </c>
      <c r="L87" s="674" t="e">
        <f>IF('graph (3)'!$E$22=0,0,IF('graph (3)'!$E$2=0,20,IF(AND(B87&gt;'graph (3)'!$E$22-'graph (3)'!$E$32,B87&lt;'graph (3)'!$E$22+'graph (3)'!$E$32),0.25,0)))</f>
        <v>#REF!</v>
      </c>
    </row>
    <row r="88" spans="2:12">
      <c r="B88" s="620" t="e">
        <f>IF('graph (3)'!$E$2=0,"",B87+'graph (3)'!$E$32)</f>
        <v>#REF!</v>
      </c>
      <c r="C88" s="673" t="e">
        <f>IF('graph (3)'!$E$2=0,20,IF(SUM(K88+L88=0),NA(),0.25))</f>
        <v>#REF!</v>
      </c>
      <c r="D88" s="496" t="e">
        <f>IF('graph (3)'!$E$2=0,20,IF(AND(B88&lt;'graph (3)'!$E$10+'graph (3)'!$E$32,B88&gt;'graph (3)'!$E$10-'graph (3)'!$E$32),0.25,NA()))</f>
        <v>#REF!</v>
      </c>
      <c r="K88" s="674" t="e">
        <f>IF('graph (3)'!$E$20=0,0,IF('graph (3)'!$E$2=0,20,IF(AND(B88&lt;'graph (3)'!$E$20+'graph (3)'!$E$32,B88&gt;'graph (3)'!$E$20-'graph (3)'!$E$32),0.25,0)))</f>
        <v>#REF!</v>
      </c>
      <c r="L88" s="674" t="e">
        <f>IF('graph (3)'!$E$22=0,0,IF('graph (3)'!$E$2=0,20,IF(AND(B88&gt;'graph (3)'!$E$22-'graph (3)'!$E$32,B88&lt;'graph (3)'!$E$22+'graph (3)'!$E$32),0.25,0)))</f>
        <v>#REF!</v>
      </c>
    </row>
    <row r="89" spans="2:12">
      <c r="B89" s="620" t="e">
        <f>IF('graph (3)'!$E$2=0,"",B88+'graph (3)'!$E$32)</f>
        <v>#REF!</v>
      </c>
      <c r="C89" s="673" t="e">
        <f>IF('graph (3)'!$E$2=0,20,IF(SUM(K89+L89=0),NA(),0.25))</f>
        <v>#REF!</v>
      </c>
      <c r="D89" s="496" t="e">
        <f>IF('graph (3)'!$E$2=0,20,IF(AND(B89&lt;'graph (3)'!$E$10+'graph (3)'!$E$32,B89&gt;'graph (3)'!$E$10-'graph (3)'!$E$32),0.25,NA()))</f>
        <v>#REF!</v>
      </c>
      <c r="K89" s="674" t="e">
        <f>IF('graph (3)'!$E$20=0,0,IF('graph (3)'!$E$2=0,20,IF(AND(B89&lt;'graph (3)'!$E$20+'graph (3)'!$E$32,B89&gt;'graph (3)'!$E$20-'graph (3)'!$E$32),0.25,0)))</f>
        <v>#REF!</v>
      </c>
      <c r="L89" s="674" t="e">
        <f>IF('graph (3)'!$E$22=0,0,IF('graph (3)'!$E$2=0,20,IF(AND(B89&gt;'graph (3)'!$E$22-'graph (3)'!$E$32,B89&lt;'graph (3)'!$E$22+'graph (3)'!$E$32),0.25,0)))</f>
        <v>#REF!</v>
      </c>
    </row>
    <row r="90" spans="2:12">
      <c r="B90" s="620" t="e">
        <f>IF('graph (3)'!$E$2=0,"",B89+'graph (3)'!$E$32)</f>
        <v>#REF!</v>
      </c>
      <c r="C90" s="673" t="e">
        <f>IF('graph (3)'!$E$2=0,20,IF(SUM(K90+L90=0),NA(),0.25))</f>
        <v>#REF!</v>
      </c>
      <c r="D90" s="496" t="e">
        <f>IF('graph (3)'!$E$2=0,20,IF(AND(B90&lt;'graph (3)'!$E$10+'graph (3)'!$E$32,B90&gt;'graph (3)'!$E$10-'graph (3)'!$E$32),0.25,NA()))</f>
        <v>#REF!</v>
      </c>
      <c r="K90" s="674" t="e">
        <f>IF('graph (3)'!$E$20=0,0,IF('graph (3)'!$E$2=0,20,IF(AND(B90&lt;'graph (3)'!$E$20+'graph (3)'!$E$32,B90&gt;'graph (3)'!$E$20-'graph (3)'!$E$32),0.25,0)))</f>
        <v>#REF!</v>
      </c>
      <c r="L90" s="674" t="e">
        <f>IF('graph (3)'!$E$22=0,0,IF('graph (3)'!$E$2=0,20,IF(AND(B90&gt;'graph (3)'!$E$22-'graph (3)'!$E$32,B90&lt;'graph (3)'!$E$22+'graph (3)'!$E$32),0.25,0)))</f>
        <v>#REF!</v>
      </c>
    </row>
    <row r="91" spans="2:12">
      <c r="B91" s="620" t="e">
        <f>IF('graph (3)'!$E$2=0,"",B90+'graph (3)'!$E$32)</f>
        <v>#REF!</v>
      </c>
      <c r="C91" s="673" t="e">
        <f>IF('graph (3)'!$E$2=0,20,IF(SUM(K91+L91=0),NA(),0.25))</f>
        <v>#REF!</v>
      </c>
      <c r="D91" s="496" t="e">
        <f>IF('graph (3)'!$E$2=0,20,IF(AND(B91&lt;'graph (3)'!$E$10+'graph (3)'!$E$32,B91&gt;'graph (3)'!$E$10-'graph (3)'!$E$32),0.25,NA()))</f>
        <v>#REF!</v>
      </c>
      <c r="K91" s="674" t="e">
        <f>IF('graph (3)'!$E$20=0,0,IF('graph (3)'!$E$2=0,20,IF(AND(B91&lt;'graph (3)'!$E$20+'graph (3)'!$E$32,B91&gt;'graph (3)'!$E$20-'graph (3)'!$E$32),0.25,0)))</f>
        <v>#REF!</v>
      </c>
      <c r="L91" s="674" t="e">
        <f>IF('graph (3)'!$E$22=0,0,IF('graph (3)'!$E$2=0,20,IF(AND(B91&gt;'graph (3)'!$E$22-'graph (3)'!$E$32,B91&lt;'graph (3)'!$E$22+'graph (3)'!$E$32),0.25,0)))</f>
        <v>#REF!</v>
      </c>
    </row>
    <row r="92" spans="2:12">
      <c r="B92" s="620" t="e">
        <f>IF('graph (3)'!$E$2=0,"",B91+'graph (3)'!$E$32)</f>
        <v>#REF!</v>
      </c>
      <c r="C92" s="673" t="e">
        <f>IF('graph (3)'!$E$2=0,20,IF(SUM(K92+L92=0),NA(),0.25))</f>
        <v>#REF!</v>
      </c>
      <c r="D92" s="496" t="e">
        <f>IF('graph (3)'!$E$2=0,20,IF(AND(B92&lt;'graph (3)'!$E$10+'graph (3)'!$E$32,B92&gt;'graph (3)'!$E$10-'graph (3)'!$E$32),0.25,NA()))</f>
        <v>#REF!</v>
      </c>
      <c r="K92" s="674" t="e">
        <f>IF('graph (3)'!$E$20=0,0,IF('graph (3)'!$E$2=0,20,IF(AND(B92&lt;'graph (3)'!$E$20+'graph (3)'!$E$32,B92&gt;'graph (3)'!$E$20-'graph (3)'!$E$32),0.25,0)))</f>
        <v>#REF!</v>
      </c>
      <c r="L92" s="674" t="e">
        <f>IF('graph (3)'!$E$22=0,0,IF('graph (3)'!$E$2=0,20,IF(AND(B92&gt;'graph (3)'!$E$22-'graph (3)'!$E$32,B92&lt;'graph (3)'!$E$22+'graph (3)'!$E$32),0.25,0)))</f>
        <v>#REF!</v>
      </c>
    </row>
    <row r="93" spans="2:12">
      <c r="B93" s="620" t="e">
        <f>IF('graph (3)'!$E$2=0,"",B92+'graph (3)'!$E$32)</f>
        <v>#REF!</v>
      </c>
      <c r="C93" s="673" t="e">
        <f>IF('graph (3)'!$E$2=0,20,IF(SUM(K93+L93=0),NA(),0.25))</f>
        <v>#REF!</v>
      </c>
      <c r="D93" s="496" t="e">
        <f>IF('graph (3)'!$E$2=0,20,IF(AND(B93&lt;'graph (3)'!$E$10+'graph (3)'!$E$32,B93&gt;'graph (3)'!$E$10-'graph (3)'!$E$32),0.25,NA()))</f>
        <v>#REF!</v>
      </c>
      <c r="K93" s="674" t="e">
        <f>IF('graph (3)'!$E$20=0,0,IF('graph (3)'!$E$2=0,20,IF(AND(B93&lt;'graph (3)'!$E$20+'graph (3)'!$E$32,B93&gt;'graph (3)'!$E$20-'graph (3)'!$E$32),0.25,0)))</f>
        <v>#REF!</v>
      </c>
      <c r="L93" s="674" t="e">
        <f>IF('graph (3)'!$E$22=0,0,IF('graph (3)'!$E$2=0,20,IF(AND(B93&gt;'graph (3)'!$E$22-'graph (3)'!$E$32,B93&lt;'graph (3)'!$E$22+'graph (3)'!$E$32),0.25,0)))</f>
        <v>#REF!</v>
      </c>
    </row>
    <row r="94" spans="2:12">
      <c r="B94" s="620" t="e">
        <f>IF('graph (3)'!$E$2=0,"",B93+'graph (3)'!$E$32)</f>
        <v>#REF!</v>
      </c>
      <c r="C94" s="673" t="e">
        <f>IF('graph (3)'!$E$2=0,20,IF(SUM(K94+L94=0),NA(),0.25))</f>
        <v>#REF!</v>
      </c>
      <c r="D94" s="496" t="e">
        <f>IF('graph (3)'!$E$2=0,20,IF(AND(B94&lt;'graph (3)'!$E$10+'graph (3)'!$E$32,B94&gt;'graph (3)'!$E$10-'graph (3)'!$E$32),0.25,NA()))</f>
        <v>#REF!</v>
      </c>
      <c r="K94" s="674" t="e">
        <f>IF('graph (3)'!$E$20=0,0,IF('graph (3)'!$E$2=0,20,IF(AND(B94&lt;'graph (3)'!$E$20+'graph (3)'!$E$32,B94&gt;'graph (3)'!$E$20-'graph (3)'!$E$32),0.25,0)))</f>
        <v>#REF!</v>
      </c>
      <c r="L94" s="674" t="e">
        <f>IF('graph (3)'!$E$22=0,0,IF('graph (3)'!$E$2=0,20,IF(AND(B94&gt;'graph (3)'!$E$22-'graph (3)'!$E$32,B94&lt;'graph (3)'!$E$22+'graph (3)'!$E$32),0.25,0)))</f>
        <v>#REF!</v>
      </c>
    </row>
    <row r="95" spans="2:12">
      <c r="B95" s="620" t="e">
        <f>IF('graph (3)'!$E$2=0,"",B94+'graph (3)'!$E$32)</f>
        <v>#REF!</v>
      </c>
      <c r="C95" s="673" t="e">
        <f>IF('graph (3)'!$E$2=0,20,IF(SUM(K95+L95=0),NA(),0.25))</f>
        <v>#REF!</v>
      </c>
      <c r="D95" s="496" t="e">
        <f>IF('graph (3)'!$E$2=0,20,IF(AND(B95&lt;'graph (3)'!$E$10+'graph (3)'!$E$32,B95&gt;'graph (3)'!$E$10-'graph (3)'!$E$32),0.25,NA()))</f>
        <v>#REF!</v>
      </c>
      <c r="K95" s="674" t="e">
        <f>IF('graph (3)'!$E$20=0,0,IF('graph (3)'!$E$2=0,20,IF(AND(B95&lt;'graph (3)'!$E$20+'graph (3)'!$E$32,B95&gt;'graph (3)'!$E$20-'graph (3)'!$E$32),0.25,0)))</f>
        <v>#REF!</v>
      </c>
      <c r="L95" s="674" t="e">
        <f>IF('graph (3)'!$E$22=0,0,IF('graph (3)'!$E$2=0,20,IF(AND(B95&gt;'graph (3)'!$E$22-'graph (3)'!$E$32,B95&lt;'graph (3)'!$E$22+'graph (3)'!$E$32),0.25,0)))</f>
        <v>#REF!</v>
      </c>
    </row>
    <row r="96" spans="2:12">
      <c r="B96" s="620" t="e">
        <f>IF('graph (3)'!$E$2=0,"",B95+'graph (3)'!$E$32)</f>
        <v>#REF!</v>
      </c>
      <c r="C96" s="673" t="e">
        <f>IF('graph (3)'!$E$2=0,20,IF(SUM(K96+L96=0),NA(),0.25))</f>
        <v>#REF!</v>
      </c>
      <c r="D96" s="496" t="e">
        <f>IF('graph (3)'!$E$2=0,20,IF(AND(B96&lt;'graph (3)'!$E$10+'graph (3)'!$E$32,B96&gt;'graph (3)'!$E$10-'graph (3)'!$E$32),0.25,NA()))</f>
        <v>#REF!</v>
      </c>
      <c r="K96" s="674" t="e">
        <f>IF('graph (3)'!$E$20=0,0,IF('graph (3)'!$E$2=0,20,IF(AND(B96&lt;'graph (3)'!$E$20+'graph (3)'!$E$32,B96&gt;'graph (3)'!$E$20-'graph (3)'!$E$32),0.25,0)))</f>
        <v>#REF!</v>
      </c>
      <c r="L96" s="674" t="e">
        <f>IF('graph (3)'!$E$22=0,0,IF('graph (3)'!$E$2=0,20,IF(AND(B96&gt;'graph (3)'!$E$22-'graph (3)'!$E$32,B96&lt;'graph (3)'!$E$22+'graph (3)'!$E$32),0.25,0)))</f>
        <v>#REF!</v>
      </c>
    </row>
    <row r="97" spans="2:12">
      <c r="B97" s="620" t="e">
        <f>IF('graph (3)'!$E$2=0,"",B96+'graph (3)'!$E$32)</f>
        <v>#REF!</v>
      </c>
      <c r="C97" s="673" t="e">
        <f>IF('graph (3)'!$E$2=0,20,IF(SUM(K97+L97=0),NA(),0.25))</f>
        <v>#REF!</v>
      </c>
      <c r="D97" s="496" t="e">
        <f>IF('graph (3)'!$E$2=0,20,IF(AND(B97&lt;'graph (3)'!$E$10+'graph (3)'!$E$32,B97&gt;'graph (3)'!$E$10-'graph (3)'!$E$32),0.25,NA()))</f>
        <v>#REF!</v>
      </c>
      <c r="K97" s="674" t="e">
        <f>IF('graph (3)'!$E$20=0,0,IF('graph (3)'!$E$2=0,20,IF(AND(B97&lt;'graph (3)'!$E$20+'graph (3)'!$E$32,B97&gt;'graph (3)'!$E$20-'graph (3)'!$E$32),0.25,0)))</f>
        <v>#REF!</v>
      </c>
      <c r="L97" s="674" t="e">
        <f>IF('graph (3)'!$E$22=0,0,IF('graph (3)'!$E$2=0,20,IF(AND(B97&gt;'graph (3)'!$E$22-'graph (3)'!$E$32,B97&lt;'graph (3)'!$E$22+'graph (3)'!$E$32),0.25,0)))</f>
        <v>#REF!</v>
      </c>
    </row>
    <row r="98" spans="2:12">
      <c r="B98" s="620" t="e">
        <f>IF('graph (3)'!$E$2=0,"",B97+'graph (3)'!$E$32)</f>
        <v>#REF!</v>
      </c>
      <c r="C98" s="673" t="e">
        <f>IF('graph (3)'!$E$2=0,20,IF(SUM(K98+L98=0),NA(),0.25))</f>
        <v>#REF!</v>
      </c>
      <c r="D98" s="496" t="e">
        <f>IF('graph (3)'!$E$2=0,20,IF(AND(B98&lt;'graph (3)'!$E$10+'graph (3)'!$E$32,B98&gt;'graph (3)'!$E$10-'graph (3)'!$E$32),0.25,NA()))</f>
        <v>#REF!</v>
      </c>
      <c r="K98" s="674" t="e">
        <f>IF('graph (3)'!$E$20=0,0,IF('graph (3)'!$E$2=0,20,IF(AND(B98&lt;'graph (3)'!$E$20+'graph (3)'!$E$32,B98&gt;'graph (3)'!$E$20-'graph (3)'!$E$32),0.25,0)))</f>
        <v>#REF!</v>
      </c>
      <c r="L98" s="674" t="e">
        <f>IF('graph (3)'!$E$22=0,0,IF('graph (3)'!$E$2=0,20,IF(AND(B98&gt;'graph (3)'!$E$22-'graph (3)'!$E$32,B98&lt;'graph (3)'!$E$22+'graph (3)'!$E$32),0.25,0)))</f>
        <v>#REF!</v>
      </c>
    </row>
    <row r="99" spans="2:12">
      <c r="B99" s="620" t="e">
        <f>IF('graph (3)'!$E$2=0,"",B98+'graph (3)'!$E$32)</f>
        <v>#REF!</v>
      </c>
      <c r="C99" s="673" t="e">
        <f>IF('graph (3)'!$E$2=0,20,IF(SUM(K99+L99=0),NA(),0.25))</f>
        <v>#REF!</v>
      </c>
      <c r="D99" s="496" t="e">
        <f>IF('graph (3)'!$E$2=0,20,IF(AND(B99&lt;'graph (3)'!$E$10+'graph (3)'!$E$32,B99&gt;'graph (3)'!$E$10-'graph (3)'!$E$32),0.25,NA()))</f>
        <v>#REF!</v>
      </c>
      <c r="K99" s="674" t="e">
        <f>IF('graph (3)'!$E$20=0,0,IF('graph (3)'!$E$2=0,20,IF(AND(B99&lt;'graph (3)'!$E$20+'graph (3)'!$E$32,B99&gt;'graph (3)'!$E$20-'graph (3)'!$E$32),0.25,0)))</f>
        <v>#REF!</v>
      </c>
      <c r="L99" s="674" t="e">
        <f>IF('graph (3)'!$E$22=0,0,IF('graph (3)'!$E$2=0,20,IF(AND(B99&gt;'graph (3)'!$E$22-'graph (3)'!$E$32,B99&lt;'graph (3)'!$E$22+'graph (3)'!$E$32),0.25,0)))</f>
        <v>#REF!</v>
      </c>
    </row>
    <row r="100" spans="2:12">
      <c r="B100" s="620" t="e">
        <f>IF('graph (3)'!$E$2=0,"",B99+'graph (3)'!$E$32)</f>
        <v>#REF!</v>
      </c>
      <c r="C100" s="673" t="e">
        <f>IF('graph (3)'!$E$2=0,20,IF(SUM(K100+L100=0),NA(),0.25))</f>
        <v>#REF!</v>
      </c>
      <c r="D100" s="496" t="e">
        <f>IF('graph (3)'!$E$2=0,20,IF(AND(B100&lt;'graph (3)'!$E$10+'graph (3)'!$E$32,B100&gt;'graph (3)'!$E$10-'graph (3)'!$E$32),0.25,NA()))</f>
        <v>#REF!</v>
      </c>
      <c r="K100" s="674" t="e">
        <f>IF('graph (3)'!$E$20=0,0,IF('graph (3)'!$E$2=0,20,IF(AND(B100&lt;'graph (3)'!$E$20+'graph (3)'!$E$32,B100&gt;'graph (3)'!$E$20-'graph (3)'!$E$32),0.25,0)))</f>
        <v>#REF!</v>
      </c>
      <c r="L100" s="674" t="e">
        <f>IF('graph (3)'!$E$22=0,0,IF('graph (3)'!$E$2=0,20,IF(AND(B100&gt;'graph (3)'!$E$22-'graph (3)'!$E$32,B100&lt;'graph (3)'!$E$22+'graph (3)'!$E$32),0.25,0)))</f>
        <v>#REF!</v>
      </c>
    </row>
    <row r="101" spans="2:12">
      <c r="B101" s="620" t="e">
        <f>IF('graph (3)'!$E$2=0,"",B100+'graph (3)'!$E$32)</f>
        <v>#REF!</v>
      </c>
      <c r="C101" s="673" t="e">
        <f>IF('graph (3)'!$E$2=0,20,IF(SUM(K101+L101=0),NA(),0.25))</f>
        <v>#REF!</v>
      </c>
      <c r="D101" s="496" t="e">
        <f>IF('graph (3)'!$E$2=0,20,IF(AND(B101&lt;'graph (3)'!$E$10+'graph (3)'!$E$32,B101&gt;'graph (3)'!$E$10-'graph (3)'!$E$32),0.25,NA()))</f>
        <v>#REF!</v>
      </c>
      <c r="K101" s="674" t="e">
        <f>IF('graph (3)'!$E$20=0,0,IF('graph (3)'!$E$2=0,20,IF(AND(B101&lt;'graph (3)'!$E$20+'graph (3)'!$E$32,B101&gt;'graph (3)'!$E$20-'graph (3)'!$E$32),0.25,0)))</f>
        <v>#REF!</v>
      </c>
      <c r="L101" s="674" t="e">
        <f>IF('graph (3)'!$E$22=0,0,IF('graph (3)'!$E$2=0,20,IF(AND(B101&gt;'graph (3)'!$E$22-'graph (3)'!$E$32,B101&lt;'graph (3)'!$E$22+'graph (3)'!$E$32),0.25,0)))</f>
        <v>#REF!</v>
      </c>
    </row>
    <row r="102" spans="2:12">
      <c r="B102" s="620" t="e">
        <f>IF('graph (3)'!$E$2=0,"",B101+'graph (3)'!$E$32)</f>
        <v>#REF!</v>
      </c>
      <c r="C102" s="673" t="e">
        <f>IF('graph (3)'!$E$2=0,20,IF(SUM(K102+L102=0),NA(),0.25))</f>
        <v>#REF!</v>
      </c>
      <c r="D102" s="496" t="e">
        <f>IF('graph (3)'!$E$2=0,20,IF(AND(B102&lt;'graph (3)'!$E$10+'graph (3)'!$E$32,B102&gt;'graph (3)'!$E$10-'graph (3)'!$E$32),0.25,NA()))</f>
        <v>#REF!</v>
      </c>
      <c r="K102" s="674" t="e">
        <f>IF('graph (3)'!$E$20=0,0,IF('graph (3)'!$E$2=0,20,IF(AND(B102&lt;'graph (3)'!$E$20+'graph (3)'!$E$32,B102&gt;'graph (3)'!$E$20-'graph (3)'!$E$32),0.25,0)))</f>
        <v>#REF!</v>
      </c>
      <c r="L102" s="674" t="e">
        <f>IF('graph (3)'!$E$22=0,0,IF('graph (3)'!$E$2=0,20,IF(AND(B102&gt;'graph (3)'!$E$22-'graph (3)'!$E$32,B102&lt;'graph (3)'!$E$22+'graph (3)'!$E$32),0.25,0)))</f>
        <v>#REF!</v>
      </c>
    </row>
    <row r="103" spans="2:12">
      <c r="B103" s="620" t="e">
        <f>IF('graph (3)'!$E$2=0,"",B102+'graph (3)'!$E$32)</f>
        <v>#REF!</v>
      </c>
      <c r="C103" s="673" t="e">
        <f>IF('graph (3)'!$E$2=0,20,IF(SUM(K103+L103=0),NA(),0.25))</f>
        <v>#REF!</v>
      </c>
      <c r="D103" s="496" t="e">
        <f>IF('graph (3)'!$E$2=0,20,IF(AND(B103&lt;'graph (3)'!$E$10+'graph (3)'!$E$32,B103&gt;'graph (3)'!$E$10-'graph (3)'!$E$32),0.25,NA()))</f>
        <v>#REF!</v>
      </c>
      <c r="K103" s="674" t="e">
        <f>IF('graph (3)'!$E$20=0,0,IF('graph (3)'!$E$2=0,20,IF(AND(B103&lt;'graph (3)'!$E$20+'graph (3)'!$E$32,B103&gt;'graph (3)'!$E$20-'graph (3)'!$E$32),0.25,0)))</f>
        <v>#REF!</v>
      </c>
      <c r="L103" s="674" t="e">
        <f>IF('graph (3)'!$E$22=0,0,IF('graph (3)'!$E$2=0,20,IF(AND(B103&gt;'graph (3)'!$E$22-'graph (3)'!$E$32,B103&lt;'graph (3)'!$E$22+'graph (3)'!$E$32),0.25,0)))</f>
        <v>#REF!</v>
      </c>
    </row>
    <row r="104" spans="2:12">
      <c r="B104" s="620" t="e">
        <f>IF('graph (3)'!$E$2=0,"",B103+'graph (3)'!$E$32)</f>
        <v>#REF!</v>
      </c>
      <c r="C104" s="673" t="e">
        <f>IF('graph (3)'!$E$2=0,20,IF(SUM(K104+L104=0),NA(),0.25))</f>
        <v>#REF!</v>
      </c>
      <c r="D104" s="496" t="e">
        <f>IF('graph (3)'!$E$2=0,20,IF(AND(B104&lt;'graph (3)'!$E$10+'graph (3)'!$E$32,B104&gt;'graph (3)'!$E$10-'graph (3)'!$E$32),0.25,NA()))</f>
        <v>#REF!</v>
      </c>
      <c r="K104" s="674" t="e">
        <f>IF('graph (3)'!$E$20=0,0,IF('graph (3)'!$E$2=0,20,IF(AND(B104&lt;'graph (3)'!$E$20+'graph (3)'!$E$32,B104&gt;'graph (3)'!$E$20-'graph (3)'!$E$32),0.25,0)))</f>
        <v>#REF!</v>
      </c>
      <c r="L104" s="674" t="e">
        <f>IF('graph (3)'!$E$22=0,0,IF('graph (3)'!$E$2=0,20,IF(AND(B104&gt;'graph (3)'!$E$22-'graph (3)'!$E$32,B104&lt;'graph (3)'!$E$22+'graph (3)'!$E$32),0.25,0)))</f>
        <v>#REF!</v>
      </c>
    </row>
    <row r="105" spans="2:12">
      <c r="B105" s="620" t="e">
        <f>IF('graph (3)'!$E$2=0,"",B104+'graph (3)'!$E$32)</f>
        <v>#REF!</v>
      </c>
      <c r="C105" s="673" t="e">
        <f>IF('graph (3)'!$E$2=0,20,IF(SUM(K105+L105=0),NA(),0.25))</f>
        <v>#REF!</v>
      </c>
      <c r="D105" s="496" t="e">
        <f>IF('graph (3)'!$E$2=0,20,IF(AND(B105&lt;'graph (3)'!$E$10+'graph (3)'!$E$32,B105&gt;'graph (3)'!$E$10-'graph (3)'!$E$32),0.25,NA()))</f>
        <v>#REF!</v>
      </c>
      <c r="K105" s="674" t="e">
        <f>IF('graph (3)'!$E$20=0,0,IF('graph (3)'!$E$2=0,20,IF(AND(B105&lt;'graph (3)'!$E$20+'graph (3)'!$E$32,B105&gt;'graph (3)'!$E$20-'graph (3)'!$E$32),0.25,0)))</f>
        <v>#REF!</v>
      </c>
      <c r="L105" s="674" t="e">
        <f>IF('graph (3)'!$E$22=0,0,IF('graph (3)'!$E$2=0,20,IF(AND(B105&gt;'graph (3)'!$E$22-'graph (3)'!$E$32,B105&lt;'graph (3)'!$E$22+'graph (3)'!$E$32),0.25,0)))</f>
        <v>#REF!</v>
      </c>
    </row>
    <row r="106" spans="2:12">
      <c r="B106" s="620" t="e">
        <f>IF('graph (3)'!$E$2=0,"",B105+'graph (3)'!$E$32)</f>
        <v>#REF!</v>
      </c>
      <c r="C106" s="673" t="e">
        <f>IF('graph (3)'!$E$2=0,20,IF(SUM(K106+L106=0),NA(),0.25))</f>
        <v>#REF!</v>
      </c>
      <c r="D106" s="496" t="e">
        <f>IF('graph (3)'!$E$2=0,20,IF(AND(B106&lt;'graph (3)'!$E$10+'graph (3)'!$E$32,B106&gt;'graph (3)'!$E$10-'graph (3)'!$E$32),0.25,NA()))</f>
        <v>#REF!</v>
      </c>
      <c r="K106" s="674" t="e">
        <f>IF('graph (3)'!$E$20=0,0,IF('graph (3)'!$E$2=0,20,IF(AND(B106&lt;'graph (3)'!$E$20+'graph (3)'!$E$32,B106&gt;'graph (3)'!$E$20-'graph (3)'!$E$32),0.25,0)))</f>
        <v>#REF!</v>
      </c>
      <c r="L106" s="674" t="e">
        <f>IF('graph (3)'!$E$22=0,0,IF('graph (3)'!$E$2=0,20,IF(AND(B106&gt;'graph (3)'!$E$22-'graph (3)'!$E$32,B106&lt;'graph (3)'!$E$22+'graph (3)'!$E$32),0.25,0)))</f>
        <v>#REF!</v>
      </c>
    </row>
    <row r="107" spans="2:12">
      <c r="B107" s="620" t="e">
        <f>IF('graph (3)'!$E$2=0,"",B106+'graph (3)'!$E$32)</f>
        <v>#REF!</v>
      </c>
      <c r="C107" s="673" t="e">
        <f>IF('graph (3)'!$E$2=0,20,IF(SUM(K107+L107=0),NA(),0.25))</f>
        <v>#REF!</v>
      </c>
      <c r="D107" s="496" t="e">
        <f>IF('graph (3)'!$E$2=0,20,IF(AND(B107&lt;'graph (3)'!$E$10+'graph (3)'!$E$32,B107&gt;'graph (3)'!$E$10-'graph (3)'!$E$32),0.25,NA()))</f>
        <v>#REF!</v>
      </c>
      <c r="K107" s="674" t="e">
        <f>IF('graph (3)'!$E$20=0,0,IF('graph (3)'!$E$2=0,20,IF(AND(B107&lt;'graph (3)'!$E$20+'graph (3)'!$E$32,B107&gt;'graph (3)'!$E$20-'graph (3)'!$E$32),0.25,0)))</f>
        <v>#REF!</v>
      </c>
      <c r="L107" s="674" t="e">
        <f>IF('graph (3)'!$E$22=0,0,IF('graph (3)'!$E$2=0,20,IF(AND(B107&gt;'graph (3)'!$E$22-'graph (3)'!$E$32,B107&lt;'graph (3)'!$E$22+'graph (3)'!$E$32),0.25,0)))</f>
        <v>#REF!</v>
      </c>
    </row>
    <row r="108" spans="2:12">
      <c r="B108" s="620" t="e">
        <f>IF('graph (3)'!$E$2=0,"",B107+'graph (3)'!$E$32)</f>
        <v>#REF!</v>
      </c>
      <c r="C108" s="673" t="e">
        <f>IF('graph (3)'!$E$2=0,20,IF(SUM(K108+L108=0),NA(),0.25))</f>
        <v>#REF!</v>
      </c>
      <c r="D108" s="496" t="e">
        <f>IF('graph (3)'!$E$2=0,20,IF(AND(B108&lt;'graph (3)'!$E$10+'graph (3)'!$E$32,B108&gt;'graph (3)'!$E$10-'graph (3)'!$E$32),0.25,NA()))</f>
        <v>#REF!</v>
      </c>
      <c r="K108" s="674" t="e">
        <f>IF('graph (3)'!$E$20=0,0,IF('graph (3)'!$E$2=0,20,IF(AND(B108&lt;'graph (3)'!$E$20+'graph (3)'!$E$32,B108&gt;'graph (3)'!$E$20-'graph (3)'!$E$32),0.25,0)))</f>
        <v>#REF!</v>
      </c>
      <c r="L108" s="674" t="e">
        <f>IF('graph (3)'!$E$22=0,0,IF('graph (3)'!$E$2=0,20,IF(AND(B108&gt;'graph (3)'!$E$22-'graph (3)'!$E$32,B108&lt;'graph (3)'!$E$22+'graph (3)'!$E$32),0.25,0)))</f>
        <v>#REF!</v>
      </c>
    </row>
    <row r="109" spans="2:12">
      <c r="B109" s="620" t="e">
        <f>IF('graph (3)'!$E$2=0,"",B108+'graph (3)'!$E$32)</f>
        <v>#REF!</v>
      </c>
      <c r="C109" s="673" t="e">
        <f>IF('graph (3)'!$E$2=0,20,IF(SUM(K109+L109=0),NA(),0.25))</f>
        <v>#REF!</v>
      </c>
      <c r="D109" s="496" t="e">
        <f>IF('graph (3)'!$E$2=0,20,IF(AND(B109&lt;'graph (3)'!$E$10+'graph (3)'!$E$32,B109&gt;'graph (3)'!$E$10-'graph (3)'!$E$32),0.25,NA()))</f>
        <v>#REF!</v>
      </c>
      <c r="K109" s="674" t="e">
        <f>IF('graph (3)'!$E$20=0,0,IF('graph (3)'!$E$2=0,20,IF(AND(B109&lt;'graph (3)'!$E$20+'graph (3)'!$E$32,B109&gt;'graph (3)'!$E$20-'graph (3)'!$E$32),0.25,0)))</f>
        <v>#REF!</v>
      </c>
      <c r="L109" s="674" t="e">
        <f>IF('graph (3)'!$E$22=0,0,IF('graph (3)'!$E$2=0,20,IF(AND(B109&gt;'graph (3)'!$E$22-'graph (3)'!$E$32,B109&lt;'graph (3)'!$E$22+'graph (3)'!$E$32),0.25,0)))</f>
        <v>#REF!</v>
      </c>
    </row>
    <row r="110" spans="2:12">
      <c r="B110" s="620" t="e">
        <f>IF('graph (3)'!$E$2=0,"",B109+'graph (3)'!$E$32)</f>
        <v>#REF!</v>
      </c>
      <c r="C110" s="673" t="e">
        <f>IF('graph (3)'!$E$2=0,20,IF(SUM(K110+L110=0),NA(),0.25))</f>
        <v>#REF!</v>
      </c>
      <c r="D110" s="496" t="e">
        <f>IF('graph (3)'!$E$2=0,20,IF(AND(B110&lt;'graph (3)'!$E$10+'graph (3)'!$E$32,B110&gt;'graph (3)'!$E$10-'graph (3)'!$E$32),0.25,NA()))</f>
        <v>#REF!</v>
      </c>
      <c r="K110" s="674" t="e">
        <f>IF('graph (3)'!$E$20=0,0,IF('graph (3)'!$E$2=0,20,IF(AND(B110&lt;'graph (3)'!$E$20+'graph (3)'!$E$32,B110&gt;'graph (3)'!$E$20-'graph (3)'!$E$32),0.25,0)))</f>
        <v>#REF!</v>
      </c>
      <c r="L110" s="674" t="e">
        <f>IF('graph (3)'!$E$22=0,0,IF('graph (3)'!$E$2=0,20,IF(AND(B110&gt;'graph (3)'!$E$22-'graph (3)'!$E$32,B110&lt;'graph (3)'!$E$22+'graph (3)'!$E$32),0.25,0)))</f>
        <v>#REF!</v>
      </c>
    </row>
    <row r="111" spans="2:12">
      <c r="B111" s="620" t="e">
        <f>IF('graph (3)'!$E$2=0,"",B110+'graph (3)'!$E$32)</f>
        <v>#REF!</v>
      </c>
      <c r="C111" s="673" t="e">
        <f>IF('graph (3)'!$E$2=0,20,IF(SUM(K111+L111=0),NA(),0.25))</f>
        <v>#REF!</v>
      </c>
      <c r="D111" s="496" t="e">
        <f>IF('graph (3)'!$E$2=0,20,IF(AND(B111&lt;'graph (3)'!$E$10+'graph (3)'!$E$32,B111&gt;'graph (3)'!$E$10-'graph (3)'!$E$32),0.25,NA()))</f>
        <v>#REF!</v>
      </c>
      <c r="K111" s="674" t="e">
        <f>IF('graph (3)'!$E$20=0,0,IF('graph (3)'!$E$2=0,20,IF(AND(B111&lt;'graph (3)'!$E$20+'graph (3)'!$E$32,B111&gt;'graph (3)'!$E$20-'graph (3)'!$E$32),0.25,0)))</f>
        <v>#REF!</v>
      </c>
      <c r="L111" s="674" t="e">
        <f>IF('graph (3)'!$E$22=0,0,IF('graph (3)'!$E$2=0,20,IF(AND(B111&gt;'graph (3)'!$E$22-'graph (3)'!$E$32,B111&lt;'graph (3)'!$E$22+'graph (3)'!$E$32),0.25,0)))</f>
        <v>#REF!</v>
      </c>
    </row>
    <row r="112" spans="2:12">
      <c r="B112" s="620" t="e">
        <f>IF('graph (3)'!$E$2=0,"",B111+'graph (3)'!$E$32)</f>
        <v>#REF!</v>
      </c>
      <c r="C112" s="673" t="e">
        <f>IF('graph (3)'!$E$2=0,20,IF(SUM(K112+L112=0),NA(),0.25))</f>
        <v>#REF!</v>
      </c>
      <c r="D112" s="496" t="e">
        <f>IF('graph (3)'!$E$2=0,20,IF(AND(B112&lt;'graph (3)'!$E$10+'graph (3)'!$E$32,B112&gt;'graph (3)'!$E$10-'graph (3)'!$E$32),0.25,NA()))</f>
        <v>#REF!</v>
      </c>
      <c r="K112" s="674" t="e">
        <f>IF('graph (3)'!$E$20=0,0,IF('graph (3)'!$E$2=0,20,IF(AND(B112&lt;'graph (3)'!$E$20+'graph (3)'!$E$32,B112&gt;'graph (3)'!$E$20-'graph (3)'!$E$32),0.25,0)))</f>
        <v>#REF!</v>
      </c>
      <c r="L112" s="674" t="e">
        <f>IF('graph (3)'!$E$22=0,0,IF('graph (3)'!$E$2=0,20,IF(AND(B112&gt;'graph (3)'!$E$22-'graph (3)'!$E$32,B112&lt;'graph (3)'!$E$22+'graph (3)'!$E$32),0.25,0)))</f>
        <v>#REF!</v>
      </c>
    </row>
    <row r="113" spans="2:12">
      <c r="B113" s="620" t="e">
        <f>IF('graph (3)'!$E$2=0,"",B112+'graph (3)'!$E$32)</f>
        <v>#REF!</v>
      </c>
      <c r="C113" s="673" t="e">
        <f>IF('graph (3)'!$E$2=0,20,IF(SUM(K113+L113=0),NA(),0.25))</f>
        <v>#REF!</v>
      </c>
      <c r="D113" s="496" t="e">
        <f>IF('graph (3)'!$E$2=0,20,IF(AND(B113&lt;'graph (3)'!$E$10+'graph (3)'!$E$32,B113&gt;'graph (3)'!$E$10-'graph (3)'!$E$32),0.25,NA()))</f>
        <v>#REF!</v>
      </c>
      <c r="K113" s="674" t="e">
        <f>IF('graph (3)'!$E$20=0,0,IF('graph (3)'!$E$2=0,20,IF(AND(B113&lt;'graph (3)'!$E$20+'graph (3)'!$E$32,B113&gt;'graph (3)'!$E$20-'graph (3)'!$E$32),0.25,0)))</f>
        <v>#REF!</v>
      </c>
      <c r="L113" s="674" t="e">
        <f>IF('graph (3)'!$E$22=0,0,IF('graph (3)'!$E$2=0,20,IF(AND(B113&gt;'graph (3)'!$E$22-'graph (3)'!$E$32,B113&lt;'graph (3)'!$E$22+'graph (3)'!$E$32),0.25,0)))</f>
        <v>#REF!</v>
      </c>
    </row>
    <row r="114" spans="2:12">
      <c r="B114" s="620" t="e">
        <f>IF('graph (3)'!$E$2=0,"",B113+'graph (3)'!$E$32)</f>
        <v>#REF!</v>
      </c>
      <c r="C114" s="673" t="e">
        <f>IF('graph (3)'!$E$2=0,20,IF(SUM(K114+L114=0),NA(),0.25))</f>
        <v>#REF!</v>
      </c>
      <c r="D114" s="496" t="e">
        <f>IF('graph (3)'!$E$2=0,20,IF(AND(B114&lt;'graph (3)'!$E$10+'graph (3)'!$E$32,B114&gt;'graph (3)'!$E$10-'graph (3)'!$E$32),0.25,NA()))</f>
        <v>#REF!</v>
      </c>
      <c r="K114" s="674" t="e">
        <f>IF('graph (3)'!$E$20=0,0,IF('graph (3)'!$E$2=0,20,IF(AND(B114&lt;'graph (3)'!$E$20+'graph (3)'!$E$32,B114&gt;'graph (3)'!$E$20-'graph (3)'!$E$32),0.25,0)))</f>
        <v>#REF!</v>
      </c>
      <c r="L114" s="674" t="e">
        <f>IF('graph (3)'!$E$22=0,0,IF('graph (3)'!$E$2=0,20,IF(AND(B114&gt;'graph (3)'!$E$22-'graph (3)'!$E$32,B114&lt;'graph (3)'!$E$22+'graph (3)'!$E$32),0.25,0)))</f>
        <v>#REF!</v>
      </c>
    </row>
    <row r="115" spans="2:12">
      <c r="B115" s="620" t="e">
        <f>IF('graph (3)'!$E$2=0,"",B114+'graph (3)'!$E$32)</f>
        <v>#REF!</v>
      </c>
      <c r="C115" s="673" t="e">
        <f>IF('graph (3)'!$E$2=0,20,IF(SUM(K115+L115=0),NA(),0.25))</f>
        <v>#REF!</v>
      </c>
      <c r="D115" s="496" t="e">
        <f>IF('graph (3)'!$E$2=0,20,IF(AND(B115&lt;'graph (3)'!$E$10+'graph (3)'!$E$32,B115&gt;'graph (3)'!$E$10-'graph (3)'!$E$32),0.25,NA()))</f>
        <v>#REF!</v>
      </c>
      <c r="K115" s="674" t="e">
        <f>IF('graph (3)'!$E$20=0,0,IF('graph (3)'!$E$2=0,20,IF(AND(B115&lt;'graph (3)'!$E$20+'graph (3)'!$E$32,B115&gt;'graph (3)'!$E$20-'graph (3)'!$E$32),0.25,0)))</f>
        <v>#REF!</v>
      </c>
      <c r="L115" s="674" t="e">
        <f>IF('graph (3)'!$E$22=0,0,IF('graph (3)'!$E$2=0,20,IF(AND(B115&gt;'graph (3)'!$E$22-'graph (3)'!$E$32,B115&lt;'graph (3)'!$E$22+'graph (3)'!$E$32),0.25,0)))</f>
        <v>#REF!</v>
      </c>
    </row>
    <row r="116" spans="2:12">
      <c r="B116" s="620" t="e">
        <f>IF('graph (3)'!$E$2=0,"",B115+'graph (3)'!$E$32)</f>
        <v>#REF!</v>
      </c>
      <c r="C116" s="673" t="e">
        <f>IF('graph (3)'!$E$2=0,20,IF(SUM(K116+L116=0),NA(),0.25))</f>
        <v>#REF!</v>
      </c>
      <c r="D116" s="496" t="e">
        <f>IF('graph (3)'!$E$2=0,20,IF(AND(B116&lt;'graph (3)'!$E$10+'graph (3)'!$E$32,B116&gt;'graph (3)'!$E$10-'graph (3)'!$E$32),0.25,NA()))</f>
        <v>#REF!</v>
      </c>
      <c r="K116" s="674" t="e">
        <f>IF('graph (3)'!$E$20=0,0,IF('graph (3)'!$E$2=0,20,IF(AND(B116&lt;'graph (3)'!$E$20+'graph (3)'!$E$32,B116&gt;'graph (3)'!$E$20-'graph (3)'!$E$32),0.25,0)))</f>
        <v>#REF!</v>
      </c>
      <c r="L116" s="674" t="e">
        <f>IF('graph (3)'!$E$22=0,0,IF('graph (3)'!$E$2=0,20,IF(AND(B116&gt;'graph (3)'!$E$22-'graph (3)'!$E$32,B116&lt;'graph (3)'!$E$22+'graph (3)'!$E$32),0.25,0)))</f>
        <v>#REF!</v>
      </c>
    </row>
    <row r="117" spans="2:12">
      <c r="B117" s="620" t="e">
        <f>IF('graph (3)'!$E$2=0,"",B116+'graph (3)'!$E$32)</f>
        <v>#REF!</v>
      </c>
      <c r="C117" s="673" t="e">
        <f>IF('graph (3)'!$E$2=0,20,IF(SUM(K117+L117=0),NA(),0.25))</f>
        <v>#REF!</v>
      </c>
      <c r="D117" s="496" t="e">
        <f>IF('graph (3)'!$E$2=0,20,IF(AND(B117&lt;'graph (3)'!$E$10+'graph (3)'!$E$32,B117&gt;'graph (3)'!$E$10-'graph (3)'!$E$32),0.25,NA()))</f>
        <v>#REF!</v>
      </c>
      <c r="K117" s="674" t="e">
        <f>IF('graph (3)'!$E$20=0,0,IF('graph (3)'!$E$2=0,20,IF(AND(B117&lt;'graph (3)'!$E$20+'graph (3)'!$E$32,B117&gt;'graph (3)'!$E$20-'graph (3)'!$E$32),0.25,0)))</f>
        <v>#REF!</v>
      </c>
      <c r="L117" s="674" t="e">
        <f>IF('graph (3)'!$E$22=0,0,IF('graph (3)'!$E$2=0,20,IF(AND(B117&gt;'graph (3)'!$E$22-'graph (3)'!$E$32,B117&lt;'graph (3)'!$E$22+'graph (3)'!$E$32),0.25,0)))</f>
        <v>#REF!</v>
      </c>
    </row>
    <row r="118" spans="2:12">
      <c r="B118" s="620" t="e">
        <f>IF('graph (3)'!$E$2=0,"",B117+'graph (3)'!$E$32)</f>
        <v>#REF!</v>
      </c>
      <c r="C118" s="673" t="e">
        <f>IF('graph (3)'!$E$2=0,20,IF(SUM(K118+L118=0),NA(),0.25))</f>
        <v>#REF!</v>
      </c>
      <c r="D118" s="496" t="e">
        <f>IF('graph (3)'!$E$2=0,20,IF(AND(B118&lt;'graph (3)'!$E$10+'graph (3)'!$E$32,B118&gt;'graph (3)'!$E$10-'graph (3)'!$E$32),0.25,NA()))</f>
        <v>#REF!</v>
      </c>
      <c r="K118" s="674" t="e">
        <f>IF('graph (3)'!$E$20=0,0,IF('graph (3)'!$E$2=0,20,IF(AND(B118&lt;'graph (3)'!$E$20+'graph (3)'!$E$32,B118&gt;'graph (3)'!$E$20-'graph (3)'!$E$32),0.25,0)))</f>
        <v>#REF!</v>
      </c>
      <c r="L118" s="674" t="e">
        <f>IF('graph (3)'!$E$22=0,0,IF('graph (3)'!$E$2=0,20,IF(AND(B118&gt;'graph (3)'!$E$22-'graph (3)'!$E$32,B118&lt;'graph (3)'!$E$22+'graph (3)'!$E$32),0.25,0)))</f>
        <v>#REF!</v>
      </c>
    </row>
    <row r="119" spans="2:12">
      <c r="B119" s="620" t="e">
        <f>IF('graph (3)'!$E$2=0,"",B118+'graph (3)'!$E$32)</f>
        <v>#REF!</v>
      </c>
      <c r="C119" s="673" t="e">
        <f>IF('graph (3)'!$E$2=0,20,IF(SUM(K119+L119=0),NA(),0.25))</f>
        <v>#REF!</v>
      </c>
      <c r="D119" s="496" t="e">
        <f>IF('graph (3)'!$E$2=0,20,IF(AND(B119&lt;'graph (3)'!$E$10+'graph (3)'!$E$32,B119&gt;'graph (3)'!$E$10-'graph (3)'!$E$32),0.25,NA()))</f>
        <v>#REF!</v>
      </c>
      <c r="K119" s="674" t="e">
        <f>IF('graph (3)'!$E$20=0,0,IF('graph (3)'!$E$2=0,20,IF(AND(B119&lt;'graph (3)'!$E$20+'graph (3)'!$E$32,B119&gt;'graph (3)'!$E$20-'graph (3)'!$E$32),0.25,0)))</f>
        <v>#REF!</v>
      </c>
      <c r="L119" s="674" t="e">
        <f>IF('graph (3)'!$E$22=0,0,IF('graph (3)'!$E$2=0,20,IF(AND(B119&gt;'graph (3)'!$E$22-'graph (3)'!$E$32,B119&lt;'graph (3)'!$E$22+'graph (3)'!$E$32),0.25,0)))</f>
        <v>#REF!</v>
      </c>
    </row>
    <row r="120" spans="2:12">
      <c r="B120" s="620" t="e">
        <f>IF('graph (3)'!$E$2=0,"",B119+'graph (3)'!$E$32)</f>
        <v>#REF!</v>
      </c>
      <c r="C120" s="673" t="e">
        <f>IF('graph (3)'!$E$2=0,20,IF(SUM(K120+L120=0),NA(),0.25))</f>
        <v>#REF!</v>
      </c>
      <c r="D120" s="496" t="e">
        <f>IF('graph (3)'!$E$2=0,20,IF(AND(B120&lt;'graph (3)'!$E$10+'graph (3)'!$E$32,B120&gt;'graph (3)'!$E$10-'graph (3)'!$E$32),0.25,NA()))</f>
        <v>#REF!</v>
      </c>
      <c r="K120" s="674" t="e">
        <f>IF('graph (3)'!$E$20=0,0,IF('graph (3)'!$E$2=0,20,IF(AND(B120&lt;'graph (3)'!$E$20+'graph (3)'!$E$32,B120&gt;'graph (3)'!$E$20-'graph (3)'!$E$32),0.25,0)))</f>
        <v>#REF!</v>
      </c>
      <c r="L120" s="674" t="e">
        <f>IF('graph (3)'!$E$22=0,0,IF('graph (3)'!$E$2=0,20,IF(AND(B120&gt;'graph (3)'!$E$22-'graph (3)'!$E$32,B120&lt;'graph (3)'!$E$22+'graph (3)'!$E$32),0.25,0)))</f>
        <v>#REF!</v>
      </c>
    </row>
    <row r="121" spans="2:12">
      <c r="B121" s="620" t="e">
        <f>IF('graph (3)'!$E$2=0,"",B120+'graph (3)'!$E$32)</f>
        <v>#REF!</v>
      </c>
      <c r="C121" s="673" t="e">
        <f>IF('graph (3)'!$E$2=0,20,IF(SUM(K121+L121=0),NA(),0.25))</f>
        <v>#REF!</v>
      </c>
      <c r="D121" s="496" t="e">
        <f>IF('graph (3)'!$E$2=0,20,IF(AND(B121&lt;'graph (3)'!$E$10+'graph (3)'!$E$32,B121&gt;'graph (3)'!$E$10-'graph (3)'!$E$32),0.25,NA()))</f>
        <v>#REF!</v>
      </c>
      <c r="K121" s="674" t="e">
        <f>IF('graph (3)'!$E$20=0,0,IF('graph (3)'!$E$2=0,20,IF(AND(B121&lt;'graph (3)'!$E$20+'graph (3)'!$E$32,B121&gt;'graph (3)'!$E$20-'graph (3)'!$E$32),0.25,0)))</f>
        <v>#REF!</v>
      </c>
      <c r="L121" s="674" t="e">
        <f>IF('graph (3)'!$E$22=0,0,IF('graph (3)'!$E$2=0,20,IF(AND(B121&gt;'graph (3)'!$E$22-'graph (3)'!$E$32,B121&lt;'graph (3)'!$E$22+'graph (3)'!$E$32),0.25,0)))</f>
        <v>#REF!</v>
      </c>
    </row>
    <row r="122" spans="2:12">
      <c r="B122" s="620" t="e">
        <f>IF('graph (3)'!$E$2=0,"",B121+'graph (3)'!$E$32)</f>
        <v>#REF!</v>
      </c>
      <c r="C122" s="673" t="e">
        <f>IF('graph (3)'!$E$2=0,20,IF(SUM(K122+L122=0),NA(),0.25))</f>
        <v>#REF!</v>
      </c>
      <c r="D122" s="496" t="e">
        <f>IF('graph (3)'!$E$2=0,20,IF(AND(B122&lt;'graph (3)'!$E$10+'graph (3)'!$E$32,B122&gt;'graph (3)'!$E$10-'graph (3)'!$E$32),0.25,NA()))</f>
        <v>#REF!</v>
      </c>
      <c r="K122" s="674" t="e">
        <f>IF('graph (3)'!$E$20=0,0,IF('graph (3)'!$E$2=0,20,IF(AND(B122&lt;'graph (3)'!$E$20+'graph (3)'!$E$32,B122&gt;'graph (3)'!$E$20-'graph (3)'!$E$32),0.25,0)))</f>
        <v>#REF!</v>
      </c>
      <c r="L122" s="674" t="e">
        <f>IF('graph (3)'!$E$22=0,0,IF('graph (3)'!$E$2=0,20,IF(AND(B122&gt;'graph (3)'!$E$22-'graph (3)'!$E$32,B122&lt;'graph (3)'!$E$22+'graph (3)'!$E$32),0.25,0)))</f>
        <v>#REF!</v>
      </c>
    </row>
    <row r="123" spans="2:12">
      <c r="B123" s="620" t="e">
        <f>IF('graph (3)'!$E$2=0,"",B122+'graph (3)'!$E$32)</f>
        <v>#REF!</v>
      </c>
      <c r="C123" s="673" t="e">
        <f>IF('graph (3)'!$E$2=0,20,IF(SUM(K123+L123=0),NA(),0.25))</f>
        <v>#REF!</v>
      </c>
      <c r="D123" s="496" t="e">
        <f>IF('graph (3)'!$E$2=0,20,IF(AND(B123&lt;'graph (3)'!$E$10+'graph (3)'!$E$32,B123&gt;'graph (3)'!$E$10-'graph (3)'!$E$32),0.25,NA()))</f>
        <v>#REF!</v>
      </c>
      <c r="K123" s="674" t="e">
        <f>IF('graph (3)'!$E$20=0,0,IF('graph (3)'!$E$2=0,20,IF(AND(B123&lt;'graph (3)'!$E$20+'graph (3)'!$E$32,B123&gt;'graph (3)'!$E$20-'graph (3)'!$E$32),0.25,0)))</f>
        <v>#REF!</v>
      </c>
      <c r="L123" s="674" t="e">
        <f>IF('graph (3)'!$E$22=0,0,IF('graph (3)'!$E$2=0,20,IF(AND(B123&gt;'graph (3)'!$E$22-'graph (3)'!$E$32,B123&lt;'graph (3)'!$E$22+'graph (3)'!$E$32),0.25,0)))</f>
        <v>#REF!</v>
      </c>
    </row>
    <row r="124" spans="2:12">
      <c r="B124" s="620" t="e">
        <f>IF('graph (3)'!$E$2=0,"",B123+'graph (3)'!$E$32)</f>
        <v>#REF!</v>
      </c>
      <c r="C124" s="673" t="e">
        <f>IF('graph (3)'!$E$2=0,20,IF(SUM(K124+L124=0),NA(),0.25))</f>
        <v>#REF!</v>
      </c>
      <c r="D124" s="496" t="e">
        <f>IF('graph (3)'!$E$2=0,20,IF(AND(B124&lt;'graph (3)'!$E$10+'graph (3)'!$E$32,B124&gt;'graph (3)'!$E$10-'graph (3)'!$E$32),0.25,NA()))</f>
        <v>#REF!</v>
      </c>
      <c r="K124" s="674" t="e">
        <f>IF('graph (3)'!$E$20=0,0,IF('graph (3)'!$E$2=0,20,IF(AND(B124&lt;'graph (3)'!$E$20+'graph (3)'!$E$32,B124&gt;'graph (3)'!$E$20-'graph (3)'!$E$32),0.25,0)))</f>
        <v>#REF!</v>
      </c>
      <c r="L124" s="674" t="e">
        <f>IF('graph (3)'!$E$22=0,0,IF('graph (3)'!$E$2=0,20,IF(AND(B124&gt;'graph (3)'!$E$22-'graph (3)'!$E$32,B124&lt;'graph (3)'!$E$22+'graph (3)'!$E$32),0.25,0)))</f>
        <v>#REF!</v>
      </c>
    </row>
    <row r="125" spans="2:12">
      <c r="B125" s="620" t="e">
        <f>IF('graph (3)'!$E$2=0,"",B124+'graph (3)'!$E$32)</f>
        <v>#REF!</v>
      </c>
      <c r="C125" s="673" t="e">
        <f>IF('graph (3)'!$E$2=0,20,IF(SUM(K125+L125=0),NA(),0.25))</f>
        <v>#REF!</v>
      </c>
      <c r="D125" s="496" t="e">
        <f>IF('graph (3)'!$E$2=0,20,IF(AND(B125&lt;'graph (3)'!$E$10+'graph (3)'!$E$32,B125&gt;'graph (3)'!$E$10-'graph (3)'!$E$32),0.25,NA()))</f>
        <v>#REF!</v>
      </c>
      <c r="K125" s="674" t="e">
        <f>IF('graph (3)'!$E$20=0,0,IF('graph (3)'!$E$2=0,20,IF(AND(B125&lt;'graph (3)'!$E$20+'graph (3)'!$E$32,B125&gt;'graph (3)'!$E$20-'graph (3)'!$E$32),0.25,0)))</f>
        <v>#REF!</v>
      </c>
      <c r="L125" s="674" t="e">
        <f>IF('graph (3)'!$E$22=0,0,IF('graph (3)'!$E$2=0,20,IF(AND(B125&gt;'graph (3)'!$E$22-'graph (3)'!$E$32,B125&lt;'graph (3)'!$E$22+'graph (3)'!$E$32),0.25,0)))</f>
        <v>#REF!</v>
      </c>
    </row>
    <row r="126" spans="2:12">
      <c r="B126" s="620" t="e">
        <f>IF('graph (3)'!$E$2=0,"",B125+'graph (3)'!$E$32)</f>
        <v>#REF!</v>
      </c>
      <c r="C126" s="673" t="e">
        <f>IF('graph (3)'!$E$2=0,20,IF(SUM(K126+L126=0),NA(),0.25))</f>
        <v>#REF!</v>
      </c>
      <c r="D126" s="496" t="e">
        <f>IF('graph (3)'!$E$2=0,20,IF(AND(B126&lt;'graph (3)'!$E$10+'graph (3)'!$E$32,B126&gt;'graph (3)'!$E$10-'graph (3)'!$E$32),0.25,NA()))</f>
        <v>#REF!</v>
      </c>
      <c r="K126" s="674" t="e">
        <f>IF('graph (3)'!$E$20=0,0,IF('graph (3)'!$E$2=0,20,IF(AND(B126&lt;'graph (3)'!$E$20+'graph (3)'!$E$32,B126&gt;'graph (3)'!$E$20-'graph (3)'!$E$32),0.25,0)))</f>
        <v>#REF!</v>
      </c>
      <c r="L126" s="674" t="e">
        <f>IF('graph (3)'!$E$22=0,0,IF('graph (3)'!$E$2=0,20,IF(AND(B126&gt;'graph (3)'!$E$22-'graph (3)'!$E$32,B126&lt;'graph (3)'!$E$22+'graph (3)'!$E$32),0.25,0)))</f>
        <v>#REF!</v>
      </c>
    </row>
    <row r="127" spans="2:12">
      <c r="B127" s="620" t="e">
        <f>IF('graph (3)'!$E$2=0,"",B126+'graph (3)'!$E$32)</f>
        <v>#REF!</v>
      </c>
      <c r="C127" s="673" t="e">
        <f>IF('graph (3)'!$E$2=0,20,IF(SUM(K127+L127=0),NA(),0.25))</f>
        <v>#REF!</v>
      </c>
      <c r="D127" s="496" t="e">
        <f>IF('graph (3)'!$E$2=0,20,IF(AND(B127&lt;'graph (3)'!$E$10+'graph (3)'!$E$32,B127&gt;'graph (3)'!$E$10-'graph (3)'!$E$32),0.25,NA()))</f>
        <v>#REF!</v>
      </c>
      <c r="K127" s="674" t="e">
        <f>IF('graph (3)'!$E$20=0,0,IF('graph (3)'!$E$2=0,20,IF(AND(B127&lt;'graph (3)'!$E$20+'graph (3)'!$E$32,B127&gt;'graph (3)'!$E$20-'graph (3)'!$E$32),0.25,0)))</f>
        <v>#REF!</v>
      </c>
      <c r="L127" s="674" t="e">
        <f>IF('graph (3)'!$E$22=0,0,IF('graph (3)'!$E$2=0,20,IF(AND(B127&gt;'graph (3)'!$E$22-'graph (3)'!$E$32,B127&lt;'graph (3)'!$E$22+'graph (3)'!$E$32),0.25,0)))</f>
        <v>#REF!</v>
      </c>
    </row>
    <row r="128" spans="2:12">
      <c r="B128" s="620" t="e">
        <f>IF('graph (3)'!$E$2=0,"",B127+'graph (3)'!$E$32)</f>
        <v>#REF!</v>
      </c>
      <c r="C128" s="673" t="e">
        <f>IF('graph (3)'!$E$2=0,20,IF(SUM(K128+L128=0),NA(),0.25))</f>
        <v>#REF!</v>
      </c>
      <c r="D128" s="496" t="e">
        <f>IF('graph (3)'!$E$2=0,20,IF(AND(B128&lt;'graph (3)'!$E$10+'graph (3)'!$E$32,B128&gt;'graph (3)'!$E$10-'graph (3)'!$E$32),0.25,NA()))</f>
        <v>#REF!</v>
      </c>
      <c r="K128" s="674" t="e">
        <f>IF('graph (3)'!$E$20=0,0,IF('graph (3)'!$E$2=0,20,IF(AND(B128&lt;'graph (3)'!$E$20+'graph (3)'!$E$32,B128&gt;'graph (3)'!$E$20-'graph (3)'!$E$32),0.25,0)))</f>
        <v>#REF!</v>
      </c>
      <c r="L128" s="674" t="e">
        <f>IF('graph (3)'!$E$22=0,0,IF('graph (3)'!$E$2=0,20,IF(AND(B128&gt;'graph (3)'!$E$22-'graph (3)'!$E$32,B128&lt;'graph (3)'!$E$22+'graph (3)'!$E$32),0.25,0)))</f>
        <v>#REF!</v>
      </c>
    </row>
    <row r="129" spans="2:12">
      <c r="B129" s="620" t="e">
        <f>IF('graph (3)'!$E$2=0,"",B128+'graph (3)'!$E$32)</f>
        <v>#REF!</v>
      </c>
      <c r="C129" s="673" t="e">
        <f>IF('graph (3)'!$E$2=0,20,IF(SUM(K129+L129=0),NA(),0.25))</f>
        <v>#REF!</v>
      </c>
      <c r="D129" s="496" t="e">
        <f>IF('graph (3)'!$E$2=0,20,IF(AND(B129&lt;'graph (3)'!$E$10+'graph (3)'!$E$32,B129&gt;'graph (3)'!$E$10-'graph (3)'!$E$32),0.25,NA()))</f>
        <v>#REF!</v>
      </c>
      <c r="K129" s="674" t="e">
        <f>IF('graph (3)'!$E$20=0,0,IF('graph (3)'!$E$2=0,20,IF(AND(B129&lt;'graph (3)'!$E$20+'graph (3)'!$E$32,B129&gt;'graph (3)'!$E$20-'graph (3)'!$E$32),0.25,0)))</f>
        <v>#REF!</v>
      </c>
      <c r="L129" s="674" t="e">
        <f>IF('graph (3)'!$E$22=0,0,IF('graph (3)'!$E$2=0,20,IF(AND(B129&gt;'graph (3)'!$E$22-'graph (3)'!$E$32,B129&lt;'graph (3)'!$E$22+'graph (3)'!$E$32),0.25,0)))</f>
        <v>#REF!</v>
      </c>
    </row>
    <row r="130" spans="2:12">
      <c r="B130" s="620" t="e">
        <f>IF('graph (3)'!$E$2=0,"",B129+'graph (3)'!$E$32)</f>
        <v>#REF!</v>
      </c>
      <c r="C130" s="673" t="e">
        <f>IF('graph (3)'!$E$2=0,20,IF(SUM(K130+L130=0),NA(),0.25))</f>
        <v>#REF!</v>
      </c>
      <c r="D130" s="496" t="e">
        <f>IF('graph (3)'!$E$2=0,20,IF(AND(B130&lt;'graph (3)'!$E$10+'graph (3)'!$E$32,B130&gt;'graph (3)'!$E$10-'graph (3)'!$E$32),0.25,NA()))</f>
        <v>#REF!</v>
      </c>
      <c r="K130" s="674" t="e">
        <f>IF('graph (3)'!$E$20=0,0,IF('graph (3)'!$E$2=0,20,IF(AND(B130&lt;'graph (3)'!$E$20+'graph (3)'!$E$32,B130&gt;'graph (3)'!$E$20-'graph (3)'!$E$32),0.25,0)))</f>
        <v>#REF!</v>
      </c>
      <c r="L130" s="674" t="e">
        <f>IF('graph (3)'!$E$22=0,0,IF('graph (3)'!$E$2=0,20,IF(AND(B130&gt;'graph (3)'!$E$22-'graph (3)'!$E$32,B130&lt;'graph (3)'!$E$22+'graph (3)'!$E$32),0.25,0)))</f>
        <v>#REF!</v>
      </c>
    </row>
    <row r="131" spans="2:12">
      <c r="B131" s="620" t="e">
        <f>IF('graph (3)'!$E$2=0,"",B130+'graph (3)'!$E$32)</f>
        <v>#REF!</v>
      </c>
      <c r="C131" s="673" t="e">
        <f>IF('graph (3)'!$E$2=0,20,IF(SUM(K131+L131=0),NA(),0.25))</f>
        <v>#REF!</v>
      </c>
      <c r="D131" s="496" t="e">
        <f>IF('graph (3)'!$E$2=0,20,IF(AND(B131&lt;'graph (3)'!$E$10+'graph (3)'!$E$32,B131&gt;'graph (3)'!$E$10-'graph (3)'!$E$32),0.25,NA()))</f>
        <v>#REF!</v>
      </c>
      <c r="K131" s="674" t="e">
        <f>IF('graph (3)'!$E$20=0,0,IF('graph (3)'!$E$2=0,20,IF(AND(B131&lt;'graph (3)'!$E$20+'graph (3)'!$E$32,B131&gt;'graph (3)'!$E$20-'graph (3)'!$E$32),0.25,0)))</f>
        <v>#REF!</v>
      </c>
      <c r="L131" s="674" t="e">
        <f>IF('graph (3)'!$E$22=0,0,IF('graph (3)'!$E$2=0,20,IF(AND(B131&gt;'graph (3)'!$E$22-'graph (3)'!$E$32,B131&lt;'graph (3)'!$E$22+'graph (3)'!$E$32),0.25,0)))</f>
        <v>#REF!</v>
      </c>
    </row>
    <row r="132" spans="2:12">
      <c r="B132" s="620" t="e">
        <f>IF('graph (3)'!$E$2=0,"",B131+'graph (3)'!$E$32)</f>
        <v>#REF!</v>
      </c>
      <c r="C132" s="673" t="e">
        <f>IF('graph (3)'!$E$2=0,20,IF(SUM(K132+L132=0),NA(),0.25))</f>
        <v>#REF!</v>
      </c>
      <c r="D132" s="496" t="e">
        <f>IF('graph (3)'!$E$2=0,20,IF(AND(B132&lt;'graph (3)'!$E$10+'graph (3)'!$E$32,B132&gt;'graph (3)'!$E$10-'graph (3)'!$E$32),0.25,NA()))</f>
        <v>#REF!</v>
      </c>
      <c r="K132" s="674" t="e">
        <f>IF('graph (3)'!$E$20=0,0,IF('graph (3)'!$E$2=0,20,IF(AND(B132&lt;'graph (3)'!$E$20+'graph (3)'!$E$32,B132&gt;'graph (3)'!$E$20-'graph (3)'!$E$32),0.25,0)))</f>
        <v>#REF!</v>
      </c>
      <c r="L132" s="674" t="e">
        <f>IF('graph (3)'!$E$22=0,0,IF('graph (3)'!$E$2=0,20,IF(AND(B132&gt;'graph (3)'!$E$22-'graph (3)'!$E$32,B132&lt;'graph (3)'!$E$22+'graph (3)'!$E$32),0.25,0)))</f>
        <v>#REF!</v>
      </c>
    </row>
    <row r="133" spans="2:12">
      <c r="B133" s="620" t="e">
        <f>IF('graph (3)'!$E$2=0,"",B132+'graph (3)'!$E$32)</f>
        <v>#REF!</v>
      </c>
      <c r="C133" s="673" t="e">
        <f>IF('graph (3)'!$E$2=0,20,IF(SUM(K133+L133=0),NA(),0.25))</f>
        <v>#REF!</v>
      </c>
      <c r="D133" s="496" t="e">
        <f>IF('graph (3)'!$E$2=0,20,IF(AND(B133&lt;'graph (3)'!$E$10+'graph (3)'!$E$32,B133&gt;'graph (3)'!$E$10-'graph (3)'!$E$32),0.25,NA()))</f>
        <v>#REF!</v>
      </c>
      <c r="K133" s="674" t="e">
        <f>IF('graph (3)'!$E$20=0,0,IF('graph (3)'!$E$2=0,20,IF(AND(B133&lt;'graph (3)'!$E$20+'graph (3)'!$E$32,B133&gt;'graph (3)'!$E$20-'graph (3)'!$E$32),0.25,0)))</f>
        <v>#REF!</v>
      </c>
      <c r="L133" s="674" t="e">
        <f>IF('graph (3)'!$E$22=0,0,IF('graph (3)'!$E$2=0,20,IF(AND(B133&gt;'graph (3)'!$E$22-'graph (3)'!$E$32,B133&lt;'graph (3)'!$E$22+'graph (3)'!$E$32),0.25,0)))</f>
        <v>#REF!</v>
      </c>
    </row>
    <row r="134" spans="2:12">
      <c r="B134" s="620" t="e">
        <f>IF('graph (3)'!$E$2=0,"",B133+'graph (3)'!$E$32)</f>
        <v>#REF!</v>
      </c>
      <c r="C134" s="673" t="e">
        <f>IF('graph (3)'!$E$2=0,20,IF(SUM(K134+L134=0),NA(),0.25))</f>
        <v>#REF!</v>
      </c>
      <c r="D134" s="496" t="e">
        <f>IF('graph (3)'!$E$2=0,20,IF(AND(B134&lt;'graph (3)'!$E$10+'graph (3)'!$E$32,B134&gt;'graph (3)'!$E$10-'graph (3)'!$E$32),0.25,NA()))</f>
        <v>#REF!</v>
      </c>
      <c r="K134" s="674" t="e">
        <f>IF('graph (3)'!$E$20=0,0,IF('graph (3)'!$E$2=0,20,IF(AND(B134&lt;'graph (3)'!$E$20+'graph (3)'!$E$32,B134&gt;'graph (3)'!$E$20-'graph (3)'!$E$32),0.25,0)))</f>
        <v>#REF!</v>
      </c>
      <c r="L134" s="674" t="e">
        <f>IF('graph (3)'!$E$22=0,0,IF('graph (3)'!$E$2=0,20,IF(AND(B134&gt;'graph (3)'!$E$22-'graph (3)'!$E$32,B134&lt;'graph (3)'!$E$22+'graph (3)'!$E$32),0.25,0)))</f>
        <v>#REF!</v>
      </c>
    </row>
    <row r="135" spans="2:12">
      <c r="B135" s="620" t="e">
        <f>IF('graph (3)'!$E$2=0,"",B134+'graph (3)'!$E$32)</f>
        <v>#REF!</v>
      </c>
      <c r="C135" s="673" t="e">
        <f>IF('graph (3)'!$E$2=0,20,IF(SUM(K135+L135=0),NA(),0.25))</f>
        <v>#REF!</v>
      </c>
      <c r="D135" s="496" t="e">
        <f>IF('graph (3)'!$E$2=0,20,IF(AND(B135&lt;'graph (3)'!$E$10+'graph (3)'!$E$32,B135&gt;'graph (3)'!$E$10-'graph (3)'!$E$32),0.25,NA()))</f>
        <v>#REF!</v>
      </c>
      <c r="K135" s="674" t="e">
        <f>IF('graph (3)'!$E$20=0,0,IF('graph (3)'!$E$2=0,20,IF(AND(B135&lt;'graph (3)'!$E$20+'graph (3)'!$E$32,B135&gt;'graph (3)'!$E$20-'graph (3)'!$E$32),0.25,0)))</f>
        <v>#REF!</v>
      </c>
      <c r="L135" s="674" t="e">
        <f>IF('graph (3)'!$E$22=0,0,IF('graph (3)'!$E$2=0,20,IF(AND(B135&gt;'graph (3)'!$E$22-'graph (3)'!$E$32,B135&lt;'graph (3)'!$E$22+'graph (3)'!$E$32),0.25,0)))</f>
        <v>#REF!</v>
      </c>
    </row>
    <row r="136" spans="2:12">
      <c r="B136" s="620" t="e">
        <f>IF('graph (3)'!$E$2=0,"",B135+'graph (3)'!$E$32)</f>
        <v>#REF!</v>
      </c>
      <c r="C136" s="673" t="e">
        <f>IF('graph (3)'!$E$2=0,20,IF(SUM(K136+L136=0),NA(),0.25))</f>
        <v>#REF!</v>
      </c>
      <c r="D136" s="496" t="e">
        <f>IF('graph (3)'!$E$2=0,20,IF(AND(B136&lt;'graph (3)'!$E$10+'graph (3)'!$E$32,B136&gt;'graph (3)'!$E$10-'graph (3)'!$E$32),0.25,NA()))</f>
        <v>#REF!</v>
      </c>
      <c r="K136" s="674" t="e">
        <f>IF('graph (3)'!$E$20=0,0,IF('graph (3)'!$E$2=0,20,IF(AND(B136&lt;'graph (3)'!$E$20+'graph (3)'!$E$32,B136&gt;'graph (3)'!$E$20-'graph (3)'!$E$32),0.25,0)))</f>
        <v>#REF!</v>
      </c>
      <c r="L136" s="674" t="e">
        <f>IF('graph (3)'!$E$22=0,0,IF('graph (3)'!$E$2=0,20,IF(AND(B136&gt;'graph (3)'!$E$22-'graph (3)'!$E$32,B136&lt;'graph (3)'!$E$22+'graph (3)'!$E$32),0.25,0)))</f>
        <v>#REF!</v>
      </c>
    </row>
    <row r="137" spans="2:12">
      <c r="B137" s="620" t="e">
        <f>IF('graph (3)'!$E$2=0,"",B136+'graph (3)'!$E$32)</f>
        <v>#REF!</v>
      </c>
      <c r="C137" s="673" t="e">
        <f>IF('graph (3)'!$E$2=0,20,IF(SUM(K137+L137=0),NA(),0.25))</f>
        <v>#REF!</v>
      </c>
      <c r="D137" s="496" t="e">
        <f>IF('graph (3)'!$E$2=0,20,IF(AND(B137&lt;'graph (3)'!$E$10+'graph (3)'!$E$32,B137&gt;'graph (3)'!$E$10-'graph (3)'!$E$32),0.25,NA()))</f>
        <v>#REF!</v>
      </c>
      <c r="K137" s="674" t="e">
        <f>IF('graph (3)'!$E$20=0,0,IF('graph (3)'!$E$2=0,20,IF(AND(B137&lt;'graph (3)'!$E$20+'graph (3)'!$E$32,B137&gt;'graph (3)'!$E$20-'graph (3)'!$E$32),0.25,0)))</f>
        <v>#REF!</v>
      </c>
      <c r="L137" s="674" t="e">
        <f>IF('graph (3)'!$E$22=0,0,IF('graph (3)'!$E$2=0,20,IF(AND(B137&gt;'graph (3)'!$E$22-'graph (3)'!$E$32,B137&lt;'graph (3)'!$E$22+'graph (3)'!$E$32),0.25,0)))</f>
        <v>#REF!</v>
      </c>
    </row>
    <row r="138" spans="2:12">
      <c r="B138" s="620" t="e">
        <f>IF('graph (3)'!$E$2=0,"",B137+'graph (3)'!$E$32)</f>
        <v>#REF!</v>
      </c>
      <c r="C138" s="673" t="e">
        <f>IF('graph (3)'!$E$2=0,20,IF(SUM(K138+L138=0),NA(),0.25))</f>
        <v>#REF!</v>
      </c>
      <c r="D138" s="496" t="e">
        <f>IF('graph (3)'!$E$2=0,20,IF(AND(B138&lt;'graph (3)'!$E$10+'graph (3)'!$E$32,B138&gt;'graph (3)'!$E$10-'graph (3)'!$E$32),0.25,NA()))</f>
        <v>#REF!</v>
      </c>
      <c r="K138" s="674" t="e">
        <f>IF('graph (3)'!$E$20=0,0,IF('graph (3)'!$E$2=0,20,IF(AND(B138&lt;'graph (3)'!$E$20+'graph (3)'!$E$32,B138&gt;'graph (3)'!$E$20-'graph (3)'!$E$32),0.25,0)))</f>
        <v>#REF!</v>
      </c>
      <c r="L138" s="674" t="e">
        <f>IF('graph (3)'!$E$22=0,0,IF('graph (3)'!$E$2=0,20,IF(AND(B138&gt;'graph (3)'!$E$22-'graph (3)'!$E$32,B138&lt;'graph (3)'!$E$22+'graph (3)'!$E$32),0.25,0)))</f>
        <v>#REF!</v>
      </c>
    </row>
    <row r="139" spans="2:12">
      <c r="B139" s="620" t="e">
        <f>IF('graph (3)'!$E$2=0,"",B138+'graph (3)'!$E$32)</f>
        <v>#REF!</v>
      </c>
      <c r="C139" s="673" t="e">
        <f>IF('graph (3)'!$E$2=0,20,IF(SUM(K139+L139=0),NA(),0.25))</f>
        <v>#REF!</v>
      </c>
      <c r="D139" s="496" t="e">
        <f>IF('graph (3)'!$E$2=0,20,IF(AND(B139&lt;'graph (3)'!$E$10+'graph (3)'!$E$32,B139&gt;'graph (3)'!$E$10-'graph (3)'!$E$32),0.25,NA()))</f>
        <v>#REF!</v>
      </c>
      <c r="K139" s="674" t="e">
        <f>IF('graph (3)'!$E$20=0,0,IF('graph (3)'!$E$2=0,20,IF(AND(B139&lt;'graph (3)'!$E$20+'graph (3)'!$E$32,B139&gt;'graph (3)'!$E$20-'graph (3)'!$E$32),0.25,0)))</f>
        <v>#REF!</v>
      </c>
      <c r="L139" s="674" t="e">
        <f>IF('graph (3)'!$E$22=0,0,IF('graph (3)'!$E$2=0,20,IF(AND(B139&gt;'graph (3)'!$E$22-'graph (3)'!$E$32,B139&lt;'graph (3)'!$E$22+'graph (3)'!$E$32),0.25,0)))</f>
        <v>#REF!</v>
      </c>
    </row>
    <row r="140" spans="2:12">
      <c r="B140" s="620" t="e">
        <f>IF('graph (3)'!$E$2=0,"",B139+'graph (3)'!$E$32)</f>
        <v>#REF!</v>
      </c>
      <c r="C140" s="673" t="e">
        <f>IF('graph (3)'!$E$2=0,20,IF(SUM(K140+L140=0),NA(),0.25))</f>
        <v>#REF!</v>
      </c>
      <c r="D140" s="496" t="e">
        <f>IF('graph (3)'!$E$2=0,20,IF(AND(B140&lt;'graph (3)'!$E$10+'graph (3)'!$E$32,B140&gt;'graph (3)'!$E$10-'graph (3)'!$E$32),0.25,NA()))</f>
        <v>#REF!</v>
      </c>
      <c r="K140" s="674" t="e">
        <f>IF('graph (3)'!$E$20=0,0,IF('graph (3)'!$E$2=0,20,IF(AND(B140&lt;'graph (3)'!$E$20+'graph (3)'!$E$32,B140&gt;'graph (3)'!$E$20-'graph (3)'!$E$32),0.25,0)))</f>
        <v>#REF!</v>
      </c>
      <c r="L140" s="674" t="e">
        <f>IF('graph (3)'!$E$22=0,0,IF('graph (3)'!$E$2=0,20,IF(AND(B140&gt;'graph (3)'!$E$22-'graph (3)'!$E$32,B140&lt;'graph (3)'!$E$22+'graph (3)'!$E$32),0.25,0)))</f>
        <v>#REF!</v>
      </c>
    </row>
    <row r="141" spans="2:12">
      <c r="B141" s="620" t="e">
        <f>IF('graph (3)'!$E$2=0,"",B140+'graph (3)'!$E$32)</f>
        <v>#REF!</v>
      </c>
      <c r="C141" s="673" t="e">
        <f>IF('graph (3)'!$E$2=0,20,IF(SUM(K141+L141=0),NA(),0.25))</f>
        <v>#REF!</v>
      </c>
      <c r="D141" s="496" t="e">
        <f>IF('graph (3)'!$E$2=0,20,IF(AND(B141&lt;'graph (3)'!$E$10+'graph (3)'!$E$32,B141&gt;'graph (3)'!$E$10-'graph (3)'!$E$32),0.25,NA()))</f>
        <v>#REF!</v>
      </c>
      <c r="K141" s="674" t="e">
        <f>IF('graph (3)'!$E$20=0,0,IF('graph (3)'!$E$2=0,20,IF(AND(B141&lt;'graph (3)'!$E$20+'graph (3)'!$E$32,B141&gt;'graph (3)'!$E$20-'graph (3)'!$E$32),0.25,0)))</f>
        <v>#REF!</v>
      </c>
      <c r="L141" s="674" t="e">
        <f>IF('graph (3)'!$E$22=0,0,IF('graph (3)'!$E$2=0,20,IF(AND(B141&gt;'graph (3)'!$E$22-'graph (3)'!$E$32,B141&lt;'graph (3)'!$E$22+'graph (3)'!$E$32),0.25,0)))</f>
        <v>#REF!</v>
      </c>
    </row>
    <row r="142" spans="2:12">
      <c r="B142" s="620" t="e">
        <f>IF('graph (3)'!$E$2=0,"",B141+'graph (3)'!$E$32)</f>
        <v>#REF!</v>
      </c>
      <c r="C142" s="673" t="e">
        <f>IF('graph (3)'!$E$2=0,20,IF(SUM(K142+L142=0),NA(),0.25))</f>
        <v>#REF!</v>
      </c>
      <c r="D142" s="496" t="e">
        <f>IF('graph (3)'!$E$2=0,20,IF(AND(B142&lt;'graph (3)'!$E$10+'graph (3)'!$E$32,B142&gt;'graph (3)'!$E$10-'graph (3)'!$E$32),0.25,NA()))</f>
        <v>#REF!</v>
      </c>
      <c r="K142" s="674" t="e">
        <f>IF('graph (3)'!$E$20=0,0,IF('graph (3)'!$E$2=0,20,IF(AND(B142&lt;'graph (3)'!$E$20+'graph (3)'!$E$32,B142&gt;'graph (3)'!$E$20-'graph (3)'!$E$32),0.25,0)))</f>
        <v>#REF!</v>
      </c>
      <c r="L142" s="674" t="e">
        <f>IF('graph (3)'!$E$22=0,0,IF('graph (3)'!$E$2=0,20,IF(AND(B142&gt;'graph (3)'!$E$22-'graph (3)'!$E$32,B142&lt;'graph (3)'!$E$22+'graph (3)'!$E$32),0.25,0)))</f>
        <v>#REF!</v>
      </c>
    </row>
    <row r="143" spans="2:12">
      <c r="B143" s="620" t="e">
        <f>IF('graph (3)'!$E$2=0,"",B142+'graph (3)'!$E$32)</f>
        <v>#REF!</v>
      </c>
      <c r="C143" s="673" t="e">
        <f>IF('graph (3)'!$E$2=0,20,IF(SUM(K143+L143=0),NA(),0.25))</f>
        <v>#REF!</v>
      </c>
      <c r="D143" s="496" t="e">
        <f>IF('graph (3)'!$E$2=0,20,IF(AND(B143&lt;'graph (3)'!$E$10+'graph (3)'!$E$32,B143&gt;'graph (3)'!$E$10-'graph (3)'!$E$32),0.25,NA()))</f>
        <v>#REF!</v>
      </c>
      <c r="K143" s="674" t="e">
        <f>IF('graph (3)'!$E$20=0,0,IF('graph (3)'!$E$2=0,20,IF(AND(B143&lt;'graph (3)'!$E$20+'graph (3)'!$E$32,B143&gt;'graph (3)'!$E$20-'graph (3)'!$E$32),0.25,0)))</f>
        <v>#REF!</v>
      </c>
      <c r="L143" s="674" t="e">
        <f>IF('graph (3)'!$E$22=0,0,IF('graph (3)'!$E$2=0,20,IF(AND(B143&gt;'graph (3)'!$E$22-'graph (3)'!$E$32,B143&lt;'graph (3)'!$E$22+'graph (3)'!$E$32),0.25,0)))</f>
        <v>#REF!</v>
      </c>
    </row>
    <row r="144" spans="2:12">
      <c r="B144" s="620" t="e">
        <f>IF('graph (3)'!$E$2=0,"",B143+'graph (3)'!$E$32)</f>
        <v>#REF!</v>
      </c>
      <c r="C144" s="673" t="e">
        <f>IF('graph (3)'!$E$2=0,20,IF(SUM(K144+L144=0),NA(),0.25))</f>
        <v>#REF!</v>
      </c>
      <c r="D144" s="496" t="e">
        <f>IF('graph (3)'!$E$2=0,20,IF(AND(B144&lt;'graph (3)'!$E$10+'graph (3)'!$E$32,B144&gt;'graph (3)'!$E$10-'graph (3)'!$E$32),0.25,NA()))</f>
        <v>#REF!</v>
      </c>
      <c r="K144" s="674" t="e">
        <f>IF('graph (3)'!$E$20=0,0,IF('graph (3)'!$E$2=0,20,IF(AND(B144&lt;'graph (3)'!$E$20+'graph (3)'!$E$32,B144&gt;'graph (3)'!$E$20-'graph (3)'!$E$32),0.25,0)))</f>
        <v>#REF!</v>
      </c>
      <c r="L144" s="674" t="e">
        <f>IF('graph (3)'!$E$22=0,0,IF('graph (3)'!$E$2=0,20,IF(AND(B144&gt;'graph (3)'!$E$22-'graph (3)'!$E$32,B144&lt;'graph (3)'!$E$22+'graph (3)'!$E$32),0.25,0)))</f>
        <v>#REF!</v>
      </c>
    </row>
    <row r="145" spans="2:12">
      <c r="B145" s="620" t="e">
        <f>IF('graph (3)'!$E$2=0,"",B144+'graph (3)'!$E$32)</f>
        <v>#REF!</v>
      </c>
      <c r="C145" s="673" t="e">
        <f>IF('graph (3)'!$E$2=0,20,IF(SUM(K145+L145=0),NA(),0.25))</f>
        <v>#REF!</v>
      </c>
      <c r="D145" s="496" t="e">
        <f>IF('graph (3)'!$E$2=0,20,IF(AND(B145&lt;'graph (3)'!$E$10+'graph (3)'!$E$32,B145&gt;'graph (3)'!$E$10-'graph (3)'!$E$32),0.25,NA()))</f>
        <v>#REF!</v>
      </c>
      <c r="K145" s="674" t="e">
        <f>IF('graph (3)'!$E$20=0,0,IF('graph (3)'!$E$2=0,20,IF(AND(B145&lt;'graph (3)'!$E$20+'graph (3)'!$E$32,B145&gt;'graph (3)'!$E$20-'graph (3)'!$E$32),0.25,0)))</f>
        <v>#REF!</v>
      </c>
      <c r="L145" s="674" t="e">
        <f>IF('graph (3)'!$E$22=0,0,IF('graph (3)'!$E$2=0,20,IF(AND(B145&gt;'graph (3)'!$E$22-'graph (3)'!$E$32,B145&lt;'graph (3)'!$E$22+'graph (3)'!$E$32),0.25,0)))</f>
        <v>#REF!</v>
      </c>
    </row>
    <row r="146" spans="2:12">
      <c r="B146" s="620" t="e">
        <f>IF('graph (3)'!$E$2=0,"",B145+'graph (3)'!$E$32)</f>
        <v>#REF!</v>
      </c>
      <c r="C146" s="673" t="e">
        <f>IF('graph (3)'!$E$2=0,20,IF(SUM(K146+L146=0),NA(),0.25))</f>
        <v>#REF!</v>
      </c>
      <c r="D146" s="496" t="e">
        <f>IF('graph (3)'!$E$2=0,20,IF(AND(B146&lt;'graph (3)'!$E$10+'graph (3)'!$E$32,B146&gt;'graph (3)'!$E$10-'graph (3)'!$E$32),0.25,NA()))</f>
        <v>#REF!</v>
      </c>
      <c r="K146" s="674" t="e">
        <f>IF('graph (3)'!$E$20=0,0,IF('graph (3)'!$E$2=0,20,IF(AND(B146&lt;'graph (3)'!$E$20+'graph (3)'!$E$32,B146&gt;'graph (3)'!$E$20-'graph (3)'!$E$32),0.25,0)))</f>
        <v>#REF!</v>
      </c>
      <c r="L146" s="674" t="e">
        <f>IF('graph (3)'!$E$22=0,0,IF('graph (3)'!$E$2=0,20,IF(AND(B146&gt;'graph (3)'!$E$22-'graph (3)'!$E$32,B146&lt;'graph (3)'!$E$22+'graph (3)'!$E$32),0.25,0)))</f>
        <v>#REF!</v>
      </c>
    </row>
    <row r="147" spans="2:12">
      <c r="B147" s="620" t="e">
        <f>IF('graph (3)'!$E$2=0,"",B146+'graph (3)'!$E$32)</f>
        <v>#REF!</v>
      </c>
      <c r="C147" s="673" t="e">
        <f>IF('graph (3)'!$E$2=0,20,IF(SUM(K147+L147=0),NA(),0.25))</f>
        <v>#REF!</v>
      </c>
      <c r="D147" s="496" t="e">
        <f>IF('graph (3)'!$E$2=0,20,IF(AND(B147&lt;'graph (3)'!$E$10+'graph (3)'!$E$32,B147&gt;'graph (3)'!$E$10-'graph (3)'!$E$32),0.25,NA()))</f>
        <v>#REF!</v>
      </c>
      <c r="K147" s="674" t="e">
        <f>IF('graph (3)'!$E$20=0,0,IF('graph (3)'!$E$2=0,20,IF(AND(B147&lt;'graph (3)'!$E$20+'graph (3)'!$E$32,B147&gt;'graph (3)'!$E$20-'graph (3)'!$E$32),0.25,0)))</f>
        <v>#REF!</v>
      </c>
      <c r="L147" s="674" t="e">
        <f>IF('graph (3)'!$E$22=0,0,IF('graph (3)'!$E$2=0,20,IF(AND(B147&gt;'graph (3)'!$E$22-'graph (3)'!$E$32,B147&lt;'graph (3)'!$E$22+'graph (3)'!$E$32),0.25,0)))</f>
        <v>#REF!</v>
      </c>
    </row>
    <row r="148" spans="2:12">
      <c r="B148" s="620" t="e">
        <f>IF('graph (3)'!$E$2=0,"",B147+'graph (3)'!$E$32)</f>
        <v>#REF!</v>
      </c>
      <c r="C148" s="673" t="e">
        <f>IF('graph (3)'!$E$2=0,20,IF(SUM(K148+L148=0),NA(),0.25))</f>
        <v>#REF!</v>
      </c>
      <c r="D148" s="496" t="e">
        <f>IF('graph (3)'!$E$2=0,20,IF(AND(B148&lt;'graph (3)'!$E$10+'graph (3)'!$E$32,B148&gt;'graph (3)'!$E$10-'graph (3)'!$E$32),0.25,NA()))</f>
        <v>#REF!</v>
      </c>
      <c r="K148" s="674" t="e">
        <f>IF('graph (3)'!$E$20=0,0,IF('graph (3)'!$E$2=0,20,IF(AND(B148&lt;'graph (3)'!$E$20+'graph (3)'!$E$32,B148&gt;'graph (3)'!$E$20-'graph (3)'!$E$32),0.25,0)))</f>
        <v>#REF!</v>
      </c>
      <c r="L148" s="674" t="e">
        <f>IF('graph (3)'!$E$22=0,0,IF('graph (3)'!$E$2=0,20,IF(AND(B148&gt;'graph (3)'!$E$22-'graph (3)'!$E$32,B148&lt;'graph (3)'!$E$22+'graph (3)'!$E$32),0.25,0)))</f>
        <v>#REF!</v>
      </c>
    </row>
    <row r="149" spans="2:12">
      <c r="B149" s="620" t="e">
        <f>IF('graph (3)'!$E$2=0,"",B148+'graph (3)'!$E$32)</f>
        <v>#REF!</v>
      </c>
      <c r="C149" s="673" t="e">
        <f>IF('graph (3)'!$E$2=0,20,IF(SUM(K149+L149=0),NA(),0.25))</f>
        <v>#REF!</v>
      </c>
      <c r="D149" s="496" t="e">
        <f>IF('graph (3)'!$E$2=0,20,IF(AND(B149&lt;'graph (3)'!$E$10+'graph (3)'!$E$32,B149&gt;'graph (3)'!$E$10-'graph (3)'!$E$32),0.25,NA()))</f>
        <v>#REF!</v>
      </c>
      <c r="K149" s="674" t="e">
        <f>IF('graph (3)'!$E$20=0,0,IF('graph (3)'!$E$2=0,20,IF(AND(B149&lt;'graph (3)'!$E$20+'graph (3)'!$E$32,B149&gt;'graph (3)'!$E$20-'graph (3)'!$E$32),0.25,0)))</f>
        <v>#REF!</v>
      </c>
      <c r="L149" s="674" t="e">
        <f>IF('graph (3)'!$E$22=0,0,IF('graph (3)'!$E$2=0,20,IF(AND(B149&gt;'graph (3)'!$E$22-'graph (3)'!$E$32,B149&lt;'graph (3)'!$E$22+'graph (3)'!$E$32),0.25,0)))</f>
        <v>#REF!</v>
      </c>
    </row>
    <row r="150" spans="2:12">
      <c r="B150" s="620" t="e">
        <f>IF('graph (3)'!$E$2=0,"",B149+'graph (3)'!$E$32)</f>
        <v>#REF!</v>
      </c>
      <c r="C150" s="673" t="e">
        <f>IF('graph (3)'!$E$2=0,20,IF(SUM(K150+L150=0),NA(),0.25))</f>
        <v>#REF!</v>
      </c>
      <c r="D150" s="496" t="e">
        <f>IF('graph (3)'!$E$2=0,20,IF(AND(B150&lt;'graph (3)'!$E$10+'graph (3)'!$E$32,B150&gt;'graph (3)'!$E$10-'graph (3)'!$E$32),0.25,NA()))</f>
        <v>#REF!</v>
      </c>
      <c r="K150" s="674" t="e">
        <f>IF('graph (3)'!$E$20=0,0,IF('graph (3)'!$E$2=0,20,IF(AND(B150&lt;'graph (3)'!$E$20+'graph (3)'!$E$32,B150&gt;'graph (3)'!$E$20-'graph (3)'!$E$32),0.25,0)))</f>
        <v>#REF!</v>
      </c>
      <c r="L150" s="674" t="e">
        <f>IF('graph (3)'!$E$22=0,0,IF('graph (3)'!$E$2=0,20,IF(AND(B150&gt;'graph (3)'!$E$22-'graph (3)'!$E$32,B150&lt;'graph (3)'!$E$22+'graph (3)'!$E$32),0.25,0)))</f>
        <v>#REF!</v>
      </c>
    </row>
    <row r="151" spans="2:12">
      <c r="B151" s="620" t="e">
        <f>IF('graph (3)'!$E$2=0,"",B150+'graph (3)'!$E$32)</f>
        <v>#REF!</v>
      </c>
      <c r="C151" s="673" t="e">
        <f>IF('graph (3)'!$E$2=0,20,IF(SUM(K151+L151=0),NA(),0.25))</f>
        <v>#REF!</v>
      </c>
      <c r="D151" s="496" t="e">
        <f>IF('graph (3)'!$E$2=0,20,IF(AND(B151&lt;'graph (3)'!$E$10+'graph (3)'!$E$32,B151&gt;'graph (3)'!$E$10-'graph (3)'!$E$32),0.25,NA()))</f>
        <v>#REF!</v>
      </c>
      <c r="K151" s="674" t="e">
        <f>IF('graph (3)'!$E$20=0,0,IF('graph (3)'!$E$2=0,20,IF(AND(B151&lt;'graph (3)'!$E$20+'graph (3)'!$E$32,B151&gt;'graph (3)'!$E$20-'graph (3)'!$E$32),0.25,0)))</f>
        <v>#REF!</v>
      </c>
      <c r="L151" s="674" t="e">
        <f>IF('graph (3)'!$E$22=0,0,IF('graph (3)'!$E$2=0,20,IF(AND(B151&gt;'graph (3)'!$E$22-'graph (3)'!$E$32,B151&lt;'graph (3)'!$E$22+'graph (3)'!$E$32),0.25,0)))</f>
        <v>#REF!</v>
      </c>
    </row>
    <row r="152" spans="2:12">
      <c r="B152" s="620" t="e">
        <f>IF('graph (3)'!$E$2=0,"",B151+'graph (3)'!$E$32)</f>
        <v>#REF!</v>
      </c>
      <c r="C152" s="673" t="e">
        <f>IF('graph (3)'!$E$2=0,20,IF(SUM(K152+L152=0),NA(),0.25))</f>
        <v>#REF!</v>
      </c>
      <c r="D152" s="496" t="e">
        <f>IF('graph (3)'!$E$2=0,20,IF(AND(B152&lt;'graph (3)'!$E$10+'graph (3)'!$E$32,B152&gt;'graph (3)'!$E$10-'graph (3)'!$E$32),0.25,NA()))</f>
        <v>#REF!</v>
      </c>
      <c r="K152" s="674" t="e">
        <f>IF('graph (3)'!$E$20=0,0,IF('graph (3)'!$E$2=0,20,IF(AND(B152&lt;'graph (3)'!$E$20+'graph (3)'!$E$32,B152&gt;'graph (3)'!$E$20-'graph (3)'!$E$32),0.25,0)))</f>
        <v>#REF!</v>
      </c>
      <c r="L152" s="674" t="e">
        <f>IF('graph (3)'!$E$22=0,0,IF('graph (3)'!$E$2=0,20,IF(AND(B152&gt;'graph (3)'!$E$22-'graph (3)'!$E$32,B152&lt;'graph (3)'!$E$22+'graph (3)'!$E$32),0.25,0)))</f>
        <v>#REF!</v>
      </c>
    </row>
    <row r="153" spans="2:12">
      <c r="B153" s="620" t="e">
        <f>IF('graph (3)'!$E$2=0,"",B152+'graph (3)'!$E$32)</f>
        <v>#REF!</v>
      </c>
      <c r="C153" s="673" t="e">
        <f>IF('graph (3)'!$E$2=0,20,IF(SUM(K153+L153=0),NA(),0.25))</f>
        <v>#REF!</v>
      </c>
      <c r="D153" s="496" t="e">
        <f>IF('graph (3)'!$E$2=0,20,IF(AND(B153&lt;'graph (3)'!$E$10+'graph (3)'!$E$32,B153&gt;'graph (3)'!$E$10-'graph (3)'!$E$32),0.25,NA()))</f>
        <v>#REF!</v>
      </c>
      <c r="K153" s="674" t="e">
        <f>IF('graph (3)'!$E$20=0,0,IF('graph (3)'!$E$2=0,20,IF(AND(B153&lt;'graph (3)'!$E$20+'graph (3)'!$E$32,B153&gt;'graph (3)'!$E$20-'graph (3)'!$E$32),0.25,0)))</f>
        <v>#REF!</v>
      </c>
      <c r="L153" s="674" t="e">
        <f>IF('graph (3)'!$E$22=0,0,IF('graph (3)'!$E$2=0,20,IF(AND(B153&gt;'graph (3)'!$E$22-'graph (3)'!$E$32,B153&lt;'graph (3)'!$E$22+'graph (3)'!$E$32),0.25,0)))</f>
        <v>#REF!</v>
      </c>
    </row>
    <row r="154" spans="2:12">
      <c r="B154" s="620" t="e">
        <f>IF('graph (3)'!$E$2=0,"",B153+'graph (3)'!$E$32)</f>
        <v>#REF!</v>
      </c>
      <c r="C154" s="673" t="e">
        <f>IF('graph (3)'!$E$2=0,20,IF(SUM(K154+L154=0),NA(),0.25))</f>
        <v>#REF!</v>
      </c>
      <c r="D154" s="496" t="e">
        <f>IF('graph (3)'!$E$2=0,20,IF(AND(B154&lt;'graph (3)'!$E$10+'graph (3)'!$E$32,B154&gt;'graph (3)'!$E$10-'graph (3)'!$E$32),0.25,NA()))</f>
        <v>#REF!</v>
      </c>
      <c r="K154" s="674" t="e">
        <f>IF('graph (3)'!$E$20=0,0,IF('graph (3)'!$E$2=0,20,IF(AND(B154&lt;'graph (3)'!$E$20+'graph (3)'!$E$32,B154&gt;'graph (3)'!$E$20-'graph (3)'!$E$32),0.25,0)))</f>
        <v>#REF!</v>
      </c>
      <c r="L154" s="674" t="e">
        <f>IF('graph (3)'!$E$22=0,0,IF('graph (3)'!$E$2=0,20,IF(AND(B154&gt;'graph (3)'!$E$22-'graph (3)'!$E$32,B154&lt;'graph (3)'!$E$22+'graph (3)'!$E$32),0.25,0)))</f>
        <v>#REF!</v>
      </c>
    </row>
    <row r="155" spans="2:12">
      <c r="B155" s="620" t="e">
        <f>IF('graph (3)'!$E$2=0,"",B154+'graph (3)'!$E$32)</f>
        <v>#REF!</v>
      </c>
      <c r="C155" s="673" t="e">
        <f>IF('graph (3)'!$E$2=0,20,IF(SUM(K155+L155=0),NA(),0.25))</f>
        <v>#REF!</v>
      </c>
      <c r="D155" s="496" t="e">
        <f>IF('graph (3)'!$E$2=0,20,IF(AND(B155&lt;'graph (3)'!$E$10+'graph (3)'!$E$32,B155&gt;'graph (3)'!$E$10-'graph (3)'!$E$32),0.25,NA()))</f>
        <v>#REF!</v>
      </c>
      <c r="K155" s="674" t="e">
        <f>IF('graph (3)'!$E$20=0,0,IF('graph (3)'!$E$2=0,20,IF(AND(B155&lt;'graph (3)'!$E$20+'graph (3)'!$E$32,B155&gt;'graph (3)'!$E$20-'graph (3)'!$E$32),0.25,0)))</f>
        <v>#REF!</v>
      </c>
      <c r="L155" s="674" t="e">
        <f>IF('graph (3)'!$E$22=0,0,IF('graph (3)'!$E$2=0,20,IF(AND(B155&gt;'graph (3)'!$E$22-'graph (3)'!$E$32,B155&lt;'graph (3)'!$E$22+'graph (3)'!$E$32),0.25,0)))</f>
        <v>#REF!</v>
      </c>
    </row>
    <row r="156" spans="2:12">
      <c r="B156" s="620" t="e">
        <f>IF('graph (3)'!$E$2=0,"",B155+'graph (3)'!$E$32)</f>
        <v>#REF!</v>
      </c>
      <c r="C156" s="673" t="e">
        <f>IF('graph (3)'!$E$2=0,20,IF(SUM(K156+L156=0),NA(),0.25))</f>
        <v>#REF!</v>
      </c>
      <c r="D156" s="496" t="e">
        <f>IF('graph (3)'!$E$2=0,20,IF(AND(B156&lt;'graph (3)'!$E$10+'graph (3)'!$E$32,B156&gt;'graph (3)'!$E$10-'graph (3)'!$E$32),0.25,NA()))</f>
        <v>#REF!</v>
      </c>
      <c r="K156" s="674" t="e">
        <f>IF('graph (3)'!$E$20=0,0,IF('graph (3)'!$E$2=0,20,IF(AND(B156&lt;'graph (3)'!$E$20+'graph (3)'!$E$32,B156&gt;'graph (3)'!$E$20-'graph (3)'!$E$32),0.25,0)))</f>
        <v>#REF!</v>
      </c>
      <c r="L156" s="674" t="e">
        <f>IF('graph (3)'!$E$22=0,0,IF('graph (3)'!$E$2=0,20,IF(AND(B156&gt;'graph (3)'!$E$22-'graph (3)'!$E$32,B156&lt;'graph (3)'!$E$22+'graph (3)'!$E$32),0.25,0)))</f>
        <v>#REF!</v>
      </c>
    </row>
    <row r="157" spans="2:12">
      <c r="B157" s="620" t="e">
        <f>IF('graph (3)'!$E$2=0,"",B156+'graph (3)'!$E$32)</f>
        <v>#REF!</v>
      </c>
      <c r="C157" s="673" t="e">
        <f>IF('graph (3)'!$E$2=0,20,IF(SUM(K157+L157=0),NA(),0.25))</f>
        <v>#REF!</v>
      </c>
      <c r="D157" s="496" t="e">
        <f>IF('graph (3)'!$E$2=0,20,IF(AND(B157&lt;'graph (3)'!$E$10+'graph (3)'!$E$32,B157&gt;'graph (3)'!$E$10-'graph (3)'!$E$32),0.25,NA()))</f>
        <v>#REF!</v>
      </c>
      <c r="K157" s="674" t="e">
        <f>IF('graph (3)'!$E$20=0,0,IF('graph (3)'!$E$2=0,20,IF(AND(B157&lt;'graph (3)'!$E$20+'graph (3)'!$E$32,B157&gt;'graph (3)'!$E$20-'graph (3)'!$E$32),0.25,0)))</f>
        <v>#REF!</v>
      </c>
      <c r="L157" s="674" t="e">
        <f>IF('graph (3)'!$E$22=0,0,IF('graph (3)'!$E$2=0,20,IF(AND(B157&gt;'graph (3)'!$E$22-'graph (3)'!$E$32,B157&lt;'graph (3)'!$E$22+'graph (3)'!$E$32),0.25,0)))</f>
        <v>#REF!</v>
      </c>
    </row>
    <row r="158" spans="2:12">
      <c r="B158" s="620" t="e">
        <f>IF('graph (3)'!$E$2=0,"",B157+'graph (3)'!$E$32)</f>
        <v>#REF!</v>
      </c>
      <c r="C158" s="673" t="e">
        <f>IF('graph (3)'!$E$2=0,20,IF(SUM(K158+L158=0),NA(),0.25))</f>
        <v>#REF!</v>
      </c>
      <c r="D158" s="496" t="e">
        <f>IF('graph (3)'!$E$2=0,20,IF(AND(B158&lt;'graph (3)'!$E$10+'graph (3)'!$E$32,B158&gt;'graph (3)'!$E$10-'graph (3)'!$E$32),0.25,NA()))</f>
        <v>#REF!</v>
      </c>
      <c r="K158" s="674" t="e">
        <f>IF('graph (3)'!$E$20=0,0,IF('graph (3)'!$E$2=0,20,IF(AND(B158&lt;'graph (3)'!$E$20+'graph (3)'!$E$32,B158&gt;'graph (3)'!$E$20-'graph (3)'!$E$32),0.25,0)))</f>
        <v>#REF!</v>
      </c>
      <c r="L158" s="674" t="e">
        <f>IF('graph (3)'!$E$22=0,0,IF('graph (3)'!$E$2=0,20,IF(AND(B158&gt;'graph (3)'!$E$22-'graph (3)'!$E$32,B158&lt;'graph (3)'!$E$22+'graph (3)'!$E$32),0.25,0)))</f>
        <v>#REF!</v>
      </c>
    </row>
    <row r="159" spans="2:12">
      <c r="B159" s="620" t="e">
        <f>IF('graph (3)'!$E$2=0,"",B158+'graph (3)'!$E$32)</f>
        <v>#REF!</v>
      </c>
      <c r="C159" s="673" t="e">
        <f>IF('graph (3)'!$E$2=0,20,IF(SUM(K159+L159=0),NA(),0.25))</f>
        <v>#REF!</v>
      </c>
      <c r="D159" s="496" t="e">
        <f>IF('graph (3)'!$E$2=0,20,IF(AND(B159&lt;'graph (3)'!$E$10+'graph (3)'!$E$32,B159&gt;'graph (3)'!$E$10-'graph (3)'!$E$32),0.25,NA()))</f>
        <v>#REF!</v>
      </c>
      <c r="K159" s="674" t="e">
        <f>IF('graph (3)'!$E$20=0,0,IF('graph (3)'!$E$2=0,20,IF(AND(B159&lt;'graph (3)'!$E$20+'graph (3)'!$E$32,B159&gt;'graph (3)'!$E$20-'graph (3)'!$E$32),0.25,0)))</f>
        <v>#REF!</v>
      </c>
      <c r="L159" s="674" t="e">
        <f>IF('graph (3)'!$E$22=0,0,IF('graph (3)'!$E$2=0,20,IF(AND(B159&gt;'graph (3)'!$E$22-'graph (3)'!$E$32,B159&lt;'graph (3)'!$E$22+'graph (3)'!$E$32),0.25,0)))</f>
        <v>#REF!</v>
      </c>
    </row>
    <row r="160" spans="2:12">
      <c r="B160" s="620" t="e">
        <f>IF('graph (3)'!$E$2=0,"",B159+'graph (3)'!$E$32)</f>
        <v>#REF!</v>
      </c>
      <c r="C160" s="673" t="e">
        <f>IF('graph (3)'!$E$2=0,20,IF(SUM(K160+L160=0),NA(),0.25))</f>
        <v>#REF!</v>
      </c>
      <c r="D160" s="496" t="e">
        <f>IF('graph (3)'!$E$2=0,20,IF(AND(B160&lt;'graph (3)'!$E$10+'graph (3)'!$E$32,B160&gt;'graph (3)'!$E$10-'graph (3)'!$E$32),0.25,NA()))</f>
        <v>#REF!</v>
      </c>
      <c r="K160" s="674" t="e">
        <f>IF('graph (3)'!$E$20=0,0,IF('graph (3)'!$E$2=0,20,IF(AND(B160&lt;'graph (3)'!$E$20+'graph (3)'!$E$32,B160&gt;'graph (3)'!$E$20-'graph (3)'!$E$32),0.25,0)))</f>
        <v>#REF!</v>
      </c>
      <c r="L160" s="674" t="e">
        <f>IF('graph (3)'!$E$22=0,0,IF('graph (3)'!$E$2=0,20,IF(AND(B160&gt;'graph (3)'!$E$22-'graph (3)'!$E$32,B160&lt;'graph (3)'!$E$22+'graph (3)'!$E$32),0.25,0)))</f>
        <v>#REF!</v>
      </c>
    </row>
    <row r="161" spans="2:12">
      <c r="B161" s="620" t="e">
        <f>IF('graph (3)'!$E$2=0,"",B160+'graph (3)'!$E$32)</f>
        <v>#REF!</v>
      </c>
      <c r="C161" s="673" t="e">
        <f>IF('graph (3)'!$E$2=0,20,IF(SUM(K161+L161=0),NA(),0.25))</f>
        <v>#REF!</v>
      </c>
      <c r="D161" s="496" t="e">
        <f>IF('graph (3)'!$E$2=0,20,IF(AND(B161&lt;'graph (3)'!$E$10+'graph (3)'!$E$32,B161&gt;'graph (3)'!$E$10-'graph (3)'!$E$32),0.25,NA()))</f>
        <v>#REF!</v>
      </c>
      <c r="K161" s="674" t="e">
        <f>IF('graph (3)'!$E$20=0,0,IF('graph (3)'!$E$2=0,20,IF(AND(B161&lt;'graph (3)'!$E$20+'graph (3)'!$E$32,B161&gt;'graph (3)'!$E$20-'graph (3)'!$E$32),0.25,0)))</f>
        <v>#REF!</v>
      </c>
      <c r="L161" s="674" t="e">
        <f>IF('graph (3)'!$E$22=0,0,IF('graph (3)'!$E$2=0,20,IF(AND(B161&gt;'graph (3)'!$E$22-'graph (3)'!$E$32,B161&lt;'graph (3)'!$E$22+'graph (3)'!$E$32),0.25,0)))</f>
        <v>#REF!</v>
      </c>
    </row>
    <row r="162" spans="2:12">
      <c r="B162" s="620" t="e">
        <f>IF('graph (3)'!$E$2=0,"",B161+'graph (3)'!$E$32)</f>
        <v>#REF!</v>
      </c>
      <c r="C162" s="673" t="e">
        <f>IF('graph (3)'!$E$2=0,20,IF(SUM(K162+L162=0),NA(),0.25))</f>
        <v>#REF!</v>
      </c>
      <c r="D162" s="496" t="e">
        <f>IF('graph (3)'!$E$2=0,20,IF(AND(B162&lt;'graph (3)'!$E$10+'graph (3)'!$E$32,B162&gt;'graph (3)'!$E$10-'graph (3)'!$E$32),0.25,NA()))</f>
        <v>#REF!</v>
      </c>
      <c r="K162" s="674" t="e">
        <f>IF('graph (3)'!$E$20=0,0,IF('graph (3)'!$E$2=0,20,IF(AND(B162&lt;'graph (3)'!$E$20+'graph (3)'!$E$32,B162&gt;'graph (3)'!$E$20-'graph (3)'!$E$32),0.25,0)))</f>
        <v>#REF!</v>
      </c>
      <c r="L162" s="674" t="e">
        <f>IF('graph (3)'!$E$22=0,0,IF('graph (3)'!$E$2=0,20,IF(AND(B162&gt;'graph (3)'!$E$22-'graph (3)'!$E$32,B162&lt;'graph (3)'!$E$22+'graph (3)'!$E$32),0.25,0)))</f>
        <v>#REF!</v>
      </c>
    </row>
    <row r="163" spans="2:12">
      <c r="B163" s="620" t="e">
        <f>IF('graph (3)'!$E$2=0,"",B162+'graph (3)'!$E$32)</f>
        <v>#REF!</v>
      </c>
      <c r="C163" s="673" t="e">
        <f>IF('graph (3)'!$E$2=0,20,IF(SUM(K163+L163=0),NA(),0.25))</f>
        <v>#REF!</v>
      </c>
      <c r="D163" s="496" t="e">
        <f>IF('graph (3)'!$E$2=0,20,IF(AND(B163&lt;'graph (3)'!$E$10+'graph (3)'!$E$32,B163&gt;'graph (3)'!$E$10-'graph (3)'!$E$32),0.25,NA()))</f>
        <v>#REF!</v>
      </c>
      <c r="K163" s="674" t="e">
        <f>IF('graph (3)'!$E$20=0,0,IF('graph (3)'!$E$2=0,20,IF(AND(B163&lt;'graph (3)'!$E$20+'graph (3)'!$E$32,B163&gt;'graph (3)'!$E$20-'graph (3)'!$E$32),0.25,0)))</f>
        <v>#REF!</v>
      </c>
      <c r="L163" s="674" t="e">
        <f>IF('graph (3)'!$E$22=0,0,IF('graph (3)'!$E$2=0,20,IF(AND(B163&gt;'graph (3)'!$E$22-'graph (3)'!$E$32,B163&lt;'graph (3)'!$E$22+'graph (3)'!$E$32),0.25,0)))</f>
        <v>#REF!</v>
      </c>
    </row>
    <row r="164" spans="2:12">
      <c r="B164" s="620" t="e">
        <f>IF('graph (3)'!$E$2=0,"",B163+'graph (3)'!$E$32)</f>
        <v>#REF!</v>
      </c>
      <c r="C164" s="673" t="e">
        <f>IF('graph (3)'!$E$2=0,20,IF(SUM(K164+L164=0),NA(),0.25))</f>
        <v>#REF!</v>
      </c>
      <c r="D164" s="496" t="e">
        <f>IF('graph (3)'!$E$2=0,20,IF(AND(B164&lt;'graph (3)'!$E$10+'graph (3)'!$E$32,B164&gt;'graph (3)'!$E$10-'graph (3)'!$E$32),0.25,NA()))</f>
        <v>#REF!</v>
      </c>
      <c r="K164" s="674" t="e">
        <f>IF('graph (3)'!$E$20=0,0,IF('graph (3)'!$E$2=0,20,IF(AND(B164&lt;'graph (3)'!$E$20+'graph (3)'!$E$32,B164&gt;'graph (3)'!$E$20-'graph (3)'!$E$32),0.25,0)))</f>
        <v>#REF!</v>
      </c>
      <c r="L164" s="674" t="e">
        <f>IF('graph (3)'!$E$22=0,0,IF('graph (3)'!$E$2=0,20,IF(AND(B164&gt;'graph (3)'!$E$22-'graph (3)'!$E$32,B164&lt;'graph (3)'!$E$22+'graph (3)'!$E$32),0.25,0)))</f>
        <v>#REF!</v>
      </c>
    </row>
    <row r="165" spans="2:12">
      <c r="B165" s="620" t="e">
        <f>IF('graph (3)'!$E$2=0,"",B164+'graph (3)'!$E$32)</f>
        <v>#REF!</v>
      </c>
      <c r="C165" s="673" t="e">
        <f>IF('graph (3)'!$E$2=0,20,IF(SUM(K165+L165=0),NA(),0.25))</f>
        <v>#REF!</v>
      </c>
      <c r="D165" s="496" t="e">
        <f>IF('graph (3)'!$E$2=0,20,IF(AND(B165&lt;'graph (3)'!$E$10+'graph (3)'!$E$32,B165&gt;'graph (3)'!$E$10-'graph (3)'!$E$32),0.25,NA()))</f>
        <v>#REF!</v>
      </c>
      <c r="K165" s="674" t="e">
        <f>IF('graph (3)'!$E$20=0,0,IF('graph (3)'!$E$2=0,20,IF(AND(B165&lt;'graph (3)'!$E$20+'graph (3)'!$E$32,B165&gt;'graph (3)'!$E$20-'graph (3)'!$E$32),0.25,0)))</f>
        <v>#REF!</v>
      </c>
      <c r="L165" s="674" t="e">
        <f>IF('graph (3)'!$E$22=0,0,IF('graph (3)'!$E$2=0,20,IF(AND(B165&gt;'graph (3)'!$E$22-'graph (3)'!$E$32,B165&lt;'graph (3)'!$E$22+'graph (3)'!$E$32),0.25,0)))</f>
        <v>#REF!</v>
      </c>
    </row>
    <row r="166" spans="2:12">
      <c r="B166" s="620" t="e">
        <f>IF('graph (3)'!$E$2=0,"",B165+'graph (3)'!$E$32)</f>
        <v>#REF!</v>
      </c>
      <c r="C166" s="673" t="e">
        <f>IF('graph (3)'!$E$2=0,20,IF(SUM(K166+L166=0),NA(),0.25))</f>
        <v>#REF!</v>
      </c>
      <c r="D166" s="496" t="e">
        <f>IF('graph (3)'!$E$2=0,20,IF(AND(B166&lt;'graph (3)'!$E$10+'graph (3)'!$E$32,B166&gt;'graph (3)'!$E$10-'graph (3)'!$E$32),0.25,NA()))</f>
        <v>#REF!</v>
      </c>
      <c r="K166" s="674" t="e">
        <f>IF('graph (3)'!$E$20=0,0,IF('graph (3)'!$E$2=0,20,IF(AND(B166&lt;'graph (3)'!$E$20+'graph (3)'!$E$32,B166&gt;'graph (3)'!$E$20-'graph (3)'!$E$32),0.25,0)))</f>
        <v>#REF!</v>
      </c>
      <c r="L166" s="674" t="e">
        <f>IF('graph (3)'!$E$22=0,0,IF('graph (3)'!$E$2=0,20,IF(AND(B166&gt;'graph (3)'!$E$22-'graph (3)'!$E$32,B166&lt;'graph (3)'!$E$22+'graph (3)'!$E$32),0.25,0)))</f>
        <v>#REF!</v>
      </c>
    </row>
    <row r="167" spans="2:12">
      <c r="B167" s="620" t="e">
        <f>IF('graph (3)'!$E$2=0,"",B166+'graph (3)'!$E$32)</f>
        <v>#REF!</v>
      </c>
      <c r="C167" s="673" t="e">
        <f>IF('graph (3)'!$E$2=0,20,IF(SUM(K167+L167=0),NA(),0.25))</f>
        <v>#REF!</v>
      </c>
      <c r="D167" s="496" t="e">
        <f>IF('graph (3)'!$E$2=0,20,IF(AND(B167&lt;'graph (3)'!$E$10+'graph (3)'!$E$32,B167&gt;'graph (3)'!$E$10-'graph (3)'!$E$32),0.25,NA()))</f>
        <v>#REF!</v>
      </c>
      <c r="K167" s="674" t="e">
        <f>IF('graph (3)'!$E$20=0,0,IF('graph (3)'!$E$2=0,20,IF(AND(B167&lt;'graph (3)'!$E$20+'graph (3)'!$E$32,B167&gt;'graph (3)'!$E$20-'graph (3)'!$E$32),0.25,0)))</f>
        <v>#REF!</v>
      </c>
      <c r="L167" s="674" t="e">
        <f>IF('graph (3)'!$E$22=0,0,IF('graph (3)'!$E$2=0,20,IF(AND(B167&gt;'graph (3)'!$E$22-'graph (3)'!$E$32,B167&lt;'graph (3)'!$E$22+'graph (3)'!$E$32),0.25,0)))</f>
        <v>#REF!</v>
      </c>
    </row>
    <row r="168" spans="2:12">
      <c r="B168" s="620" t="e">
        <f>IF('graph (3)'!$E$2=0,"",B167+'graph (3)'!$E$32)</f>
        <v>#REF!</v>
      </c>
      <c r="C168" s="673" t="e">
        <f>IF('graph (3)'!$E$2=0,20,IF(SUM(K168+L168=0),NA(),0.25))</f>
        <v>#REF!</v>
      </c>
      <c r="D168" s="496" t="e">
        <f>IF('graph (3)'!$E$2=0,20,IF(AND(B168&lt;'graph (3)'!$E$10+'graph (3)'!$E$32,B168&gt;'graph (3)'!$E$10-'graph (3)'!$E$32),0.25,NA()))</f>
        <v>#REF!</v>
      </c>
      <c r="K168" s="674" t="e">
        <f>IF('graph (3)'!$E$20=0,0,IF('graph (3)'!$E$2=0,20,IF(AND(B168&lt;'graph (3)'!$E$20+'graph (3)'!$E$32,B168&gt;'graph (3)'!$E$20-'graph (3)'!$E$32),0.25,0)))</f>
        <v>#REF!</v>
      </c>
      <c r="L168" s="674" t="e">
        <f>IF('graph (3)'!$E$22=0,0,IF('graph (3)'!$E$2=0,20,IF(AND(B168&gt;'graph (3)'!$E$22-'graph (3)'!$E$32,B168&lt;'graph (3)'!$E$22+'graph (3)'!$E$32),0.25,0)))</f>
        <v>#REF!</v>
      </c>
    </row>
    <row r="169" spans="2:12">
      <c r="B169" s="620" t="e">
        <f>IF('graph (3)'!$E$2=0,"",B168+'graph (3)'!$E$32)</f>
        <v>#REF!</v>
      </c>
      <c r="C169" s="673" t="e">
        <f>IF('graph (3)'!$E$2=0,20,IF(SUM(K169+L169=0),NA(),0.25))</f>
        <v>#REF!</v>
      </c>
      <c r="D169" s="496" t="e">
        <f>IF('graph (3)'!$E$2=0,20,IF(AND(B169&lt;'graph (3)'!$E$10+'graph (3)'!$E$32,B169&gt;'graph (3)'!$E$10-'graph (3)'!$E$32),0.25,NA()))</f>
        <v>#REF!</v>
      </c>
      <c r="K169" s="674" t="e">
        <f>IF('graph (3)'!$E$20=0,0,IF('graph (3)'!$E$2=0,20,IF(AND(B169&lt;'graph (3)'!$E$20+'graph (3)'!$E$32,B169&gt;'graph (3)'!$E$20-'graph (3)'!$E$32),0.25,0)))</f>
        <v>#REF!</v>
      </c>
      <c r="L169" s="674" t="e">
        <f>IF('graph (3)'!$E$22=0,0,IF('graph (3)'!$E$2=0,20,IF(AND(B169&gt;'graph (3)'!$E$22-'graph (3)'!$E$32,B169&lt;'graph (3)'!$E$22+'graph (3)'!$E$32),0.25,0)))</f>
        <v>#REF!</v>
      </c>
    </row>
    <row r="170" spans="2:12">
      <c r="B170" s="620" t="e">
        <f>IF('graph (3)'!$E$2=0,"",B169+'graph (3)'!$E$32)</f>
        <v>#REF!</v>
      </c>
      <c r="C170" s="673" t="e">
        <f>IF('graph (3)'!$E$2=0,20,IF(SUM(K170+L170=0),NA(),0.25))</f>
        <v>#REF!</v>
      </c>
      <c r="D170" s="496" t="e">
        <f>IF('graph (3)'!$E$2=0,20,IF(AND(B170&lt;'graph (3)'!$E$10+'graph (3)'!$E$32,B170&gt;'graph (3)'!$E$10-'graph (3)'!$E$32),0.25,NA()))</f>
        <v>#REF!</v>
      </c>
      <c r="K170" s="674" t="e">
        <f>IF('graph (3)'!$E$20=0,0,IF('graph (3)'!$E$2=0,20,IF(AND(B170&lt;'graph (3)'!$E$20+'graph (3)'!$E$32,B170&gt;'graph (3)'!$E$20-'graph (3)'!$E$32),0.25,0)))</f>
        <v>#REF!</v>
      </c>
      <c r="L170" s="674" t="e">
        <f>IF('graph (3)'!$E$22=0,0,IF('graph (3)'!$E$2=0,20,IF(AND(B170&gt;'graph (3)'!$E$22-'graph (3)'!$E$32,B170&lt;'graph (3)'!$E$22+'graph (3)'!$E$32),0.25,0)))</f>
        <v>#REF!</v>
      </c>
    </row>
    <row r="171" spans="2:12">
      <c r="B171" s="620" t="e">
        <f>IF('graph (3)'!$E$2=0,"",B170+'graph (3)'!$E$32)</f>
        <v>#REF!</v>
      </c>
      <c r="C171" s="673" t="e">
        <f>IF('graph (3)'!$E$2=0,20,IF(SUM(K171+L171=0),NA(),0.25))</f>
        <v>#REF!</v>
      </c>
      <c r="D171" s="496" t="e">
        <f>IF('graph (3)'!$E$2=0,20,IF(AND(B171&lt;'graph (3)'!$E$10+'graph (3)'!$E$32,B171&gt;'graph (3)'!$E$10-'graph (3)'!$E$32),0.25,NA()))</f>
        <v>#REF!</v>
      </c>
      <c r="K171" s="674" t="e">
        <f>IF('graph (3)'!$E$20=0,0,IF('graph (3)'!$E$2=0,20,IF(AND(B171&lt;'graph (3)'!$E$20+'graph (3)'!$E$32,B171&gt;'graph (3)'!$E$20-'graph (3)'!$E$32),0.25,0)))</f>
        <v>#REF!</v>
      </c>
      <c r="L171" s="674" t="e">
        <f>IF('graph (3)'!$E$22=0,0,IF('graph (3)'!$E$2=0,20,IF(AND(B171&gt;'graph (3)'!$E$22-'graph (3)'!$E$32,B171&lt;'graph (3)'!$E$22+'graph (3)'!$E$32),0.25,0)))</f>
        <v>#REF!</v>
      </c>
    </row>
    <row r="172" spans="2:12">
      <c r="B172" s="620" t="e">
        <f>IF('graph (3)'!$E$2=0,"",B171+'graph (3)'!$E$32)</f>
        <v>#REF!</v>
      </c>
      <c r="C172" s="673" t="e">
        <f>IF('graph (3)'!$E$2=0,20,IF(SUM(K172+L172=0),NA(),0.25))</f>
        <v>#REF!</v>
      </c>
      <c r="D172" s="496" t="e">
        <f>IF('graph (3)'!$E$2=0,20,IF(AND(B172&lt;'graph (3)'!$E$10+'graph (3)'!$E$32,B172&gt;'graph (3)'!$E$10-'graph (3)'!$E$32),0.25,NA()))</f>
        <v>#REF!</v>
      </c>
      <c r="K172" s="674" t="e">
        <f>IF('graph (3)'!$E$20=0,0,IF('graph (3)'!$E$2=0,20,IF(AND(B172&lt;'graph (3)'!$E$20+'graph (3)'!$E$32,B172&gt;'graph (3)'!$E$20-'graph (3)'!$E$32),0.25,0)))</f>
        <v>#REF!</v>
      </c>
      <c r="L172" s="674" t="e">
        <f>IF('graph (3)'!$E$22=0,0,IF('graph (3)'!$E$2=0,20,IF(AND(B172&gt;'graph (3)'!$E$22-'graph (3)'!$E$32,B172&lt;'graph (3)'!$E$22+'graph (3)'!$E$32),0.25,0)))</f>
        <v>#REF!</v>
      </c>
    </row>
    <row r="173" spans="2:12">
      <c r="B173" s="620" t="e">
        <f>IF('graph (3)'!$E$2=0,"",B172+'graph (3)'!$E$32)</f>
        <v>#REF!</v>
      </c>
      <c r="C173" s="673" t="e">
        <f>IF('graph (3)'!$E$2=0,20,IF(SUM(K173+L173=0),NA(),0.25))</f>
        <v>#REF!</v>
      </c>
      <c r="D173" s="496" t="e">
        <f>IF('graph (3)'!$E$2=0,20,IF(AND(B173&lt;'graph (3)'!$E$10+'graph (3)'!$E$32,B173&gt;'graph (3)'!$E$10-'graph (3)'!$E$32),0.25,NA()))</f>
        <v>#REF!</v>
      </c>
      <c r="K173" s="674" t="e">
        <f>IF('graph (3)'!$E$20=0,0,IF('graph (3)'!$E$2=0,20,IF(AND(B173&lt;'graph (3)'!$E$20+'graph (3)'!$E$32,B173&gt;'graph (3)'!$E$20-'graph (3)'!$E$32),0.25,0)))</f>
        <v>#REF!</v>
      </c>
      <c r="L173" s="674" t="e">
        <f>IF('graph (3)'!$E$22=0,0,IF('graph (3)'!$E$2=0,20,IF(AND(B173&gt;'graph (3)'!$E$22-'graph (3)'!$E$32,B173&lt;'graph (3)'!$E$22+'graph (3)'!$E$32),0.25,0)))</f>
        <v>#REF!</v>
      </c>
    </row>
    <row r="174" spans="2:12">
      <c r="B174" s="620" t="e">
        <f>IF('graph (3)'!$E$2=0,"",B173+'graph (3)'!$E$32)</f>
        <v>#REF!</v>
      </c>
      <c r="C174" s="673" t="e">
        <f>IF('graph (3)'!$E$2=0,20,IF(SUM(K174+L174=0),NA(),0.25))</f>
        <v>#REF!</v>
      </c>
      <c r="D174" s="496" t="e">
        <f>IF('graph (3)'!$E$2=0,20,IF(AND(B174&lt;'graph (3)'!$E$10+'graph (3)'!$E$32,B174&gt;'graph (3)'!$E$10-'graph (3)'!$E$32),0.25,NA()))</f>
        <v>#REF!</v>
      </c>
      <c r="K174" s="674" t="e">
        <f>IF('graph (3)'!$E$20=0,0,IF('graph (3)'!$E$2=0,20,IF(AND(B174&lt;'graph (3)'!$E$20+'graph (3)'!$E$32,B174&gt;'graph (3)'!$E$20-'graph (3)'!$E$32),0.25,0)))</f>
        <v>#REF!</v>
      </c>
      <c r="L174" s="674" t="e">
        <f>IF('graph (3)'!$E$22=0,0,IF('graph (3)'!$E$2=0,20,IF(AND(B174&gt;'graph (3)'!$E$22-'graph (3)'!$E$32,B174&lt;'graph (3)'!$E$22+'graph (3)'!$E$32),0.25,0)))</f>
        <v>#REF!</v>
      </c>
    </row>
    <row r="175" spans="2:12">
      <c r="B175" s="620" t="e">
        <f>IF('graph (3)'!$E$2=0,"",B174+'graph (3)'!$E$32)</f>
        <v>#REF!</v>
      </c>
      <c r="C175" s="673" t="e">
        <f>IF('graph (3)'!$E$2=0,20,IF(SUM(K175+L175=0),NA(),0.25))</f>
        <v>#REF!</v>
      </c>
      <c r="D175" s="496" t="e">
        <f>IF('graph (3)'!$E$2=0,20,IF(AND(B175&lt;'graph (3)'!$E$10+'graph (3)'!$E$32,B175&gt;'graph (3)'!$E$10-'graph (3)'!$E$32),0.25,NA()))</f>
        <v>#REF!</v>
      </c>
      <c r="K175" s="674" t="e">
        <f>IF('graph (3)'!$E$20=0,0,IF('graph (3)'!$E$2=0,20,IF(AND(B175&lt;'graph (3)'!$E$20+'graph (3)'!$E$32,B175&gt;'graph (3)'!$E$20-'graph (3)'!$E$32),0.25,0)))</f>
        <v>#REF!</v>
      </c>
      <c r="L175" s="674" t="e">
        <f>IF('graph (3)'!$E$22=0,0,IF('graph (3)'!$E$2=0,20,IF(AND(B175&gt;'graph (3)'!$E$22-'graph (3)'!$E$32,B175&lt;'graph (3)'!$E$22+'graph (3)'!$E$32),0.25,0)))</f>
        <v>#REF!</v>
      </c>
    </row>
    <row r="176" spans="2:12">
      <c r="B176" s="620" t="e">
        <f>IF('graph (3)'!$E$2=0,"",B175+'graph (3)'!$E$32)</f>
        <v>#REF!</v>
      </c>
      <c r="C176" s="673" t="e">
        <f>IF('graph (3)'!$E$2=0,20,IF(SUM(K176+L176=0),NA(),0.25))</f>
        <v>#REF!</v>
      </c>
      <c r="D176" s="496" t="e">
        <f>IF('graph (3)'!$E$2=0,20,IF(AND(B176&lt;'graph (3)'!$E$10+'graph (3)'!$E$32,B176&gt;'graph (3)'!$E$10-'graph (3)'!$E$32),0.25,NA()))</f>
        <v>#REF!</v>
      </c>
      <c r="K176" s="674" t="e">
        <f>IF('graph (3)'!$E$20=0,0,IF('graph (3)'!$E$2=0,20,IF(AND(B176&lt;'graph (3)'!$E$20+'graph (3)'!$E$32,B176&gt;'graph (3)'!$E$20-'graph (3)'!$E$32),0.25,0)))</f>
        <v>#REF!</v>
      </c>
      <c r="L176" s="674" t="e">
        <f>IF('graph (3)'!$E$22=0,0,IF('graph (3)'!$E$2=0,20,IF(AND(B176&gt;'graph (3)'!$E$22-'graph (3)'!$E$32,B176&lt;'graph (3)'!$E$22+'graph (3)'!$E$32),0.25,0)))</f>
        <v>#REF!</v>
      </c>
    </row>
    <row r="177" spans="2:12">
      <c r="B177" s="620" t="e">
        <f>IF('graph (3)'!$E$2=0,"",B176+'graph (3)'!$E$32)</f>
        <v>#REF!</v>
      </c>
      <c r="C177" s="673" t="e">
        <f>IF('graph (3)'!$E$2=0,20,IF(SUM(K177+L177=0),NA(),0.25))</f>
        <v>#REF!</v>
      </c>
      <c r="D177" s="496" t="e">
        <f>IF('graph (3)'!$E$2=0,20,IF(AND(B177&lt;'graph (3)'!$E$10+'graph (3)'!$E$32,B177&gt;'graph (3)'!$E$10-'graph (3)'!$E$32),0.25,NA()))</f>
        <v>#REF!</v>
      </c>
      <c r="K177" s="674" t="e">
        <f>IF('graph (3)'!$E$20=0,0,IF('graph (3)'!$E$2=0,20,IF(AND(B177&lt;'graph (3)'!$E$20+'graph (3)'!$E$32,B177&gt;'graph (3)'!$E$20-'graph (3)'!$E$32),0.25,0)))</f>
        <v>#REF!</v>
      </c>
      <c r="L177" s="674" t="e">
        <f>IF('graph (3)'!$E$22=0,0,IF('graph (3)'!$E$2=0,20,IF(AND(B177&gt;'graph (3)'!$E$22-'graph (3)'!$E$32,B177&lt;'graph (3)'!$E$22+'graph (3)'!$E$32),0.25,0)))</f>
        <v>#REF!</v>
      </c>
    </row>
    <row r="178" spans="2:12">
      <c r="B178" s="620" t="e">
        <f>IF('graph (3)'!$E$2=0,"",B177+'graph (3)'!$E$32)</f>
        <v>#REF!</v>
      </c>
      <c r="C178" s="673" t="e">
        <f>IF('graph (3)'!$E$2=0,20,IF(SUM(K178+L178=0),NA(),0.25))</f>
        <v>#REF!</v>
      </c>
      <c r="D178" s="496" t="e">
        <f>IF('graph (3)'!$E$2=0,20,IF(AND(B178&lt;'graph (3)'!$E$10+'graph (3)'!$E$32,B178&gt;'graph (3)'!$E$10-'graph (3)'!$E$32),0.25,NA()))</f>
        <v>#REF!</v>
      </c>
      <c r="K178" s="674" t="e">
        <f>IF('graph (3)'!$E$20=0,0,IF('graph (3)'!$E$2=0,20,IF(AND(B178&lt;'graph (3)'!$E$20+'graph (3)'!$E$32,B178&gt;'graph (3)'!$E$20-'graph (3)'!$E$32),0.25,0)))</f>
        <v>#REF!</v>
      </c>
      <c r="L178" s="674" t="e">
        <f>IF('graph (3)'!$E$22=0,0,IF('graph (3)'!$E$2=0,20,IF(AND(B178&gt;'graph (3)'!$E$22-'graph (3)'!$E$32,B178&lt;'graph (3)'!$E$22+'graph (3)'!$E$32),0.25,0)))</f>
        <v>#REF!</v>
      </c>
    </row>
    <row r="179" spans="2:12">
      <c r="B179" s="620" t="e">
        <f>IF('graph (3)'!$E$2=0,"",B178+'graph (3)'!$E$32)</f>
        <v>#REF!</v>
      </c>
      <c r="C179" s="673" t="e">
        <f>IF('graph (3)'!$E$2=0,20,IF(SUM(K179+L179=0),NA(),0.25))</f>
        <v>#REF!</v>
      </c>
      <c r="D179" s="496" t="e">
        <f>IF('graph (3)'!$E$2=0,20,IF(AND(B179&lt;'graph (3)'!$E$10+'graph (3)'!$E$32,B179&gt;'graph (3)'!$E$10-'graph (3)'!$E$32),0.25,NA()))</f>
        <v>#REF!</v>
      </c>
      <c r="K179" s="674" t="e">
        <f>IF('graph (3)'!$E$20=0,0,IF('graph (3)'!$E$2=0,20,IF(AND(B179&lt;'graph (3)'!$E$20+'graph (3)'!$E$32,B179&gt;'graph (3)'!$E$20-'graph (3)'!$E$32),0.25,0)))</f>
        <v>#REF!</v>
      </c>
      <c r="L179" s="674" t="e">
        <f>IF('graph (3)'!$E$22=0,0,IF('graph (3)'!$E$2=0,20,IF(AND(B179&gt;'graph (3)'!$E$22-'graph (3)'!$E$32,B179&lt;'graph (3)'!$E$22+'graph (3)'!$E$32),0.25,0)))</f>
        <v>#REF!</v>
      </c>
    </row>
    <row r="180" spans="2:12">
      <c r="B180" s="620" t="e">
        <f>IF('graph (3)'!$E$2=0,"",B179+'graph (3)'!$E$32)</f>
        <v>#REF!</v>
      </c>
      <c r="C180" s="673" t="e">
        <f>IF('graph (3)'!$E$2=0,20,IF(SUM(K180+L180=0),NA(),0.25))</f>
        <v>#REF!</v>
      </c>
      <c r="D180" s="496" t="e">
        <f>IF('graph (3)'!$E$2=0,20,IF(AND(B180&lt;'graph (3)'!$E$10+'graph (3)'!$E$32,B180&gt;'graph (3)'!$E$10-'graph (3)'!$E$32),0.25,NA()))</f>
        <v>#REF!</v>
      </c>
      <c r="K180" s="674" t="e">
        <f>IF('graph (3)'!$E$20=0,0,IF('graph (3)'!$E$2=0,20,IF(AND(B180&lt;'graph (3)'!$E$20+'graph (3)'!$E$32,B180&gt;'graph (3)'!$E$20-'graph (3)'!$E$32),0.25,0)))</f>
        <v>#REF!</v>
      </c>
      <c r="L180" s="674" t="e">
        <f>IF('graph (3)'!$E$22=0,0,IF('graph (3)'!$E$2=0,20,IF(AND(B180&gt;'graph (3)'!$E$22-'graph (3)'!$E$32,B180&lt;'graph (3)'!$E$22+'graph (3)'!$E$32),0.25,0)))</f>
        <v>#REF!</v>
      </c>
    </row>
    <row r="181" spans="2:12">
      <c r="B181" s="620" t="e">
        <f>IF('graph (3)'!$E$2=0,"",B180+'graph (3)'!$E$32)</f>
        <v>#REF!</v>
      </c>
      <c r="C181" s="673" t="e">
        <f>IF('graph (3)'!$E$2=0,20,IF(SUM(K181+L181=0),NA(),0.25))</f>
        <v>#REF!</v>
      </c>
      <c r="D181" s="496" t="e">
        <f>IF('graph (3)'!$E$2=0,20,IF(AND(B181&lt;'graph (3)'!$E$10+'graph (3)'!$E$32,B181&gt;'graph (3)'!$E$10-'graph (3)'!$E$32),0.25,NA()))</f>
        <v>#REF!</v>
      </c>
      <c r="K181" s="674" t="e">
        <f>IF('graph (3)'!$E$20=0,0,IF('graph (3)'!$E$2=0,20,IF(AND(B181&lt;'graph (3)'!$E$20+'graph (3)'!$E$32,B181&gt;'graph (3)'!$E$20-'graph (3)'!$E$32),0.25,0)))</f>
        <v>#REF!</v>
      </c>
      <c r="L181" s="674" t="e">
        <f>IF('graph (3)'!$E$22=0,0,IF('graph (3)'!$E$2=0,20,IF(AND(B181&gt;'graph (3)'!$E$22-'graph (3)'!$E$32,B181&lt;'graph (3)'!$E$22+'graph (3)'!$E$32),0.25,0)))</f>
        <v>#REF!</v>
      </c>
    </row>
    <row r="182" spans="2:12">
      <c r="B182" s="620" t="e">
        <f>IF('graph (3)'!$E$2=0,"",B181+'graph (3)'!$E$32)</f>
        <v>#REF!</v>
      </c>
      <c r="C182" s="673" t="e">
        <f>IF('graph (3)'!$E$2=0,20,IF(SUM(K182+L182=0),NA(),0.25))</f>
        <v>#REF!</v>
      </c>
      <c r="D182" s="496" t="e">
        <f>IF('graph (3)'!$E$2=0,20,IF(AND(B182&lt;'graph (3)'!$E$10+'graph (3)'!$E$32,B182&gt;'graph (3)'!$E$10-'graph (3)'!$E$32),0.25,NA()))</f>
        <v>#REF!</v>
      </c>
      <c r="K182" s="674" t="e">
        <f>IF('graph (3)'!$E$20=0,0,IF('graph (3)'!$E$2=0,20,IF(AND(B182&lt;'graph (3)'!$E$20+'graph (3)'!$E$32,B182&gt;'graph (3)'!$E$20-'graph (3)'!$E$32),0.25,0)))</f>
        <v>#REF!</v>
      </c>
      <c r="L182" s="674" t="e">
        <f>IF('graph (3)'!$E$22=0,0,IF('graph (3)'!$E$2=0,20,IF(AND(B182&gt;'graph (3)'!$E$22-'graph (3)'!$E$32,B182&lt;'graph (3)'!$E$22+'graph (3)'!$E$32),0.25,0)))</f>
        <v>#REF!</v>
      </c>
    </row>
    <row r="183" spans="2:12">
      <c r="B183" s="620" t="e">
        <f>IF('graph (3)'!$E$2=0,"",B182+'graph (3)'!$E$32)</f>
        <v>#REF!</v>
      </c>
      <c r="C183" s="673" t="e">
        <f>IF('graph (3)'!$E$2=0,20,IF(SUM(K183+L183=0),NA(),0.25))</f>
        <v>#REF!</v>
      </c>
      <c r="D183" s="496" t="e">
        <f>IF('graph (3)'!$E$2=0,20,IF(AND(B183&lt;'graph (3)'!$E$10+'graph (3)'!$E$32,B183&gt;'graph (3)'!$E$10-'graph (3)'!$E$32),0.25,NA()))</f>
        <v>#REF!</v>
      </c>
      <c r="K183" s="674" t="e">
        <f>IF('graph (3)'!$E$20=0,0,IF('graph (3)'!$E$2=0,20,IF(AND(B183&lt;'graph (3)'!$E$20+'graph (3)'!$E$32,B183&gt;'graph (3)'!$E$20-'graph (3)'!$E$32),0.25,0)))</f>
        <v>#REF!</v>
      </c>
      <c r="L183" s="674" t="e">
        <f>IF('graph (3)'!$E$22=0,0,IF('graph (3)'!$E$2=0,20,IF(AND(B183&gt;'graph (3)'!$E$22-'graph (3)'!$E$32,B183&lt;'graph (3)'!$E$22+'graph (3)'!$E$32),0.25,0)))</f>
        <v>#REF!</v>
      </c>
    </row>
    <row r="184" spans="2:12">
      <c r="B184" s="620" t="e">
        <f>IF('graph (3)'!$E$2=0,"",B183+'graph (3)'!$E$32)</f>
        <v>#REF!</v>
      </c>
      <c r="C184" s="673" t="e">
        <f>IF('graph (3)'!$E$2=0,20,IF(SUM(K184+L184=0),NA(),0.25))</f>
        <v>#REF!</v>
      </c>
      <c r="D184" s="496" t="e">
        <f>IF('graph (3)'!$E$2=0,20,IF(AND(B184&lt;'graph (3)'!$E$10+'graph (3)'!$E$32,B184&gt;'graph (3)'!$E$10-'graph (3)'!$E$32),0.25,NA()))</f>
        <v>#REF!</v>
      </c>
      <c r="K184" s="674" t="e">
        <f>IF('graph (3)'!$E$20=0,0,IF('graph (3)'!$E$2=0,20,IF(AND(B184&lt;'graph (3)'!$E$20+'graph (3)'!$E$32,B184&gt;'graph (3)'!$E$20-'graph (3)'!$E$32),0.25,0)))</f>
        <v>#REF!</v>
      </c>
      <c r="L184" s="674" t="e">
        <f>IF('graph (3)'!$E$22=0,0,IF('graph (3)'!$E$2=0,20,IF(AND(B184&gt;'graph (3)'!$E$22-'graph (3)'!$E$32,B184&lt;'graph (3)'!$E$22+'graph (3)'!$E$32),0.25,0)))</f>
        <v>#REF!</v>
      </c>
    </row>
    <row r="185" spans="2:12">
      <c r="B185" s="620" t="e">
        <f>IF('graph (3)'!$E$2=0,"",B184+'graph (3)'!$E$32)</f>
        <v>#REF!</v>
      </c>
      <c r="C185" s="673" t="e">
        <f>IF('graph (3)'!$E$2=0,20,IF(SUM(K185+L185=0),NA(),0.25))</f>
        <v>#REF!</v>
      </c>
      <c r="D185" s="496" t="e">
        <f>IF('graph (3)'!$E$2=0,20,IF(AND(B185&lt;'graph (3)'!$E$10+'graph (3)'!$E$32,B185&gt;'graph (3)'!$E$10-'graph (3)'!$E$32),0.25,NA()))</f>
        <v>#REF!</v>
      </c>
      <c r="K185" s="674" t="e">
        <f>IF('graph (3)'!$E$20=0,0,IF('graph (3)'!$E$2=0,20,IF(AND(B185&lt;'graph (3)'!$E$20+'graph (3)'!$E$32,B185&gt;'graph (3)'!$E$20-'graph (3)'!$E$32),0.25,0)))</f>
        <v>#REF!</v>
      </c>
      <c r="L185" s="674" t="e">
        <f>IF('graph (3)'!$E$22=0,0,IF('graph (3)'!$E$2=0,20,IF(AND(B185&gt;'graph (3)'!$E$22-'graph (3)'!$E$32,B185&lt;'graph (3)'!$E$22+'graph (3)'!$E$32),0.25,0)))</f>
        <v>#REF!</v>
      </c>
    </row>
    <row r="186" spans="2:12">
      <c r="B186" s="620" t="e">
        <f>IF('graph (3)'!$E$2=0,"",B185+'graph (3)'!$E$32)</f>
        <v>#REF!</v>
      </c>
      <c r="C186" s="673" t="e">
        <f>IF('graph (3)'!$E$2=0,20,IF(SUM(K186+L186=0),NA(),0.25))</f>
        <v>#REF!</v>
      </c>
      <c r="D186" s="496" t="e">
        <f>IF('graph (3)'!$E$2=0,20,IF(AND(B186&lt;'graph (3)'!$E$10+'graph (3)'!$E$32,B186&gt;'graph (3)'!$E$10-'graph (3)'!$E$32),0.25,NA()))</f>
        <v>#REF!</v>
      </c>
      <c r="K186" s="674" t="e">
        <f>IF('graph (3)'!$E$20=0,0,IF('graph (3)'!$E$2=0,20,IF(AND(B186&lt;'graph (3)'!$E$20+'graph (3)'!$E$32,B186&gt;'graph (3)'!$E$20-'graph (3)'!$E$32),0.25,0)))</f>
        <v>#REF!</v>
      </c>
      <c r="L186" s="674" t="e">
        <f>IF('graph (3)'!$E$22=0,0,IF('graph (3)'!$E$2=0,20,IF(AND(B186&gt;'graph (3)'!$E$22-'graph (3)'!$E$32,B186&lt;'graph (3)'!$E$22+'graph (3)'!$E$32),0.25,0)))</f>
        <v>#REF!</v>
      </c>
    </row>
    <row r="187" spans="2:12">
      <c r="B187" s="620" t="e">
        <f>IF('graph (3)'!$E$2=0,"",B186+'graph (3)'!$E$32)</f>
        <v>#REF!</v>
      </c>
      <c r="C187" s="673" t="e">
        <f>IF('graph (3)'!$E$2=0,20,IF(SUM(K187+L187=0),NA(),0.25))</f>
        <v>#REF!</v>
      </c>
      <c r="D187" s="496" t="e">
        <f>IF('graph (3)'!$E$2=0,20,IF(AND(B187&lt;'graph (3)'!$E$10+'graph (3)'!$E$32,B187&gt;'graph (3)'!$E$10-'graph (3)'!$E$32),0.25,NA()))</f>
        <v>#REF!</v>
      </c>
      <c r="K187" s="674" t="e">
        <f>IF('graph (3)'!$E$20=0,0,IF('graph (3)'!$E$2=0,20,IF(AND(B187&lt;'graph (3)'!$E$20+'graph (3)'!$E$32,B187&gt;'graph (3)'!$E$20-'graph (3)'!$E$32),0.25,0)))</f>
        <v>#REF!</v>
      </c>
      <c r="L187" s="674" t="e">
        <f>IF('graph (3)'!$E$22=0,0,IF('graph (3)'!$E$2=0,20,IF(AND(B187&gt;'graph (3)'!$E$22-'graph (3)'!$E$32,B187&lt;'graph (3)'!$E$22+'graph (3)'!$E$32),0.25,0)))</f>
        <v>#REF!</v>
      </c>
    </row>
    <row r="188" spans="2:12">
      <c r="B188" s="620" t="e">
        <f>IF('graph (3)'!$E$2=0,"",B187+'graph (3)'!$E$32)</f>
        <v>#REF!</v>
      </c>
      <c r="C188" s="673" t="e">
        <f>IF('graph (3)'!$E$2=0,20,IF(SUM(K188+L188=0),NA(),0.25))</f>
        <v>#REF!</v>
      </c>
      <c r="D188" s="496" t="e">
        <f>IF('graph (3)'!$E$2=0,20,IF(AND(B188&lt;'graph (3)'!$E$10+'graph (3)'!$E$32,B188&gt;'graph (3)'!$E$10-'graph (3)'!$E$32),0.25,NA()))</f>
        <v>#REF!</v>
      </c>
      <c r="K188" s="674" t="e">
        <f>IF('graph (3)'!$E$20=0,0,IF('graph (3)'!$E$2=0,20,IF(AND(B188&lt;'graph (3)'!$E$20+'graph (3)'!$E$32,B188&gt;'graph (3)'!$E$20-'graph (3)'!$E$32),0.25,0)))</f>
        <v>#REF!</v>
      </c>
      <c r="L188" s="674" t="e">
        <f>IF('graph (3)'!$E$22=0,0,IF('graph (3)'!$E$2=0,20,IF(AND(B188&gt;'graph (3)'!$E$22-'graph (3)'!$E$32,B188&lt;'graph (3)'!$E$22+'graph (3)'!$E$32),0.25,0)))</f>
        <v>#REF!</v>
      </c>
    </row>
    <row r="189" spans="2:12">
      <c r="B189" s="620" t="e">
        <f>IF('graph (3)'!$E$2=0,"",B188+'graph (3)'!$E$32)</f>
        <v>#REF!</v>
      </c>
      <c r="C189" s="673" t="e">
        <f>IF('graph (3)'!$E$2=0,20,IF(SUM(K189+L189=0),NA(),0.25))</f>
        <v>#REF!</v>
      </c>
      <c r="D189" s="496" t="e">
        <f>IF('graph (3)'!$E$2=0,20,IF(AND(B189&lt;'graph (3)'!$E$10+'graph (3)'!$E$32,B189&gt;'graph (3)'!$E$10-'graph (3)'!$E$32),0.25,NA()))</f>
        <v>#REF!</v>
      </c>
      <c r="K189" s="674" t="e">
        <f>IF('graph (3)'!$E$20=0,0,IF('graph (3)'!$E$2=0,20,IF(AND(B189&lt;'graph (3)'!$E$20+'graph (3)'!$E$32,B189&gt;'graph (3)'!$E$20-'graph (3)'!$E$32),0.25,0)))</f>
        <v>#REF!</v>
      </c>
      <c r="L189" s="674" t="e">
        <f>IF('graph (3)'!$E$22=0,0,IF('graph (3)'!$E$2=0,20,IF(AND(B189&gt;'graph (3)'!$E$22-'graph (3)'!$E$32,B189&lt;'graph (3)'!$E$22+'graph (3)'!$E$32),0.25,0)))</f>
        <v>#REF!</v>
      </c>
    </row>
    <row r="190" spans="2:12">
      <c r="B190" s="620" t="e">
        <f>IF('graph (3)'!$E$2=0,"",B189+'graph (3)'!$E$32)</f>
        <v>#REF!</v>
      </c>
      <c r="C190" s="673" t="e">
        <f>IF('graph (3)'!$E$2=0,20,IF(SUM(K190+L190=0),NA(),0.25))</f>
        <v>#REF!</v>
      </c>
      <c r="D190" s="496" t="e">
        <f>IF('graph (3)'!$E$2=0,20,IF(AND(B190&lt;'graph (3)'!$E$10+'graph (3)'!$E$32,B190&gt;'graph (3)'!$E$10-'graph (3)'!$E$32),0.25,NA()))</f>
        <v>#REF!</v>
      </c>
      <c r="K190" s="674" t="e">
        <f>IF('graph (3)'!$E$20=0,0,IF('graph (3)'!$E$2=0,20,IF(AND(B190&lt;'graph (3)'!$E$20+'graph (3)'!$E$32,B190&gt;'graph (3)'!$E$20-'graph (3)'!$E$32),0.25,0)))</f>
        <v>#REF!</v>
      </c>
      <c r="L190" s="674" t="e">
        <f>IF('graph (3)'!$E$22=0,0,IF('graph (3)'!$E$2=0,20,IF(AND(B190&gt;'graph (3)'!$E$22-'graph (3)'!$E$32,B190&lt;'graph (3)'!$E$22+'graph (3)'!$E$32),0.25,0)))</f>
        <v>#REF!</v>
      </c>
    </row>
    <row r="191" spans="2:12">
      <c r="B191" s="620" t="e">
        <f>IF('graph (3)'!$E$2=0,"",B190+'graph (3)'!$E$32)</f>
        <v>#REF!</v>
      </c>
      <c r="C191" s="673" t="e">
        <f>IF('graph (3)'!$E$2=0,20,IF(SUM(K191+L191=0),NA(),0.25))</f>
        <v>#REF!</v>
      </c>
      <c r="D191" s="496" t="e">
        <f>IF('graph (3)'!$E$2=0,20,IF(AND(B191&lt;'graph (3)'!$E$10+'graph (3)'!$E$32,B191&gt;'graph (3)'!$E$10-'graph (3)'!$E$32),0.25,NA()))</f>
        <v>#REF!</v>
      </c>
      <c r="K191" s="674" t="e">
        <f>IF('graph (3)'!$E$20=0,0,IF('graph (3)'!$E$2=0,20,IF(AND(B191&lt;'graph (3)'!$E$20+'graph (3)'!$E$32,B191&gt;'graph (3)'!$E$20-'graph (3)'!$E$32),0.25,0)))</f>
        <v>#REF!</v>
      </c>
      <c r="L191" s="674" t="e">
        <f>IF('graph (3)'!$E$22=0,0,IF('graph (3)'!$E$2=0,20,IF(AND(B191&gt;'graph (3)'!$E$22-'graph (3)'!$E$32,B191&lt;'graph (3)'!$E$22+'graph (3)'!$E$32),0.25,0)))</f>
        <v>#REF!</v>
      </c>
    </row>
    <row r="192" spans="2:12">
      <c r="B192" s="620" t="e">
        <f>IF('graph (3)'!$E$2=0,"",B191+'graph (3)'!$E$32)</f>
        <v>#REF!</v>
      </c>
      <c r="C192" s="673" t="e">
        <f>IF('graph (3)'!$E$2=0,20,IF(SUM(K192+L192=0),NA(),0.25))</f>
        <v>#REF!</v>
      </c>
      <c r="D192" s="496" t="e">
        <f>IF('graph (3)'!$E$2=0,20,IF(AND(B192&lt;'graph (3)'!$E$10+'graph (3)'!$E$32,B192&gt;'graph (3)'!$E$10-'graph (3)'!$E$32),0.25,NA()))</f>
        <v>#REF!</v>
      </c>
      <c r="K192" s="674" t="e">
        <f>IF('graph (3)'!$E$20=0,0,IF('graph (3)'!$E$2=0,20,IF(AND(B192&lt;'graph (3)'!$E$20+'graph (3)'!$E$32,B192&gt;'graph (3)'!$E$20-'graph (3)'!$E$32),0.25,0)))</f>
        <v>#REF!</v>
      </c>
      <c r="L192" s="674" t="e">
        <f>IF('graph (3)'!$E$22=0,0,IF('graph (3)'!$E$2=0,20,IF(AND(B192&gt;'graph (3)'!$E$22-'graph (3)'!$E$32,B192&lt;'graph (3)'!$E$22+'graph (3)'!$E$32),0.25,0)))</f>
        <v>#REF!</v>
      </c>
    </row>
    <row r="193" spans="2:12">
      <c r="B193" s="620" t="e">
        <f>IF('graph (3)'!$E$2=0,"",B192+'graph (3)'!$E$32)</f>
        <v>#REF!</v>
      </c>
      <c r="C193" s="673" t="e">
        <f>IF('graph (3)'!$E$2=0,20,IF(SUM(K193+L193=0),NA(),0.25))</f>
        <v>#REF!</v>
      </c>
      <c r="D193" s="496" t="e">
        <f>IF('graph (3)'!$E$2=0,20,IF(AND(B193&lt;'graph (3)'!$E$10+'graph (3)'!$E$32,B193&gt;'graph (3)'!$E$10-'graph (3)'!$E$32),0.25,NA()))</f>
        <v>#REF!</v>
      </c>
      <c r="K193" s="674" t="e">
        <f>IF('graph (3)'!$E$20=0,0,IF('graph (3)'!$E$2=0,20,IF(AND(B193&lt;'graph (3)'!$E$20+'graph (3)'!$E$32,B193&gt;'graph (3)'!$E$20-'graph (3)'!$E$32),0.25,0)))</f>
        <v>#REF!</v>
      </c>
      <c r="L193" s="674" t="e">
        <f>IF('graph (3)'!$E$22=0,0,IF('graph (3)'!$E$2=0,20,IF(AND(B193&gt;'graph (3)'!$E$22-'graph (3)'!$E$32,B193&lt;'graph (3)'!$E$22+'graph (3)'!$E$32),0.25,0)))</f>
        <v>#REF!</v>
      </c>
    </row>
    <row r="194" spans="2:12">
      <c r="B194" s="620" t="e">
        <f>IF('graph (3)'!$E$2=0,"",B193+'graph (3)'!$E$32)</f>
        <v>#REF!</v>
      </c>
      <c r="C194" s="673" t="e">
        <f>IF('graph (3)'!$E$2=0,20,IF(SUM(K194+L194=0),NA(),0.25))</f>
        <v>#REF!</v>
      </c>
      <c r="D194" s="496" t="e">
        <f>IF('graph (3)'!$E$2=0,20,IF(AND(B194&lt;'graph (3)'!$E$10+'graph (3)'!$E$32,B194&gt;'graph (3)'!$E$10-'graph (3)'!$E$32),0.25,NA()))</f>
        <v>#REF!</v>
      </c>
      <c r="K194" s="674" t="e">
        <f>IF('graph (3)'!$E$20=0,0,IF('graph (3)'!$E$2=0,20,IF(AND(B194&lt;'graph (3)'!$E$20+'graph (3)'!$E$32,B194&gt;'graph (3)'!$E$20-'graph (3)'!$E$32),0.25,0)))</f>
        <v>#REF!</v>
      </c>
      <c r="L194" s="674" t="e">
        <f>IF('graph (3)'!$E$22=0,0,IF('graph (3)'!$E$2=0,20,IF(AND(B194&gt;'graph (3)'!$E$22-'graph (3)'!$E$32,B194&lt;'graph (3)'!$E$22+'graph (3)'!$E$32),0.25,0)))</f>
        <v>#REF!</v>
      </c>
    </row>
    <row r="195" spans="2:12">
      <c r="B195" s="620" t="e">
        <f>IF('graph (3)'!$E$2=0,"",B194+'graph (3)'!$E$32)</f>
        <v>#REF!</v>
      </c>
      <c r="C195" s="673" t="e">
        <f>IF('graph (3)'!$E$2=0,20,IF(SUM(K195+L195=0),NA(),0.25))</f>
        <v>#REF!</v>
      </c>
      <c r="D195" s="496" t="e">
        <f>IF('graph (3)'!$E$2=0,20,IF(AND(B195&lt;'graph (3)'!$E$10+'graph (3)'!$E$32,B195&gt;'graph (3)'!$E$10-'graph (3)'!$E$32),0.25,NA()))</f>
        <v>#REF!</v>
      </c>
      <c r="K195" s="674" t="e">
        <f>IF('graph (3)'!$E$20=0,0,IF('graph (3)'!$E$2=0,20,IF(AND(B195&lt;'graph (3)'!$E$20+'graph (3)'!$E$32,B195&gt;'graph (3)'!$E$20-'graph (3)'!$E$32),0.25,0)))</f>
        <v>#REF!</v>
      </c>
      <c r="L195" s="674" t="e">
        <f>IF('graph (3)'!$E$22=0,0,IF('graph (3)'!$E$2=0,20,IF(AND(B195&gt;'graph (3)'!$E$22-'graph (3)'!$E$32,B195&lt;'graph (3)'!$E$22+'graph (3)'!$E$32),0.25,0)))</f>
        <v>#REF!</v>
      </c>
    </row>
    <row r="196" spans="2:12">
      <c r="B196" s="620" t="e">
        <f>IF('graph (3)'!$E$2=0,"",B195+'graph (3)'!$E$32)</f>
        <v>#REF!</v>
      </c>
      <c r="C196" s="673" t="e">
        <f>IF('graph (3)'!$E$2=0,20,IF(SUM(K196+L196=0),NA(),0.25))</f>
        <v>#REF!</v>
      </c>
      <c r="D196" s="496" t="e">
        <f>IF('graph (3)'!$E$2=0,20,IF(AND(B196&lt;'graph (3)'!$E$10+'graph (3)'!$E$32,B196&gt;'graph (3)'!$E$10-'graph (3)'!$E$32),0.25,NA()))</f>
        <v>#REF!</v>
      </c>
      <c r="K196" s="674" t="e">
        <f>IF('graph (3)'!$E$20=0,0,IF('graph (3)'!$E$2=0,20,IF(AND(B196&lt;'graph (3)'!$E$20+'graph (3)'!$E$32,B196&gt;'graph (3)'!$E$20-'graph (3)'!$E$32),0.25,0)))</f>
        <v>#REF!</v>
      </c>
      <c r="L196" s="674" t="e">
        <f>IF('graph (3)'!$E$22=0,0,IF('graph (3)'!$E$2=0,20,IF(AND(B196&gt;'graph (3)'!$E$22-'graph (3)'!$E$32,B196&lt;'graph (3)'!$E$22+'graph (3)'!$E$32),0.25,0)))</f>
        <v>#REF!</v>
      </c>
    </row>
    <row r="197" spans="2:12">
      <c r="B197" s="620" t="e">
        <f>IF('graph (3)'!$E$2=0,"",B196+'graph (3)'!$E$32)</f>
        <v>#REF!</v>
      </c>
      <c r="C197" s="673" t="e">
        <f>IF('graph (3)'!$E$2=0,20,IF(SUM(K197+L197=0),NA(),0.25))</f>
        <v>#REF!</v>
      </c>
      <c r="D197" s="496" t="e">
        <f>IF('graph (3)'!$E$2=0,20,IF(AND(B197&lt;'graph (3)'!$E$10+'graph (3)'!$E$32,B197&gt;'graph (3)'!$E$10-'graph (3)'!$E$32),0.25,NA()))</f>
        <v>#REF!</v>
      </c>
      <c r="K197" s="674" t="e">
        <f>IF('graph (3)'!$E$20=0,0,IF('graph (3)'!$E$2=0,20,IF(AND(B197&lt;'graph (3)'!$E$20+'graph (3)'!$E$32,B197&gt;'graph (3)'!$E$20-'graph (3)'!$E$32),0.25,0)))</f>
        <v>#REF!</v>
      </c>
      <c r="L197" s="674" t="e">
        <f>IF('graph (3)'!$E$22=0,0,IF('graph (3)'!$E$2=0,20,IF(AND(B197&gt;'graph (3)'!$E$22-'graph (3)'!$E$32,B197&lt;'graph (3)'!$E$22+'graph (3)'!$E$32),0.25,0)))</f>
        <v>#REF!</v>
      </c>
    </row>
    <row r="198" spans="2:12">
      <c r="B198" s="620" t="e">
        <f>IF('graph (3)'!$E$2=0,"",B197+'graph (3)'!$E$32)</f>
        <v>#REF!</v>
      </c>
      <c r="C198" s="673" t="e">
        <f>IF('graph (3)'!$E$2=0,20,IF(SUM(K198+L198=0),NA(),0.25))</f>
        <v>#REF!</v>
      </c>
      <c r="D198" s="496" t="e">
        <f>IF('graph (3)'!$E$2=0,20,IF(AND(B198&lt;'graph (3)'!$E$10+'graph (3)'!$E$32,B198&gt;'graph (3)'!$E$10-'graph (3)'!$E$32),0.25,NA()))</f>
        <v>#REF!</v>
      </c>
      <c r="K198" s="674" t="e">
        <f>IF('graph (3)'!$E$20=0,0,IF('graph (3)'!$E$2=0,20,IF(AND(B198&lt;'graph (3)'!$E$20+'graph (3)'!$E$32,B198&gt;'graph (3)'!$E$20-'graph (3)'!$E$32),0.25,0)))</f>
        <v>#REF!</v>
      </c>
      <c r="L198" s="674" t="e">
        <f>IF('graph (3)'!$E$22=0,0,IF('graph (3)'!$E$2=0,20,IF(AND(B198&gt;'graph (3)'!$E$22-'graph (3)'!$E$32,B198&lt;'graph (3)'!$E$22+'graph (3)'!$E$32),0.25,0)))</f>
        <v>#REF!</v>
      </c>
    </row>
    <row r="199" spans="2:12">
      <c r="B199" s="620" t="e">
        <f>IF('graph (3)'!$E$2=0,"",B198+'graph (3)'!$E$32)</f>
        <v>#REF!</v>
      </c>
      <c r="C199" s="673" t="e">
        <f>IF('graph (3)'!$E$2=0,20,IF(SUM(K199+L199=0),NA(),0.25))</f>
        <v>#REF!</v>
      </c>
      <c r="D199" s="496" t="e">
        <f>IF('graph (3)'!$E$2=0,20,IF(AND(B199&lt;'graph (3)'!$E$10+'graph (3)'!$E$32,B199&gt;'graph (3)'!$E$10-'graph (3)'!$E$32),0.25,NA()))</f>
        <v>#REF!</v>
      </c>
      <c r="K199" s="674" t="e">
        <f>IF('graph (3)'!$E$20=0,0,IF('graph (3)'!$E$2=0,20,IF(AND(B199&lt;'graph (3)'!$E$20+'graph (3)'!$E$32,B199&gt;'graph (3)'!$E$20-'graph (3)'!$E$32),0.25,0)))</f>
        <v>#REF!</v>
      </c>
      <c r="L199" s="674" t="e">
        <f>IF('graph (3)'!$E$22=0,0,IF('graph (3)'!$E$2=0,20,IF(AND(B199&gt;'graph (3)'!$E$22-'graph (3)'!$E$32,B199&lt;'graph (3)'!$E$22+'graph (3)'!$E$32),0.25,0)))</f>
        <v>#REF!</v>
      </c>
    </row>
    <row r="200" spans="2:12">
      <c r="B200" s="620" t="e">
        <f>IF('graph (3)'!$E$2=0,"",B199+'graph (3)'!$E$32)</f>
        <v>#REF!</v>
      </c>
      <c r="C200" s="673" t="e">
        <f>IF('graph (3)'!$E$2=0,20,IF(SUM(K200+L200=0),NA(),0.25))</f>
        <v>#REF!</v>
      </c>
      <c r="D200" s="496" t="e">
        <f>IF('graph (3)'!$E$2=0,20,IF(AND(B200&lt;'graph (3)'!$E$10+'graph (3)'!$E$32,B200&gt;'graph (3)'!$E$10-'graph (3)'!$E$32),0.25,NA()))</f>
        <v>#REF!</v>
      </c>
      <c r="K200" s="674" t="e">
        <f>IF('graph (3)'!$E$20=0,0,IF('graph (3)'!$E$2=0,20,IF(AND(B200&lt;'graph (3)'!$E$20+'graph (3)'!$E$32,B200&gt;'graph (3)'!$E$20-'graph (3)'!$E$32),0.25,0)))</f>
        <v>#REF!</v>
      </c>
      <c r="L200" s="674" t="e">
        <f>IF('graph (3)'!$E$22=0,0,IF('graph (3)'!$E$2=0,20,IF(AND(B200&gt;'graph (3)'!$E$22-'graph (3)'!$E$32,B200&lt;'graph (3)'!$E$22+'graph (3)'!$E$32),0.25,0)))</f>
        <v>#REF!</v>
      </c>
    </row>
    <row r="201" spans="2:12">
      <c r="B201" s="620" t="e">
        <f>IF('graph (3)'!$E$2=0,"",B200+'graph (3)'!$E$32)</f>
        <v>#REF!</v>
      </c>
      <c r="C201" s="673" t="e">
        <f>IF('graph (3)'!$E$2=0,20,IF(SUM(K201+L201=0),NA(),0.25))</f>
        <v>#REF!</v>
      </c>
      <c r="D201" s="496" t="e">
        <f>IF('graph (3)'!$E$2=0,20,IF(AND(B201&lt;'graph (3)'!$E$10+'graph (3)'!$E$32,B201&gt;'graph (3)'!$E$10-'graph (3)'!$E$32),0.25,NA()))</f>
        <v>#REF!</v>
      </c>
      <c r="K201" s="674" t="e">
        <f>IF('graph (3)'!$E$20=0,0,IF('graph (3)'!$E$2=0,20,IF(AND(B201&lt;'graph (3)'!$E$20+'graph (3)'!$E$32,B201&gt;'graph (3)'!$E$20-'graph (3)'!$E$32),0.25,0)))</f>
        <v>#REF!</v>
      </c>
      <c r="L201" s="674" t="e">
        <f>IF('graph (3)'!$E$22=0,0,IF('graph (3)'!$E$2=0,20,IF(AND(B201&gt;'graph (3)'!$E$22-'graph (3)'!$E$32,B201&lt;'graph (3)'!$E$22+'graph (3)'!$E$32),0.25,0)))</f>
        <v>#REF!</v>
      </c>
    </row>
    <row r="202" spans="2:12">
      <c r="B202" s="620" t="e">
        <f>IF('graph (3)'!$E$2=0,"",B201+'graph (3)'!$E$32)</f>
        <v>#REF!</v>
      </c>
      <c r="C202" s="673" t="e">
        <f>IF('graph (3)'!$E$2=0,20,IF(SUM(K202+L202=0),NA(),0.25))</f>
        <v>#REF!</v>
      </c>
      <c r="D202" s="496" t="e">
        <f>IF('graph (3)'!$E$2=0,20,IF(AND(B202&lt;'graph (3)'!$E$10+'graph (3)'!$E$32,B202&gt;'graph (3)'!$E$10-'graph (3)'!$E$32),0.25,NA()))</f>
        <v>#REF!</v>
      </c>
      <c r="K202" s="674" t="e">
        <f>IF('graph (3)'!$E$20=0,0,IF('graph (3)'!$E$2=0,20,IF(AND(B202&lt;'graph (3)'!$E$20+'graph (3)'!$E$32,B202&gt;'graph (3)'!$E$20-'graph (3)'!$E$32),0.25,0)))</f>
        <v>#REF!</v>
      </c>
      <c r="L202" s="674" t="e">
        <f>IF('graph (3)'!$E$22=0,0,IF('graph (3)'!$E$2=0,20,IF(AND(B202&gt;'graph (3)'!$E$22-'graph (3)'!$E$32,B202&lt;'graph (3)'!$E$22+'graph (3)'!$E$32),0.25,0)))</f>
        <v>#REF!</v>
      </c>
    </row>
    <row r="203" spans="2:12">
      <c r="B203" s="620" t="e">
        <f>IF('graph (3)'!$E$2=0,"",B202+'graph (3)'!$E$32)</f>
        <v>#REF!</v>
      </c>
      <c r="C203" s="673" t="e">
        <f>IF('graph (3)'!$E$2=0,20,IF(SUM(K203+L203=0),NA(),0.25))</f>
        <v>#REF!</v>
      </c>
      <c r="D203" s="496" t="e">
        <f>IF('graph (3)'!$E$2=0,20,IF(AND(B203&lt;'graph (3)'!$E$10+'graph (3)'!$E$32,B203&gt;'graph (3)'!$E$10-'graph (3)'!$E$32),0.25,NA()))</f>
        <v>#REF!</v>
      </c>
      <c r="K203" s="674" t="e">
        <f>IF('graph (3)'!$E$20=0,0,IF('graph (3)'!$E$2=0,20,IF(AND(B203&lt;'graph (3)'!$E$20+'graph (3)'!$E$32,B203&gt;'graph (3)'!$E$20-'graph (3)'!$E$32),0.25,0)))</f>
        <v>#REF!</v>
      </c>
      <c r="L203" s="674" t="e">
        <f>IF('graph (3)'!$E$22=0,0,IF('graph (3)'!$E$2=0,20,IF(AND(B203&gt;'graph (3)'!$E$22-'graph (3)'!$E$32,B203&lt;'graph (3)'!$E$22+'graph (3)'!$E$32),0.25,0)))</f>
        <v>#REF!</v>
      </c>
    </row>
    <row r="204" spans="2:12">
      <c r="B204" s="620" t="e">
        <f>IF('graph (3)'!$E$2=0,"",B203+'graph (3)'!$E$32)</f>
        <v>#REF!</v>
      </c>
      <c r="C204" s="673" t="e">
        <f>IF('graph (3)'!$E$2=0,20,IF(SUM(K204+L204=0),NA(),0.25))</f>
        <v>#REF!</v>
      </c>
      <c r="D204" s="496" t="e">
        <f>IF('graph (3)'!$E$2=0,20,IF(AND(B204&lt;'graph (3)'!$E$10+'graph (3)'!$E$32,B204&gt;'graph (3)'!$E$10-'graph (3)'!$E$32),0.25,NA()))</f>
        <v>#REF!</v>
      </c>
      <c r="K204" s="674" t="e">
        <f>IF('graph (3)'!$E$20=0,0,IF('graph (3)'!$E$2=0,20,IF(AND(B204&lt;'graph (3)'!$E$20+'graph (3)'!$E$32,B204&gt;'graph (3)'!$E$20-'graph (3)'!$E$32),0.25,0)))</f>
        <v>#REF!</v>
      </c>
      <c r="L204" s="674" t="e">
        <f>IF('graph (3)'!$E$22=0,0,IF('graph (3)'!$E$2=0,20,IF(AND(B204&gt;'graph (3)'!$E$22-'graph (3)'!$E$32,B204&lt;'graph (3)'!$E$22+'graph (3)'!$E$32),0.25,0)))</f>
        <v>#REF!</v>
      </c>
    </row>
    <row r="205" spans="2:12">
      <c r="B205" s="620" t="e">
        <f>IF('graph (3)'!$E$2=0,"",B204+'graph (3)'!$E$32)</f>
        <v>#REF!</v>
      </c>
      <c r="C205" s="673" t="e">
        <f>IF('graph (3)'!$E$2=0,20,IF(SUM(K205+L205=0),NA(),0.25))</f>
        <v>#REF!</v>
      </c>
      <c r="D205" s="496" t="e">
        <f>IF('graph (3)'!$E$2=0,20,IF(AND(B205&lt;'graph (3)'!$E$10+'graph (3)'!$E$32,B205&gt;'graph (3)'!$E$10-'graph (3)'!$E$32),0.25,NA()))</f>
        <v>#REF!</v>
      </c>
      <c r="K205" s="674" t="e">
        <f>IF('graph (3)'!$E$20=0,0,IF('graph (3)'!$E$2=0,20,IF(AND(B205&lt;'graph (3)'!$E$20+'graph (3)'!$E$32,B205&gt;'graph (3)'!$E$20-'graph (3)'!$E$32),0.25,0)))</f>
        <v>#REF!</v>
      </c>
      <c r="L205" s="674" t="e">
        <f>IF('graph (3)'!$E$22=0,0,IF('graph (3)'!$E$2=0,20,IF(AND(B205&gt;'graph (3)'!$E$22-'graph (3)'!$E$32,B205&lt;'graph (3)'!$E$22+'graph (3)'!$E$32),0.25,0)))</f>
        <v>#REF!</v>
      </c>
    </row>
    <row r="206" spans="2:12">
      <c r="B206" s="620" t="e">
        <f>IF('graph (3)'!$E$2=0,"",B205+'graph (3)'!$E$32)</f>
        <v>#REF!</v>
      </c>
      <c r="C206" s="673" t="e">
        <f>IF('graph (3)'!$E$2=0,20,IF(SUM(K206+L206=0),NA(),0.25))</f>
        <v>#REF!</v>
      </c>
      <c r="D206" s="496" t="e">
        <f>IF('graph (3)'!$E$2=0,20,IF(AND(B206&lt;'graph (3)'!$E$10+'graph (3)'!$E$32,B206&gt;'graph (3)'!$E$10-'graph (3)'!$E$32),0.25,NA()))</f>
        <v>#REF!</v>
      </c>
      <c r="K206" s="674" t="e">
        <f>IF('graph (3)'!$E$20=0,0,IF('graph (3)'!$E$2=0,20,IF(AND(B206&lt;'graph (3)'!$E$20+'graph (3)'!$E$32,B206&gt;'graph (3)'!$E$20-'graph (3)'!$E$32),0.25,0)))</f>
        <v>#REF!</v>
      </c>
      <c r="L206" s="674" t="e">
        <f>IF('graph (3)'!$E$22=0,0,IF('graph (3)'!$E$2=0,20,IF(AND(B206&gt;'graph (3)'!$E$22-'graph (3)'!$E$32,B206&lt;'graph (3)'!$E$22+'graph (3)'!$E$32),0.25,0)))</f>
        <v>#REF!</v>
      </c>
    </row>
    <row r="207" spans="2:12">
      <c r="B207" s="620" t="e">
        <f>IF('graph (3)'!$E$2=0,"",B206+'graph (3)'!$E$32)</f>
        <v>#REF!</v>
      </c>
      <c r="C207" s="673" t="e">
        <f>IF('graph (3)'!$E$2=0,20,IF(SUM(K207+L207=0),NA(),0.25))</f>
        <v>#REF!</v>
      </c>
      <c r="D207" s="496" t="e">
        <f>IF('graph (3)'!$E$2=0,20,IF(AND(B207&lt;'graph (3)'!$E$10+'graph (3)'!$E$32,B207&gt;'graph (3)'!$E$10-'graph (3)'!$E$32),0.25,NA()))</f>
        <v>#REF!</v>
      </c>
      <c r="K207" s="674" t="e">
        <f>IF('graph (3)'!$E$20=0,0,IF('graph (3)'!$E$2=0,20,IF(AND(B207&lt;'graph (3)'!$E$20+'graph (3)'!$E$32,B207&gt;'graph (3)'!$E$20-'graph (3)'!$E$32),0.25,0)))</f>
        <v>#REF!</v>
      </c>
      <c r="L207" s="674" t="e">
        <f>IF('graph (3)'!$E$22=0,0,IF('graph (3)'!$E$2=0,20,IF(AND(B207&gt;'graph (3)'!$E$22-'graph (3)'!$E$32,B207&lt;'graph (3)'!$E$22+'graph (3)'!$E$32),0.25,0)))</f>
        <v>#REF!</v>
      </c>
    </row>
    <row r="208" spans="2:12">
      <c r="B208" s="620" t="e">
        <f>IF('graph (3)'!$E$2=0,"",B207+'graph (3)'!$E$32)</f>
        <v>#REF!</v>
      </c>
      <c r="C208" s="673" t="e">
        <f>IF('graph (3)'!$E$2=0,20,IF(SUM(K208+L208=0),NA(),0.25))</f>
        <v>#REF!</v>
      </c>
      <c r="D208" s="496" t="e">
        <f>IF('graph (3)'!$E$2=0,20,IF(AND(B208&lt;'graph (3)'!$E$10+'graph (3)'!$E$32,B208&gt;'graph (3)'!$E$10-'graph (3)'!$E$32),0.25,NA()))</f>
        <v>#REF!</v>
      </c>
      <c r="K208" s="674" t="e">
        <f>IF('graph (3)'!$E$20=0,0,IF('graph (3)'!$E$2=0,20,IF(AND(B208&lt;'graph (3)'!$E$20+'graph (3)'!$E$32,B208&gt;'graph (3)'!$E$20-'graph (3)'!$E$32),0.25,0)))</f>
        <v>#REF!</v>
      </c>
      <c r="L208" s="674" t="e">
        <f>IF('graph (3)'!$E$22=0,0,IF('graph (3)'!$E$2=0,20,IF(AND(B208&gt;'graph (3)'!$E$22-'graph (3)'!$E$32,B208&lt;'graph (3)'!$E$22+'graph (3)'!$E$32),0.25,0)))</f>
        <v>#REF!</v>
      </c>
    </row>
    <row r="209" spans="2:12">
      <c r="B209" s="620" t="e">
        <f>IF('graph (3)'!$E$2=0,"",B208+'graph (3)'!$E$32)</f>
        <v>#REF!</v>
      </c>
      <c r="C209" s="673" t="e">
        <f>IF('graph (3)'!$E$2=0,20,IF(SUM(K209+L209=0),NA(),0.25))</f>
        <v>#REF!</v>
      </c>
      <c r="D209" s="496" t="e">
        <f>IF('graph (3)'!$E$2=0,20,IF(AND(B209&lt;'graph (3)'!$E$10+'graph (3)'!$E$32,B209&gt;'graph (3)'!$E$10-'graph (3)'!$E$32),0.25,NA()))</f>
        <v>#REF!</v>
      </c>
      <c r="K209" s="674" t="e">
        <f>IF('graph (3)'!$E$20=0,0,IF('graph (3)'!$E$2=0,20,IF(AND(B209&lt;'graph (3)'!$E$20+'graph (3)'!$E$32,B209&gt;'graph (3)'!$E$20-'graph (3)'!$E$32),0.25,0)))</f>
        <v>#REF!</v>
      </c>
      <c r="L209" s="674" t="e">
        <f>IF('graph (3)'!$E$22=0,0,IF('graph (3)'!$E$2=0,20,IF(AND(B209&gt;'graph (3)'!$E$22-'graph (3)'!$E$32,B209&lt;'graph (3)'!$E$22+'graph (3)'!$E$32),0.25,0)))</f>
        <v>#REF!</v>
      </c>
    </row>
    <row r="210" spans="2:12">
      <c r="B210" s="620" t="e">
        <f>IF('graph (3)'!$E$2=0,"",B209+'graph (3)'!$E$32)</f>
        <v>#REF!</v>
      </c>
      <c r="C210" s="673" t="e">
        <f>IF('graph (3)'!$E$2=0,20,IF(SUM(K210+L210=0),NA(),0.25))</f>
        <v>#REF!</v>
      </c>
      <c r="D210" s="496" t="e">
        <f>IF('graph (3)'!$E$2=0,20,IF(AND(B210&lt;'graph (3)'!$E$10+'graph (3)'!$E$32,B210&gt;'graph (3)'!$E$10-'graph (3)'!$E$32),0.25,NA()))</f>
        <v>#REF!</v>
      </c>
      <c r="K210" s="674" t="e">
        <f>IF('graph (3)'!$E$20=0,0,IF('graph (3)'!$E$2=0,20,IF(AND(B210&lt;'graph (3)'!$E$20+'graph (3)'!$E$32,B210&gt;'graph (3)'!$E$20-'graph (3)'!$E$32),0.25,0)))</f>
        <v>#REF!</v>
      </c>
      <c r="L210" s="674" t="e">
        <f>IF('graph (3)'!$E$22=0,0,IF('graph (3)'!$E$2=0,20,IF(AND(B210&gt;'graph (3)'!$E$22-'graph (3)'!$E$32,B210&lt;'graph (3)'!$E$22+'graph (3)'!$E$32),0.25,0)))</f>
        <v>#REF!</v>
      </c>
    </row>
    <row r="211" spans="2:12">
      <c r="B211" s="620" t="e">
        <f>IF('graph (3)'!$E$2=0,"",B210+'graph (3)'!$E$32)</f>
        <v>#REF!</v>
      </c>
      <c r="C211" s="673" t="e">
        <f>IF('graph (3)'!$E$2=0,20,IF(SUM(K211+L211=0),NA(),0.25))</f>
        <v>#REF!</v>
      </c>
      <c r="D211" s="496" t="e">
        <f>IF('graph (3)'!$E$2=0,20,IF(AND(B211&lt;'graph (3)'!$E$10+'graph (3)'!$E$32,B211&gt;'graph (3)'!$E$10-'graph (3)'!$E$32),0.25,NA()))</f>
        <v>#REF!</v>
      </c>
      <c r="K211" s="674" t="e">
        <f>IF('graph (3)'!$E$20=0,0,IF('graph (3)'!$E$2=0,20,IF(AND(B211&lt;'graph (3)'!$E$20+'graph (3)'!$E$32,B211&gt;'graph (3)'!$E$20-'graph (3)'!$E$32),0.25,0)))</f>
        <v>#REF!</v>
      </c>
      <c r="L211" s="674" t="e">
        <f>IF('graph (3)'!$E$22=0,0,IF('graph (3)'!$E$2=0,20,IF(AND(B211&gt;'graph (3)'!$E$22-'graph (3)'!$E$32,B211&lt;'graph (3)'!$E$22+'graph (3)'!$E$32),0.25,0)))</f>
        <v>#REF!</v>
      </c>
    </row>
    <row r="212" spans="2:12">
      <c r="B212" s="620" t="e">
        <f>IF('graph (3)'!$E$2=0,"",B211+'graph (3)'!$E$32)</f>
        <v>#REF!</v>
      </c>
      <c r="C212" s="673" t="e">
        <f>IF('graph (3)'!$E$2=0,20,IF(SUM(K212+L212=0),NA(),0.25))</f>
        <v>#REF!</v>
      </c>
      <c r="D212" s="496" t="e">
        <f>IF('graph (3)'!$E$2=0,20,IF(AND(B212&lt;'graph (3)'!$E$10+'graph (3)'!$E$32,B212&gt;'graph (3)'!$E$10-'graph (3)'!$E$32),0.25,NA()))</f>
        <v>#REF!</v>
      </c>
      <c r="K212" s="674" t="e">
        <f>IF('graph (3)'!$E$20=0,0,IF('graph (3)'!$E$2=0,20,IF(AND(B212&lt;'graph (3)'!$E$20+'graph (3)'!$E$32,B212&gt;'graph (3)'!$E$20-'graph (3)'!$E$32),0.25,0)))</f>
        <v>#REF!</v>
      </c>
      <c r="L212" s="674" t="e">
        <f>IF('graph (3)'!$E$22=0,0,IF('graph (3)'!$E$2=0,20,IF(AND(B212&gt;'graph (3)'!$E$22-'graph (3)'!$E$32,B212&lt;'graph (3)'!$E$22+'graph (3)'!$E$32),0.25,0)))</f>
        <v>#REF!</v>
      </c>
    </row>
    <row r="213" spans="2:12">
      <c r="B213" s="620" t="e">
        <f>IF('graph (3)'!$E$2=0,"",B212+'graph (3)'!$E$32)</f>
        <v>#REF!</v>
      </c>
      <c r="C213" s="673" t="e">
        <f>IF('graph (3)'!$E$2=0,20,IF(SUM(K213+L213=0),NA(),0.25))</f>
        <v>#REF!</v>
      </c>
      <c r="D213" s="496" t="e">
        <f>IF('graph (3)'!$E$2=0,20,IF(AND(B213&lt;'graph (3)'!$E$10+'graph (3)'!$E$32,B213&gt;'graph (3)'!$E$10-'graph (3)'!$E$32),0.25,NA()))</f>
        <v>#REF!</v>
      </c>
      <c r="K213" s="674" t="e">
        <f>IF('graph (3)'!$E$20=0,0,IF('graph (3)'!$E$2=0,20,IF(AND(B213&lt;'graph (3)'!$E$20+'graph (3)'!$E$32,B213&gt;'graph (3)'!$E$20-'graph (3)'!$E$32),0.25,0)))</f>
        <v>#REF!</v>
      </c>
      <c r="L213" s="674" t="e">
        <f>IF('graph (3)'!$E$22=0,0,IF('graph (3)'!$E$2=0,20,IF(AND(B213&gt;'graph (3)'!$E$22-'graph (3)'!$E$32,B213&lt;'graph (3)'!$E$22+'graph (3)'!$E$32),0.25,0)))</f>
        <v>#REF!</v>
      </c>
    </row>
    <row r="214" spans="2:12">
      <c r="B214" s="620" t="e">
        <f>IF('graph (3)'!$E$2=0,"",B213+'graph (3)'!$E$32)</f>
        <v>#REF!</v>
      </c>
      <c r="C214" s="673" t="e">
        <f>IF('graph (3)'!$E$2=0,20,IF(SUM(K214+L214=0),NA(),0.25))</f>
        <v>#REF!</v>
      </c>
      <c r="D214" s="496" t="e">
        <f>IF('graph (3)'!$E$2=0,20,IF(AND(B214&lt;'graph (3)'!$E$10+'graph (3)'!$E$32,B214&gt;'graph (3)'!$E$10-'graph (3)'!$E$32),0.25,NA()))</f>
        <v>#REF!</v>
      </c>
      <c r="K214" s="674" t="e">
        <f>IF('graph (3)'!$E$20=0,0,IF('graph (3)'!$E$2=0,20,IF(AND(B214&lt;'graph (3)'!$E$20+'graph (3)'!$E$32,B214&gt;'graph (3)'!$E$20-'graph (3)'!$E$32),0.25,0)))</f>
        <v>#REF!</v>
      </c>
      <c r="L214" s="674" t="e">
        <f>IF('graph (3)'!$E$22=0,0,IF('graph (3)'!$E$2=0,20,IF(AND(B214&gt;'graph (3)'!$E$22-'graph (3)'!$E$32,B214&lt;'graph (3)'!$E$22+'graph (3)'!$E$32),0.25,0)))</f>
        <v>#REF!</v>
      </c>
    </row>
    <row r="215" spans="2:12">
      <c r="B215" s="620" t="e">
        <f>IF('graph (3)'!$E$2=0,"",B214+'graph (3)'!$E$32)</f>
        <v>#REF!</v>
      </c>
      <c r="C215" s="673" t="e">
        <f>IF('graph (3)'!$E$2=0,20,IF(SUM(K215+L215=0),NA(),0.25))</f>
        <v>#REF!</v>
      </c>
      <c r="D215" s="496" t="e">
        <f>IF('graph (3)'!$E$2=0,20,IF(AND(B215&lt;'graph (3)'!$E$10+'graph (3)'!$E$32,B215&gt;'graph (3)'!$E$10-'graph (3)'!$E$32),0.25,NA()))</f>
        <v>#REF!</v>
      </c>
      <c r="K215" s="674" t="e">
        <f>IF('graph (3)'!$E$20=0,0,IF('graph (3)'!$E$2=0,20,IF(AND(B215&lt;'graph (3)'!$E$20+'graph (3)'!$E$32,B215&gt;'graph (3)'!$E$20-'graph (3)'!$E$32),0.25,0)))</f>
        <v>#REF!</v>
      </c>
      <c r="L215" s="674" t="e">
        <f>IF('graph (3)'!$E$22=0,0,IF('graph (3)'!$E$2=0,20,IF(AND(B215&gt;'graph (3)'!$E$22-'graph (3)'!$E$32,B215&lt;'graph (3)'!$E$22+'graph (3)'!$E$32),0.25,0)))</f>
        <v>#REF!</v>
      </c>
    </row>
    <row r="216" spans="2:12">
      <c r="B216" s="620" t="e">
        <f>IF('graph (3)'!$E$2=0,"",B215+'graph (3)'!$E$32)</f>
        <v>#REF!</v>
      </c>
      <c r="C216" s="673" t="e">
        <f>IF('graph (3)'!$E$2=0,20,IF(SUM(K216+L216=0),NA(),0.25))</f>
        <v>#REF!</v>
      </c>
      <c r="D216" s="496" t="e">
        <f>IF('graph (3)'!$E$2=0,20,IF(AND(B216&lt;'graph (3)'!$E$10+'graph (3)'!$E$32,B216&gt;'graph (3)'!$E$10-'graph (3)'!$E$32),0.25,NA()))</f>
        <v>#REF!</v>
      </c>
      <c r="K216" s="674" t="e">
        <f>IF('graph (3)'!$E$20=0,0,IF('graph (3)'!$E$2=0,20,IF(AND(B216&lt;'graph (3)'!$E$20+'graph (3)'!$E$32,B216&gt;'graph (3)'!$E$20-'graph (3)'!$E$32),0.25,0)))</f>
        <v>#REF!</v>
      </c>
      <c r="L216" s="674" t="e">
        <f>IF('graph (3)'!$E$22=0,0,IF('graph (3)'!$E$2=0,20,IF(AND(B216&gt;'graph (3)'!$E$22-'graph (3)'!$E$32,B216&lt;'graph (3)'!$E$22+'graph (3)'!$E$32),0.25,0)))</f>
        <v>#REF!</v>
      </c>
    </row>
    <row r="217" spans="2:12">
      <c r="B217" s="620" t="e">
        <f>IF('graph (3)'!$E$2=0,"",B216+'graph (3)'!$E$32)</f>
        <v>#REF!</v>
      </c>
      <c r="C217" s="673" t="e">
        <f>IF('graph (3)'!$E$2=0,20,IF(SUM(K217+L217=0),NA(),0.25))</f>
        <v>#REF!</v>
      </c>
      <c r="D217" s="496" t="e">
        <f>IF('graph (3)'!$E$2=0,20,IF(AND(B217&lt;'graph (3)'!$E$10+'graph (3)'!$E$32,B217&gt;'graph (3)'!$E$10-'graph (3)'!$E$32),0.25,NA()))</f>
        <v>#REF!</v>
      </c>
      <c r="K217" s="674" t="e">
        <f>IF('graph (3)'!$E$20=0,0,IF('graph (3)'!$E$2=0,20,IF(AND(B217&lt;'graph (3)'!$E$20+'graph (3)'!$E$32,B217&gt;'graph (3)'!$E$20-'graph (3)'!$E$32),0.25,0)))</f>
        <v>#REF!</v>
      </c>
      <c r="L217" s="674" t="e">
        <f>IF('graph (3)'!$E$22=0,0,IF('graph (3)'!$E$2=0,20,IF(AND(B217&gt;'graph (3)'!$E$22-'graph (3)'!$E$32,B217&lt;'graph (3)'!$E$22+'graph (3)'!$E$32),0.25,0)))</f>
        <v>#REF!</v>
      </c>
    </row>
    <row r="218" spans="2:12">
      <c r="B218" s="620" t="e">
        <f>IF('graph (3)'!$E$2=0,"",B217+'graph (3)'!$E$32)</f>
        <v>#REF!</v>
      </c>
      <c r="C218" s="673" t="e">
        <f>IF('graph (3)'!$E$2=0,20,IF(SUM(K218+L218=0),NA(),0.25))</f>
        <v>#REF!</v>
      </c>
      <c r="D218" s="496" t="e">
        <f>IF('graph (3)'!$E$2=0,20,IF(AND(B218&lt;'graph (3)'!$E$10+'graph (3)'!$E$32,B218&gt;'graph (3)'!$E$10-'graph (3)'!$E$32),0.25,NA()))</f>
        <v>#REF!</v>
      </c>
      <c r="K218" s="674" t="e">
        <f>IF('graph (3)'!$E$20=0,0,IF('graph (3)'!$E$2=0,20,IF(AND(B218&lt;'graph (3)'!$E$20+'graph (3)'!$E$32,B218&gt;'graph (3)'!$E$20-'graph (3)'!$E$32),0.25,0)))</f>
        <v>#REF!</v>
      </c>
      <c r="L218" s="674" t="e">
        <f>IF('graph (3)'!$E$22=0,0,IF('graph (3)'!$E$2=0,20,IF(AND(B218&gt;'graph (3)'!$E$22-'graph (3)'!$E$32,B218&lt;'graph (3)'!$E$22+'graph (3)'!$E$32),0.25,0)))</f>
        <v>#REF!</v>
      </c>
    </row>
    <row r="219" spans="2:12">
      <c r="B219" s="620" t="e">
        <f>IF('graph (3)'!$E$2=0,"",B218+'graph (3)'!$E$32)</f>
        <v>#REF!</v>
      </c>
      <c r="C219" s="673" t="e">
        <f>IF('graph (3)'!$E$2=0,20,IF(SUM(K219+L219=0),NA(),0.25))</f>
        <v>#REF!</v>
      </c>
      <c r="D219" s="496" t="e">
        <f>IF('graph (3)'!$E$2=0,20,IF(AND(B219&lt;'graph (3)'!$E$10+'graph (3)'!$E$32,B219&gt;'graph (3)'!$E$10-'graph (3)'!$E$32),0.25,NA()))</f>
        <v>#REF!</v>
      </c>
      <c r="K219" s="674" t="e">
        <f>IF('graph (3)'!$E$20=0,0,IF('graph (3)'!$E$2=0,20,IF(AND(B219&lt;'graph (3)'!$E$20+'graph (3)'!$E$32,B219&gt;'graph (3)'!$E$20-'graph (3)'!$E$32),0.25,0)))</f>
        <v>#REF!</v>
      </c>
      <c r="L219" s="674" t="e">
        <f>IF('graph (3)'!$E$22=0,0,IF('graph (3)'!$E$2=0,20,IF(AND(B219&gt;'graph (3)'!$E$22-'graph (3)'!$E$32,B219&lt;'graph (3)'!$E$22+'graph (3)'!$E$32),0.25,0)))</f>
        <v>#REF!</v>
      </c>
    </row>
    <row r="220" spans="2:12">
      <c r="B220" s="620" t="e">
        <f>IF('graph (3)'!$E$2=0,"",B219+'graph (3)'!$E$32)</f>
        <v>#REF!</v>
      </c>
      <c r="C220" s="673" t="e">
        <f>IF('graph (3)'!$E$2=0,20,IF(SUM(K220+L220=0),NA(),0.25))</f>
        <v>#REF!</v>
      </c>
      <c r="D220" s="496" t="e">
        <f>IF('graph (3)'!$E$2=0,20,IF(AND(B220&lt;'graph (3)'!$E$10+'graph (3)'!$E$32,B220&gt;'graph (3)'!$E$10-'graph (3)'!$E$32),0.25,NA()))</f>
        <v>#REF!</v>
      </c>
      <c r="K220" s="674" t="e">
        <f>IF('graph (3)'!$E$20=0,0,IF('graph (3)'!$E$2=0,20,IF(AND(B220&lt;'graph (3)'!$E$20+'graph (3)'!$E$32,B220&gt;'graph (3)'!$E$20-'graph (3)'!$E$32),0.25,0)))</f>
        <v>#REF!</v>
      </c>
      <c r="L220" s="674" t="e">
        <f>IF('graph (3)'!$E$22=0,0,IF('graph (3)'!$E$2=0,20,IF(AND(B220&gt;'graph (3)'!$E$22-'graph (3)'!$E$32,B220&lt;'graph (3)'!$E$22+'graph (3)'!$E$32),0.25,0)))</f>
        <v>#REF!</v>
      </c>
    </row>
    <row r="221" spans="2:12">
      <c r="B221" s="620" t="e">
        <f>IF('graph (3)'!$E$2=0,"",B220+'graph (3)'!$E$32)</f>
        <v>#REF!</v>
      </c>
      <c r="C221" s="673" t="e">
        <f>IF('graph (3)'!$E$2=0,20,IF(SUM(K221+L221=0),NA(),0.25))</f>
        <v>#REF!</v>
      </c>
      <c r="D221" s="496" t="e">
        <f>IF('graph (3)'!$E$2=0,20,IF(AND(B221&lt;'graph (3)'!$E$10+'graph (3)'!$E$32,B221&gt;'graph (3)'!$E$10-'graph (3)'!$E$32),0.25,NA()))</f>
        <v>#REF!</v>
      </c>
      <c r="K221" s="674" t="e">
        <f>IF('graph (3)'!$E$20=0,0,IF('graph (3)'!$E$2=0,20,IF(AND(B221&lt;'graph (3)'!$E$20+'graph (3)'!$E$32,B221&gt;'graph (3)'!$E$20-'graph (3)'!$E$32),0.25,0)))</f>
        <v>#REF!</v>
      </c>
      <c r="L221" s="674" t="e">
        <f>IF('graph (3)'!$E$22=0,0,IF('graph (3)'!$E$2=0,20,IF(AND(B221&gt;'graph (3)'!$E$22-'graph (3)'!$E$32,B221&lt;'graph (3)'!$E$22+'graph (3)'!$E$32),0.25,0)))</f>
        <v>#REF!</v>
      </c>
    </row>
    <row r="222" spans="2:12">
      <c r="B222" s="620" t="e">
        <f>IF('graph (3)'!$E$2=0,"",B221+'graph (3)'!$E$32)</f>
        <v>#REF!</v>
      </c>
      <c r="C222" s="673" t="e">
        <f>IF('graph (3)'!$E$2=0,20,IF(SUM(K222+L222=0),NA(),0.25))</f>
        <v>#REF!</v>
      </c>
      <c r="D222" s="496" t="e">
        <f>IF('graph (3)'!$E$2=0,20,IF(AND(B222&lt;'graph (3)'!$E$10+'graph (3)'!$E$32,B222&gt;'graph (3)'!$E$10-'graph (3)'!$E$32),0.25,NA()))</f>
        <v>#REF!</v>
      </c>
      <c r="K222" s="674" t="e">
        <f>IF('graph (3)'!$E$20=0,0,IF('graph (3)'!$E$2=0,20,IF(AND(B222&lt;'graph (3)'!$E$20+'graph (3)'!$E$32,B222&gt;'graph (3)'!$E$20-'graph (3)'!$E$32),0.25,0)))</f>
        <v>#REF!</v>
      </c>
      <c r="L222" s="674" t="e">
        <f>IF('graph (3)'!$E$22=0,0,IF('graph (3)'!$E$2=0,20,IF(AND(B222&gt;'graph (3)'!$E$22-'graph (3)'!$E$32,B222&lt;'graph (3)'!$E$22+'graph (3)'!$E$32),0.25,0)))</f>
        <v>#REF!</v>
      </c>
    </row>
    <row r="223" spans="2:12">
      <c r="B223" s="620" t="e">
        <f>IF('graph (3)'!$E$2=0,"",B222+'graph (3)'!$E$32)</f>
        <v>#REF!</v>
      </c>
      <c r="C223" s="673" t="e">
        <f>IF('graph (3)'!$E$2=0,20,IF(SUM(K223+L223=0),NA(),0.25))</f>
        <v>#REF!</v>
      </c>
      <c r="D223" s="496" t="e">
        <f>IF('graph (3)'!$E$2=0,20,IF(AND(B223&lt;'graph (3)'!$E$10+'graph (3)'!$E$32,B223&gt;'graph (3)'!$E$10-'graph (3)'!$E$32),0.25,NA()))</f>
        <v>#REF!</v>
      </c>
      <c r="K223" s="674" t="e">
        <f>IF('graph (3)'!$E$20=0,0,IF('graph (3)'!$E$2=0,20,IF(AND(B223&lt;'graph (3)'!$E$20+'graph (3)'!$E$32,B223&gt;'graph (3)'!$E$20-'graph (3)'!$E$32),0.25,0)))</f>
        <v>#REF!</v>
      </c>
      <c r="L223" s="674" t="e">
        <f>IF('graph (3)'!$E$22=0,0,IF('graph (3)'!$E$2=0,20,IF(AND(B223&gt;'graph (3)'!$E$22-'graph (3)'!$E$32,B223&lt;'graph (3)'!$E$22+'graph (3)'!$E$32),0.25,0)))</f>
        <v>#REF!</v>
      </c>
    </row>
    <row r="224" spans="2:12">
      <c r="B224" s="620" t="e">
        <f>IF('graph (3)'!$E$2=0,"",B223+'graph (3)'!$E$32)</f>
        <v>#REF!</v>
      </c>
      <c r="C224" s="673" t="e">
        <f>IF('graph (3)'!$E$2=0,20,IF(SUM(K224+L224=0),NA(),0.25))</f>
        <v>#REF!</v>
      </c>
      <c r="D224" s="496" t="e">
        <f>IF('graph (3)'!$E$2=0,20,IF(AND(B224&lt;'graph (3)'!$E$10+'graph (3)'!$E$32,B224&gt;'graph (3)'!$E$10-'graph (3)'!$E$32),0.25,NA()))</f>
        <v>#REF!</v>
      </c>
      <c r="K224" s="674" t="e">
        <f>IF('graph (3)'!$E$20=0,0,IF('graph (3)'!$E$2=0,20,IF(AND(B224&lt;'graph (3)'!$E$20+'graph (3)'!$E$32,B224&gt;'graph (3)'!$E$20-'graph (3)'!$E$32),0.25,0)))</f>
        <v>#REF!</v>
      </c>
      <c r="L224" s="674" t="e">
        <f>IF('graph (3)'!$E$22=0,0,IF('graph (3)'!$E$2=0,20,IF(AND(B224&gt;'graph (3)'!$E$22-'graph (3)'!$E$32,B224&lt;'graph (3)'!$E$22+'graph (3)'!$E$32),0.25,0)))</f>
        <v>#REF!</v>
      </c>
    </row>
    <row r="225" spans="2:12">
      <c r="B225" s="620" t="e">
        <f>IF('graph (3)'!$E$2=0,"",B224+'graph (3)'!$E$32)</f>
        <v>#REF!</v>
      </c>
      <c r="C225" s="673" t="e">
        <f>IF('graph (3)'!$E$2=0,20,IF(SUM(K225+L225=0),NA(),0.25))</f>
        <v>#REF!</v>
      </c>
      <c r="D225" s="496" t="e">
        <f>IF('graph (3)'!$E$2=0,20,IF(AND(B225&lt;'graph (3)'!$E$10+'graph (3)'!$E$32,B225&gt;'graph (3)'!$E$10-'graph (3)'!$E$32),0.25,NA()))</f>
        <v>#REF!</v>
      </c>
      <c r="K225" s="674" t="e">
        <f>IF('graph (3)'!$E$20=0,0,IF('graph (3)'!$E$2=0,20,IF(AND(B225&lt;'graph (3)'!$E$20+'graph (3)'!$E$32,B225&gt;'graph (3)'!$E$20-'graph (3)'!$E$32),0.25,0)))</f>
        <v>#REF!</v>
      </c>
      <c r="L225" s="674" t="e">
        <f>IF('graph (3)'!$E$22=0,0,IF('graph (3)'!$E$2=0,20,IF(AND(B225&gt;'graph (3)'!$E$22-'graph (3)'!$E$32,B225&lt;'graph (3)'!$E$22+'graph (3)'!$E$32),0.25,0)))</f>
        <v>#REF!</v>
      </c>
    </row>
    <row r="226" spans="2:12">
      <c r="B226" s="620" t="e">
        <f>IF('graph (3)'!$E$2=0,"",B225+'graph (3)'!$E$32)</f>
        <v>#REF!</v>
      </c>
      <c r="C226" s="673" t="e">
        <f>IF('graph (3)'!$E$2=0,20,IF(SUM(K226+L226=0),NA(),0.25))</f>
        <v>#REF!</v>
      </c>
      <c r="D226" s="496" t="e">
        <f>IF('graph (3)'!$E$2=0,20,IF(AND(B226&lt;'graph (3)'!$E$10+'graph (3)'!$E$32,B226&gt;'graph (3)'!$E$10-'graph (3)'!$E$32),0.25,NA()))</f>
        <v>#REF!</v>
      </c>
      <c r="K226" s="674" t="e">
        <f>IF('graph (3)'!$E$20=0,0,IF('graph (3)'!$E$2=0,20,IF(AND(B226&lt;'graph (3)'!$E$20+'graph (3)'!$E$32,B226&gt;'graph (3)'!$E$20-'graph (3)'!$E$32),0.25,0)))</f>
        <v>#REF!</v>
      </c>
      <c r="L226" s="674" t="e">
        <f>IF('graph (3)'!$E$22=0,0,IF('graph (3)'!$E$2=0,20,IF(AND(B226&gt;'graph (3)'!$E$22-'graph (3)'!$E$32,B226&lt;'graph (3)'!$E$22+'graph (3)'!$E$32),0.25,0)))</f>
        <v>#REF!</v>
      </c>
    </row>
    <row r="227" spans="2:12">
      <c r="B227" s="620" t="e">
        <f>IF('graph (3)'!$E$2=0,"",B226+'graph (3)'!$E$32)</f>
        <v>#REF!</v>
      </c>
      <c r="C227" s="673" t="e">
        <f>IF('graph (3)'!$E$2=0,20,IF(SUM(K227+L227=0),NA(),0.25))</f>
        <v>#REF!</v>
      </c>
      <c r="D227" s="496" t="e">
        <f>IF('graph (3)'!$E$2=0,20,IF(AND(B227&lt;'graph (3)'!$E$10+'graph (3)'!$E$32,B227&gt;'graph (3)'!$E$10-'graph (3)'!$E$32),0.25,NA()))</f>
        <v>#REF!</v>
      </c>
      <c r="K227" s="674" t="e">
        <f>IF('graph (3)'!$E$20=0,0,IF('graph (3)'!$E$2=0,20,IF(AND(B227&lt;'graph (3)'!$E$20+'graph (3)'!$E$32,B227&gt;'graph (3)'!$E$20-'graph (3)'!$E$32),0.25,0)))</f>
        <v>#REF!</v>
      </c>
      <c r="L227" s="674" t="e">
        <f>IF('graph (3)'!$E$22=0,0,IF('graph (3)'!$E$2=0,20,IF(AND(B227&gt;'graph (3)'!$E$22-'graph (3)'!$E$32,B227&lt;'graph (3)'!$E$22+'graph (3)'!$E$32),0.25,0)))</f>
        <v>#REF!</v>
      </c>
    </row>
    <row r="228" spans="2:12">
      <c r="B228" s="620" t="e">
        <f>IF('graph (3)'!$E$2=0,"",B227+'graph (3)'!$E$32)</f>
        <v>#REF!</v>
      </c>
      <c r="C228" s="673" t="e">
        <f>IF('graph (3)'!$E$2=0,20,IF(SUM(K228+L228=0),NA(),0.25))</f>
        <v>#REF!</v>
      </c>
      <c r="D228" s="496" t="e">
        <f>IF('graph (3)'!$E$2=0,20,IF(AND(B228&lt;'graph (3)'!$E$10+'graph (3)'!$E$32,B228&gt;'graph (3)'!$E$10-'graph (3)'!$E$32),0.25,NA()))</f>
        <v>#REF!</v>
      </c>
      <c r="K228" s="674" t="e">
        <f>IF('graph (3)'!$E$20=0,0,IF('graph (3)'!$E$2=0,20,IF(AND(B228&lt;'graph (3)'!$E$20+'graph (3)'!$E$32,B228&gt;'graph (3)'!$E$20-'graph (3)'!$E$32),0.25,0)))</f>
        <v>#REF!</v>
      </c>
      <c r="L228" s="674" t="e">
        <f>IF('graph (3)'!$E$22=0,0,IF('graph (3)'!$E$2=0,20,IF(AND(B228&gt;'graph (3)'!$E$22-'graph (3)'!$E$32,B228&lt;'graph (3)'!$E$22+'graph (3)'!$E$32),0.25,0)))</f>
        <v>#REF!</v>
      </c>
    </row>
    <row r="229" spans="2:12">
      <c r="B229" s="620" t="e">
        <f>IF('graph (3)'!$E$2=0,"",B228+'graph (3)'!$E$32)</f>
        <v>#REF!</v>
      </c>
      <c r="C229" s="673" t="e">
        <f>IF('graph (3)'!$E$2=0,20,IF(SUM(K229+L229=0),NA(),0.25))</f>
        <v>#REF!</v>
      </c>
      <c r="D229" s="496" t="e">
        <f>IF('graph (3)'!$E$2=0,20,IF(AND(B229&lt;'graph (3)'!$E$10+'graph (3)'!$E$32,B229&gt;'graph (3)'!$E$10-'graph (3)'!$E$32),0.25,NA()))</f>
        <v>#REF!</v>
      </c>
      <c r="K229" s="674" t="e">
        <f>IF('graph (3)'!$E$20=0,0,IF('graph (3)'!$E$2=0,20,IF(AND(B229&lt;'graph (3)'!$E$20+'graph (3)'!$E$32,B229&gt;'graph (3)'!$E$20-'graph (3)'!$E$32),0.25,0)))</f>
        <v>#REF!</v>
      </c>
      <c r="L229" s="674" t="e">
        <f>IF('graph (3)'!$E$22=0,0,IF('graph (3)'!$E$2=0,20,IF(AND(B229&gt;'graph (3)'!$E$22-'graph (3)'!$E$32,B229&lt;'graph (3)'!$E$22+'graph (3)'!$E$32),0.25,0)))</f>
        <v>#REF!</v>
      </c>
    </row>
    <row r="230" spans="2:12">
      <c r="B230" s="620" t="e">
        <f>IF('graph (3)'!$E$2=0,"",B229+'graph (3)'!$E$32)</f>
        <v>#REF!</v>
      </c>
      <c r="C230" s="673" t="e">
        <f>IF('graph (3)'!$E$2=0,20,IF(SUM(K230+L230=0),NA(),0.25))</f>
        <v>#REF!</v>
      </c>
      <c r="D230" s="496" t="e">
        <f>IF('graph (3)'!$E$2=0,20,IF(AND(B230&lt;'graph (3)'!$E$10+'graph (3)'!$E$32,B230&gt;'graph (3)'!$E$10-'graph (3)'!$E$32),0.25,NA()))</f>
        <v>#REF!</v>
      </c>
      <c r="K230" s="674" t="e">
        <f>IF('graph (3)'!$E$20=0,0,IF('graph (3)'!$E$2=0,20,IF(AND(B230&lt;'graph (3)'!$E$20+'graph (3)'!$E$32,B230&gt;'graph (3)'!$E$20-'graph (3)'!$E$32),0.25,0)))</f>
        <v>#REF!</v>
      </c>
      <c r="L230" s="674" t="e">
        <f>IF('graph (3)'!$E$22=0,0,IF('graph (3)'!$E$2=0,20,IF(AND(B230&gt;'graph (3)'!$E$22-'graph (3)'!$E$32,B230&lt;'graph (3)'!$E$22+'graph (3)'!$E$32),0.25,0)))</f>
        <v>#REF!</v>
      </c>
    </row>
    <row r="231" spans="2:12">
      <c r="B231" s="620" t="e">
        <f>IF('graph (3)'!$E$2=0,"",B230+'graph (3)'!$E$32)</f>
        <v>#REF!</v>
      </c>
      <c r="C231" s="673" t="e">
        <f>IF('graph (3)'!$E$2=0,20,IF(SUM(K231+L231=0),NA(),0.25))</f>
        <v>#REF!</v>
      </c>
      <c r="D231" s="496" t="e">
        <f>IF('graph (3)'!$E$2=0,20,IF(AND(B231&lt;'graph (3)'!$E$10+'graph (3)'!$E$32,B231&gt;'graph (3)'!$E$10-'graph (3)'!$E$32),0.25,NA()))</f>
        <v>#REF!</v>
      </c>
      <c r="K231" s="674" t="e">
        <f>IF('graph (3)'!$E$20=0,0,IF('graph (3)'!$E$2=0,20,IF(AND(B231&lt;'graph (3)'!$E$20+'graph (3)'!$E$32,B231&gt;'graph (3)'!$E$20-'graph (3)'!$E$32),0.25,0)))</f>
        <v>#REF!</v>
      </c>
      <c r="L231" s="674" t="e">
        <f>IF('graph (3)'!$E$22=0,0,IF('graph (3)'!$E$2=0,20,IF(AND(B231&gt;'graph (3)'!$E$22-'graph (3)'!$E$32,B231&lt;'graph (3)'!$E$22+'graph (3)'!$E$32),0.25,0)))</f>
        <v>#REF!</v>
      </c>
    </row>
    <row r="232" spans="2:12">
      <c r="B232" s="620" t="e">
        <f>IF('graph (3)'!$E$2=0,"",B231+'graph (3)'!$E$32)</f>
        <v>#REF!</v>
      </c>
      <c r="C232" s="673" t="e">
        <f>IF('graph (3)'!$E$2=0,20,IF(SUM(K232+L232=0),NA(),0.25))</f>
        <v>#REF!</v>
      </c>
      <c r="D232" s="496" t="e">
        <f>IF('graph (3)'!$E$2=0,20,IF(AND(B232&lt;'graph (3)'!$E$10+'graph (3)'!$E$32,B232&gt;'graph (3)'!$E$10-'graph (3)'!$E$32),0.25,NA()))</f>
        <v>#REF!</v>
      </c>
      <c r="K232" s="674" t="e">
        <f>IF('graph (3)'!$E$20=0,0,IF('graph (3)'!$E$2=0,20,IF(AND(B232&lt;'graph (3)'!$E$20+'graph (3)'!$E$32,B232&gt;'graph (3)'!$E$20-'graph (3)'!$E$32),0.25,0)))</f>
        <v>#REF!</v>
      </c>
      <c r="L232" s="674" t="e">
        <f>IF('graph (3)'!$E$22=0,0,IF('graph (3)'!$E$2=0,20,IF(AND(B232&gt;'graph (3)'!$E$22-'graph (3)'!$E$32,B232&lt;'graph (3)'!$E$22+'graph (3)'!$E$32),0.25,0)))</f>
        <v>#REF!</v>
      </c>
    </row>
    <row r="233" spans="2:12">
      <c r="B233" s="620" t="e">
        <f>IF('graph (3)'!$E$2=0,"",B232+'graph (3)'!$E$32)</f>
        <v>#REF!</v>
      </c>
      <c r="C233" s="673" t="e">
        <f>IF('graph (3)'!$E$2=0,20,IF(SUM(K233+L233=0),NA(),0.25))</f>
        <v>#REF!</v>
      </c>
      <c r="D233" s="496" t="e">
        <f>IF('graph (3)'!$E$2=0,20,IF(AND(B233&lt;'graph (3)'!$E$10+'graph (3)'!$E$32,B233&gt;'graph (3)'!$E$10-'graph (3)'!$E$32),0.25,NA()))</f>
        <v>#REF!</v>
      </c>
      <c r="K233" s="674" t="e">
        <f>IF('graph (3)'!$E$20=0,0,IF('graph (3)'!$E$2=0,20,IF(AND(B233&lt;'graph (3)'!$E$20+'graph (3)'!$E$32,B233&gt;'graph (3)'!$E$20-'graph (3)'!$E$32),0.25,0)))</f>
        <v>#REF!</v>
      </c>
      <c r="L233" s="674" t="e">
        <f>IF('graph (3)'!$E$22=0,0,IF('graph (3)'!$E$2=0,20,IF(AND(B233&gt;'graph (3)'!$E$22-'graph (3)'!$E$32,B233&lt;'graph (3)'!$E$22+'graph (3)'!$E$32),0.25,0)))</f>
        <v>#REF!</v>
      </c>
    </row>
    <row r="234" spans="2:12">
      <c r="B234" s="620" t="e">
        <f>IF('graph (3)'!$E$2=0,"",B233+'graph (3)'!$E$32)</f>
        <v>#REF!</v>
      </c>
      <c r="C234" s="673" t="e">
        <f>IF('graph (3)'!$E$2=0,20,IF(SUM(K234+L234=0),NA(),0.25))</f>
        <v>#REF!</v>
      </c>
      <c r="D234" s="496" t="e">
        <f>IF('graph (3)'!$E$2=0,20,IF(AND(B234&lt;'graph (3)'!$E$10+'graph (3)'!$E$32,B234&gt;'graph (3)'!$E$10-'graph (3)'!$E$32),0.25,NA()))</f>
        <v>#REF!</v>
      </c>
      <c r="K234" s="674" t="e">
        <f>IF('graph (3)'!$E$20=0,0,IF('graph (3)'!$E$2=0,20,IF(AND(B234&lt;'graph (3)'!$E$20+'graph (3)'!$E$32,B234&gt;'graph (3)'!$E$20-'graph (3)'!$E$32),0.25,0)))</f>
        <v>#REF!</v>
      </c>
      <c r="L234" s="674" t="e">
        <f>IF('graph (3)'!$E$22=0,0,IF('graph (3)'!$E$2=0,20,IF(AND(B234&gt;'graph (3)'!$E$22-'graph (3)'!$E$32,B234&lt;'graph (3)'!$E$22+'graph (3)'!$E$32),0.25,0)))</f>
        <v>#REF!</v>
      </c>
    </row>
    <row r="235" spans="2:12">
      <c r="B235" s="620" t="e">
        <f>IF('graph (3)'!$E$2=0,"",B234+'graph (3)'!$E$32)</f>
        <v>#REF!</v>
      </c>
      <c r="C235" s="673" t="e">
        <f>IF('graph (3)'!$E$2=0,20,IF(SUM(K235+L235=0),NA(),0.25))</f>
        <v>#REF!</v>
      </c>
      <c r="D235" s="496" t="e">
        <f>IF('graph (3)'!$E$2=0,20,IF(AND(B235&lt;'graph (3)'!$E$10+'graph (3)'!$E$32,B235&gt;'graph (3)'!$E$10-'graph (3)'!$E$32),0.25,NA()))</f>
        <v>#REF!</v>
      </c>
      <c r="K235" s="674" t="e">
        <f>IF('graph (3)'!$E$20=0,0,IF('graph (3)'!$E$2=0,20,IF(AND(B235&lt;'graph (3)'!$E$20+'graph (3)'!$E$32,B235&gt;'graph (3)'!$E$20-'graph (3)'!$E$32),0.25,0)))</f>
        <v>#REF!</v>
      </c>
      <c r="L235" s="674" t="e">
        <f>IF('graph (3)'!$E$22=0,0,IF('graph (3)'!$E$2=0,20,IF(AND(B235&gt;'graph (3)'!$E$22-'graph (3)'!$E$32,B235&lt;'graph (3)'!$E$22+'graph (3)'!$E$32),0.25,0)))</f>
        <v>#REF!</v>
      </c>
    </row>
    <row r="236" spans="2:12">
      <c r="B236" s="620" t="e">
        <f>IF('graph (3)'!$E$2=0,"",B235+'graph (3)'!$E$32)</f>
        <v>#REF!</v>
      </c>
      <c r="C236" s="673" t="e">
        <f>IF('graph (3)'!$E$2=0,20,IF(SUM(K236+L236=0),NA(),0.25))</f>
        <v>#REF!</v>
      </c>
      <c r="D236" s="496" t="e">
        <f>IF('graph (3)'!$E$2=0,20,IF(AND(B236&lt;'graph (3)'!$E$10+'graph (3)'!$E$32,B236&gt;'graph (3)'!$E$10-'graph (3)'!$E$32),0.25,NA()))</f>
        <v>#REF!</v>
      </c>
      <c r="K236" s="674" t="e">
        <f>IF('graph (3)'!$E$20=0,0,IF('graph (3)'!$E$2=0,20,IF(AND(B236&lt;'graph (3)'!$E$20+'graph (3)'!$E$32,B236&gt;'graph (3)'!$E$20-'graph (3)'!$E$32),0.25,0)))</f>
        <v>#REF!</v>
      </c>
      <c r="L236" s="674" t="e">
        <f>IF('graph (3)'!$E$22=0,0,IF('graph (3)'!$E$2=0,20,IF(AND(B236&gt;'graph (3)'!$E$22-'graph (3)'!$E$32,B236&lt;'graph (3)'!$E$22+'graph (3)'!$E$32),0.25,0)))</f>
        <v>#REF!</v>
      </c>
    </row>
    <row r="237" spans="2:12">
      <c r="B237" s="620" t="e">
        <f>IF('graph (3)'!$E$2=0,"",B236+'graph (3)'!$E$32)</f>
        <v>#REF!</v>
      </c>
      <c r="C237" s="673" t="e">
        <f>IF('graph (3)'!$E$2=0,20,IF(SUM(K237+L237=0),NA(),0.25))</f>
        <v>#REF!</v>
      </c>
      <c r="D237" s="496" t="e">
        <f>IF('graph (3)'!$E$2=0,20,IF(AND(B237&lt;'graph (3)'!$E$10+'graph (3)'!$E$32,B237&gt;'graph (3)'!$E$10-'graph (3)'!$E$32),0.25,NA()))</f>
        <v>#REF!</v>
      </c>
      <c r="K237" s="674" t="e">
        <f>IF('graph (3)'!$E$20=0,0,IF('graph (3)'!$E$2=0,20,IF(AND(B237&lt;'graph (3)'!$E$20+'graph (3)'!$E$32,B237&gt;'graph (3)'!$E$20-'graph (3)'!$E$32),0.25,0)))</f>
        <v>#REF!</v>
      </c>
      <c r="L237" s="674" t="e">
        <f>IF('graph (3)'!$E$22=0,0,IF('graph (3)'!$E$2=0,20,IF(AND(B237&gt;'graph (3)'!$E$22-'graph (3)'!$E$32,B237&lt;'graph (3)'!$E$22+'graph (3)'!$E$32),0.25,0)))</f>
        <v>#REF!</v>
      </c>
    </row>
    <row r="238" spans="2:12">
      <c r="B238" s="620" t="e">
        <f>IF('graph (3)'!$E$2=0,"",B237+'graph (3)'!$E$32)</f>
        <v>#REF!</v>
      </c>
      <c r="C238" s="673" t="e">
        <f>IF('graph (3)'!$E$2=0,20,IF(SUM(K238+L238=0),NA(),0.25))</f>
        <v>#REF!</v>
      </c>
      <c r="D238" s="496" t="e">
        <f>IF('graph (3)'!$E$2=0,20,IF(AND(B238&lt;'graph (3)'!$E$10+'graph (3)'!$E$32,B238&gt;'graph (3)'!$E$10-'graph (3)'!$E$32),0.25,NA()))</f>
        <v>#REF!</v>
      </c>
      <c r="K238" s="674" t="e">
        <f>IF('graph (3)'!$E$20=0,0,IF('graph (3)'!$E$2=0,20,IF(AND(B238&lt;'graph (3)'!$E$20+'graph (3)'!$E$32,B238&gt;'graph (3)'!$E$20-'graph (3)'!$E$32),0.25,0)))</f>
        <v>#REF!</v>
      </c>
      <c r="L238" s="674" t="e">
        <f>IF('graph (3)'!$E$22=0,0,IF('graph (3)'!$E$2=0,20,IF(AND(B238&gt;'graph (3)'!$E$22-'graph (3)'!$E$32,B238&lt;'graph (3)'!$E$22+'graph (3)'!$E$32),0.25,0)))</f>
        <v>#REF!</v>
      </c>
    </row>
    <row r="239" spans="2:12">
      <c r="B239" s="620" t="e">
        <f>IF('graph (3)'!$E$2=0,"",B238+'graph (3)'!$E$32)</f>
        <v>#REF!</v>
      </c>
      <c r="C239" s="673" t="e">
        <f>IF('graph (3)'!$E$2=0,20,IF(SUM(K239+L239=0),NA(),0.25))</f>
        <v>#REF!</v>
      </c>
      <c r="D239" s="496" t="e">
        <f>IF('graph (3)'!$E$2=0,20,IF(AND(B239&lt;'graph (3)'!$E$10+'graph (3)'!$E$32,B239&gt;'graph (3)'!$E$10-'graph (3)'!$E$32),0.25,NA()))</f>
        <v>#REF!</v>
      </c>
      <c r="K239" s="674" t="e">
        <f>IF('graph (3)'!$E$20=0,0,IF('graph (3)'!$E$2=0,20,IF(AND(B239&lt;'graph (3)'!$E$20+'graph (3)'!$E$32,B239&gt;'graph (3)'!$E$20-'graph (3)'!$E$32),0.25,0)))</f>
        <v>#REF!</v>
      </c>
      <c r="L239" s="674" t="e">
        <f>IF('graph (3)'!$E$22=0,0,IF('graph (3)'!$E$2=0,20,IF(AND(B239&gt;'graph (3)'!$E$22-'graph (3)'!$E$32,B239&lt;'graph (3)'!$E$22+'graph (3)'!$E$32),0.25,0)))</f>
        <v>#REF!</v>
      </c>
    </row>
    <row r="240" spans="2:12">
      <c r="B240" s="620" t="e">
        <f>IF('graph (3)'!$E$2=0,"",B239+'graph (3)'!$E$32)</f>
        <v>#REF!</v>
      </c>
      <c r="C240" s="673" t="e">
        <f>IF('graph (3)'!$E$2=0,20,IF(SUM(K240+L240=0),NA(),0.25))</f>
        <v>#REF!</v>
      </c>
      <c r="D240" s="496" t="e">
        <f>IF('graph (3)'!$E$2=0,20,IF(AND(B240&lt;'graph (3)'!$E$10+'graph (3)'!$E$32,B240&gt;'graph (3)'!$E$10-'graph (3)'!$E$32),0.25,NA()))</f>
        <v>#REF!</v>
      </c>
      <c r="K240" s="674" t="e">
        <f>IF('graph (3)'!$E$20=0,0,IF('graph (3)'!$E$2=0,20,IF(AND(B240&lt;'graph (3)'!$E$20+'graph (3)'!$E$32,B240&gt;'graph (3)'!$E$20-'graph (3)'!$E$32),0.25,0)))</f>
        <v>#REF!</v>
      </c>
      <c r="L240" s="674" t="e">
        <f>IF('graph (3)'!$E$22=0,0,IF('graph (3)'!$E$2=0,20,IF(AND(B240&gt;'graph (3)'!$E$22-'graph (3)'!$E$32,B240&lt;'graph (3)'!$E$22+'graph (3)'!$E$32),0.25,0)))</f>
        <v>#REF!</v>
      </c>
    </row>
    <row r="241" spans="2:12">
      <c r="B241" s="620" t="e">
        <f>IF('graph (3)'!$E$2=0,"",B240+'graph (3)'!$E$32)</f>
        <v>#REF!</v>
      </c>
      <c r="C241" s="673" t="e">
        <f>IF('graph (3)'!$E$2=0,20,IF(SUM(K241+L241=0),NA(),0.25))</f>
        <v>#REF!</v>
      </c>
      <c r="D241" s="496" t="e">
        <f>IF('graph (3)'!$E$2=0,20,IF(AND(B241&lt;'graph (3)'!$E$10+'graph (3)'!$E$32,B241&gt;'graph (3)'!$E$10-'graph (3)'!$E$32),0.25,NA()))</f>
        <v>#REF!</v>
      </c>
      <c r="K241" s="674" t="e">
        <f>IF('graph (3)'!$E$20=0,0,IF('graph (3)'!$E$2=0,20,IF(AND(B241&lt;'graph (3)'!$E$20+'graph (3)'!$E$32,B241&gt;'graph (3)'!$E$20-'graph (3)'!$E$32),0.25,0)))</f>
        <v>#REF!</v>
      </c>
      <c r="L241" s="674" t="e">
        <f>IF('graph (3)'!$E$22=0,0,IF('graph (3)'!$E$2=0,20,IF(AND(B241&gt;'graph (3)'!$E$22-'graph (3)'!$E$32,B241&lt;'graph (3)'!$E$22+'graph (3)'!$E$32),0.25,0)))</f>
        <v>#REF!</v>
      </c>
    </row>
    <row r="242" spans="2:12">
      <c r="B242" s="620" t="e">
        <f>IF('graph (3)'!$E$2=0,"",B241+'graph (3)'!$E$32)</f>
        <v>#REF!</v>
      </c>
      <c r="C242" s="673" t="e">
        <f>IF('graph (3)'!$E$2=0,20,IF(SUM(K242+L242=0),NA(),0.25))</f>
        <v>#REF!</v>
      </c>
      <c r="D242" s="496" t="e">
        <f>IF('graph (3)'!$E$2=0,20,IF(AND(B242&lt;'graph (3)'!$E$10+'graph (3)'!$E$32,B242&gt;'graph (3)'!$E$10-'graph (3)'!$E$32),0.25,NA()))</f>
        <v>#REF!</v>
      </c>
      <c r="K242" s="674" t="e">
        <f>IF('graph (3)'!$E$20=0,0,IF('graph (3)'!$E$2=0,20,IF(AND(B242&lt;'graph (3)'!$E$20+'graph (3)'!$E$32,B242&gt;'graph (3)'!$E$20-'graph (3)'!$E$32),0.25,0)))</f>
        <v>#REF!</v>
      </c>
      <c r="L242" s="674" t="e">
        <f>IF('graph (3)'!$E$22=0,0,IF('graph (3)'!$E$2=0,20,IF(AND(B242&gt;'graph (3)'!$E$22-'graph (3)'!$E$32,B242&lt;'graph (3)'!$E$22+'graph (3)'!$E$32),0.25,0)))</f>
        <v>#REF!</v>
      </c>
    </row>
    <row r="243" spans="2:12">
      <c r="B243" s="620" t="e">
        <f>IF('graph (3)'!$E$2=0,"",B242+'graph (3)'!$E$32)</f>
        <v>#REF!</v>
      </c>
      <c r="C243" s="673" t="e">
        <f>IF('graph (3)'!$E$2=0,20,IF(SUM(K243+L243=0),NA(),0.25))</f>
        <v>#REF!</v>
      </c>
      <c r="D243" s="496" t="e">
        <f>IF('graph (3)'!$E$2=0,20,IF(AND(B243&lt;'graph (3)'!$E$10+'graph (3)'!$E$32,B243&gt;'graph (3)'!$E$10-'graph (3)'!$E$32),0.25,NA()))</f>
        <v>#REF!</v>
      </c>
      <c r="K243" s="674" t="e">
        <f>IF('graph (3)'!$E$20=0,0,IF('graph (3)'!$E$2=0,20,IF(AND(B243&lt;'graph (3)'!$E$20+'graph (3)'!$E$32,B243&gt;'graph (3)'!$E$20-'graph (3)'!$E$32),0.25,0)))</f>
        <v>#REF!</v>
      </c>
      <c r="L243" s="674" t="e">
        <f>IF('graph (3)'!$E$22=0,0,IF('graph (3)'!$E$2=0,20,IF(AND(B243&gt;'graph (3)'!$E$22-'graph (3)'!$E$32,B243&lt;'graph (3)'!$E$22+'graph (3)'!$E$32),0.25,0)))</f>
        <v>#REF!</v>
      </c>
    </row>
    <row r="244" spans="2:12">
      <c r="B244" s="620" t="e">
        <f>IF('graph (3)'!$E$2=0,"",B243+'graph (3)'!$E$32)</f>
        <v>#REF!</v>
      </c>
      <c r="C244" s="673" t="e">
        <f>IF('graph (3)'!$E$2=0,20,IF(SUM(K244+L244=0),NA(),0.25))</f>
        <v>#REF!</v>
      </c>
      <c r="D244" s="496" t="e">
        <f>IF('graph (3)'!$E$2=0,20,IF(AND(B244&lt;'graph (3)'!$E$10+'graph (3)'!$E$32,B244&gt;'graph (3)'!$E$10-'graph (3)'!$E$32),0.25,NA()))</f>
        <v>#REF!</v>
      </c>
      <c r="K244" s="674" t="e">
        <f>IF('graph (3)'!$E$20=0,0,IF('graph (3)'!$E$2=0,20,IF(AND(B244&lt;'graph (3)'!$E$20+'graph (3)'!$E$32,B244&gt;'graph (3)'!$E$20-'graph (3)'!$E$32),0.25,0)))</f>
        <v>#REF!</v>
      </c>
      <c r="L244" s="674" t="e">
        <f>IF('graph (3)'!$E$22=0,0,IF('graph (3)'!$E$2=0,20,IF(AND(B244&gt;'graph (3)'!$E$22-'graph (3)'!$E$32,B244&lt;'graph (3)'!$E$22+'graph (3)'!$E$32),0.25,0)))</f>
        <v>#REF!</v>
      </c>
    </row>
    <row r="245" spans="2:12">
      <c r="B245" s="620" t="e">
        <f>IF('graph (3)'!$E$2=0,"",B244+'graph (3)'!$E$32)</f>
        <v>#REF!</v>
      </c>
      <c r="C245" s="673" t="e">
        <f>IF('graph (3)'!$E$2=0,20,IF(SUM(K245+L245=0),NA(),0.25))</f>
        <v>#REF!</v>
      </c>
      <c r="D245" s="496" t="e">
        <f>IF('graph (3)'!$E$2=0,20,IF(AND(B245&lt;'graph (3)'!$E$10+'graph (3)'!$E$32,B245&gt;'graph (3)'!$E$10-'graph (3)'!$E$32),0.25,NA()))</f>
        <v>#REF!</v>
      </c>
      <c r="K245" s="674" t="e">
        <f>IF('graph (3)'!$E$20=0,0,IF('graph (3)'!$E$2=0,20,IF(AND(B245&lt;'graph (3)'!$E$20+'graph (3)'!$E$32,B245&gt;'graph (3)'!$E$20-'graph (3)'!$E$32),0.25,0)))</f>
        <v>#REF!</v>
      </c>
      <c r="L245" s="674" t="e">
        <f>IF('graph (3)'!$E$22=0,0,IF('graph (3)'!$E$2=0,20,IF(AND(B245&gt;'graph (3)'!$E$22-'graph (3)'!$E$32,B245&lt;'graph (3)'!$E$22+'graph (3)'!$E$32),0.25,0)))</f>
        <v>#REF!</v>
      </c>
    </row>
    <row r="246" spans="2:12">
      <c r="B246" s="620" t="e">
        <f>IF('graph (3)'!$E$2=0,"",B245+'graph (3)'!$E$32)</f>
        <v>#REF!</v>
      </c>
      <c r="C246" s="673" t="e">
        <f>IF('graph (3)'!$E$2=0,20,IF(SUM(K246+L246=0),NA(),0.25))</f>
        <v>#REF!</v>
      </c>
      <c r="D246" s="496" t="e">
        <f>IF('graph (3)'!$E$2=0,20,IF(AND(B246&lt;'graph (3)'!$E$10+'graph (3)'!$E$32,B246&gt;'graph (3)'!$E$10-'graph (3)'!$E$32),0.25,NA()))</f>
        <v>#REF!</v>
      </c>
      <c r="K246" s="674" t="e">
        <f>IF('graph (3)'!$E$20=0,0,IF('graph (3)'!$E$2=0,20,IF(AND(B246&lt;'graph (3)'!$E$20+'graph (3)'!$E$32,B246&gt;'graph (3)'!$E$20-'graph (3)'!$E$32),0.25,0)))</f>
        <v>#REF!</v>
      </c>
      <c r="L246" s="674" t="e">
        <f>IF('graph (3)'!$E$22=0,0,IF('graph (3)'!$E$2=0,20,IF(AND(B246&gt;'graph (3)'!$E$22-'graph (3)'!$E$32,B246&lt;'graph (3)'!$E$22+'graph (3)'!$E$32),0.25,0)))</f>
        <v>#REF!</v>
      </c>
    </row>
    <row r="247" spans="2:12">
      <c r="B247" s="620" t="e">
        <f>IF('graph (3)'!$E$2=0,"",B246+'graph (3)'!$E$32)</f>
        <v>#REF!</v>
      </c>
      <c r="C247" s="673" t="e">
        <f>IF('graph (3)'!$E$2=0,20,IF(SUM(K247+L247=0),NA(),0.25))</f>
        <v>#REF!</v>
      </c>
      <c r="D247" s="496" t="e">
        <f>IF('graph (3)'!$E$2=0,20,IF(AND(B247&lt;'graph (3)'!$E$10+'graph (3)'!$E$32,B247&gt;'graph (3)'!$E$10-'graph (3)'!$E$32),0.25,NA()))</f>
        <v>#REF!</v>
      </c>
      <c r="K247" s="674" t="e">
        <f>IF('graph (3)'!$E$20=0,0,IF('graph (3)'!$E$2=0,20,IF(AND(B247&lt;'graph (3)'!$E$20+'graph (3)'!$E$32,B247&gt;'graph (3)'!$E$20-'graph (3)'!$E$32),0.25,0)))</f>
        <v>#REF!</v>
      </c>
      <c r="L247" s="674" t="e">
        <f>IF('graph (3)'!$E$22=0,0,IF('graph (3)'!$E$2=0,20,IF(AND(B247&gt;'graph (3)'!$E$22-'graph (3)'!$E$32,B247&lt;'graph (3)'!$E$22+'graph (3)'!$E$32),0.25,0)))</f>
        <v>#REF!</v>
      </c>
    </row>
    <row r="248" spans="2:12">
      <c r="B248" s="620" t="e">
        <f>IF('graph (3)'!$E$2=0,"",B247+'graph (3)'!$E$32)</f>
        <v>#REF!</v>
      </c>
      <c r="C248" s="673" t="e">
        <f>IF('graph (3)'!$E$2=0,20,IF(SUM(K248+L248=0),NA(),0.25))</f>
        <v>#REF!</v>
      </c>
      <c r="D248" s="496" t="e">
        <f>IF('graph (3)'!$E$2=0,20,IF(AND(B248&lt;'graph (3)'!$E$10+'graph (3)'!$E$32,B248&gt;'graph (3)'!$E$10-'graph (3)'!$E$32),0.25,NA()))</f>
        <v>#REF!</v>
      </c>
      <c r="K248" s="674" t="e">
        <f>IF('graph (3)'!$E$20=0,0,IF('graph (3)'!$E$2=0,20,IF(AND(B248&lt;'graph (3)'!$E$20+'graph (3)'!$E$32,B248&gt;'graph (3)'!$E$20-'graph (3)'!$E$32),0.25,0)))</f>
        <v>#REF!</v>
      </c>
      <c r="L248" s="674" t="e">
        <f>IF('graph (3)'!$E$22=0,0,IF('graph (3)'!$E$2=0,20,IF(AND(B248&gt;'graph (3)'!$E$22-'graph (3)'!$E$32,B248&lt;'graph (3)'!$E$22+'graph (3)'!$E$32),0.25,0)))</f>
        <v>#REF!</v>
      </c>
    </row>
    <row r="249" spans="2:12">
      <c r="B249" s="620" t="e">
        <f>IF('graph (3)'!$E$2=0,"",B248+'graph (3)'!$E$32)</f>
        <v>#REF!</v>
      </c>
      <c r="C249" s="673" t="e">
        <f>IF('graph (3)'!$E$2=0,20,IF(SUM(K249+L249=0),NA(),0.25))</f>
        <v>#REF!</v>
      </c>
      <c r="D249" s="496" t="e">
        <f>IF('graph (3)'!$E$2=0,20,IF(AND(B249&lt;'graph (3)'!$E$10+'graph (3)'!$E$32,B249&gt;'graph (3)'!$E$10-'graph (3)'!$E$32),0.25,NA()))</f>
        <v>#REF!</v>
      </c>
      <c r="K249" s="674" t="e">
        <f>IF('graph (3)'!$E$20=0,0,IF('graph (3)'!$E$2=0,20,IF(AND(B249&lt;'graph (3)'!$E$20+'graph (3)'!$E$32,B249&gt;'graph (3)'!$E$20-'graph (3)'!$E$32),0.25,0)))</f>
        <v>#REF!</v>
      </c>
      <c r="L249" s="674" t="e">
        <f>IF('graph (3)'!$E$22=0,0,IF('graph (3)'!$E$2=0,20,IF(AND(B249&gt;'graph (3)'!$E$22-'graph (3)'!$E$32,B249&lt;'graph (3)'!$E$22+'graph (3)'!$E$32),0.25,0)))</f>
        <v>#REF!</v>
      </c>
    </row>
    <row r="250" spans="2:12">
      <c r="B250" s="620" t="e">
        <f>IF('graph (3)'!$E$2=0,"",B249+'graph (3)'!$E$32)</f>
        <v>#REF!</v>
      </c>
      <c r="C250" s="673" t="e">
        <f>IF('graph (3)'!$E$2=0,20,IF(SUM(K250+L250=0),NA(),0.25))</f>
        <v>#REF!</v>
      </c>
      <c r="D250" s="496" t="e">
        <f>IF('graph (3)'!$E$2=0,20,IF(AND(B250&lt;'graph (3)'!$E$10+'graph (3)'!$E$32,B250&gt;'graph (3)'!$E$10-'graph (3)'!$E$32),0.25,NA()))</f>
        <v>#REF!</v>
      </c>
      <c r="K250" s="674" t="e">
        <f>IF('graph (3)'!$E$20=0,0,IF('graph (3)'!$E$2=0,20,IF(AND(B250&lt;'graph (3)'!$E$20+'graph (3)'!$E$32,B250&gt;'graph (3)'!$E$20-'graph (3)'!$E$32),0.25,0)))</f>
        <v>#REF!</v>
      </c>
      <c r="L250" s="674" t="e">
        <f>IF('graph (3)'!$E$22=0,0,IF('graph (3)'!$E$2=0,20,IF(AND(B250&gt;'graph (3)'!$E$22-'graph (3)'!$E$32,B250&lt;'graph (3)'!$E$22+'graph (3)'!$E$32),0.25,0)))</f>
        <v>#REF!</v>
      </c>
    </row>
    <row r="251" spans="2:12">
      <c r="B251" s="620" t="e">
        <f>IF('graph (3)'!$E$2=0,"",B250+'graph (3)'!$E$32)</f>
        <v>#REF!</v>
      </c>
      <c r="C251" s="673" t="e">
        <f>IF('graph (3)'!$E$2=0,20,IF(SUM(K251+L251=0),NA(),0.25))</f>
        <v>#REF!</v>
      </c>
      <c r="D251" s="496" t="e">
        <f>IF('graph (3)'!$E$2=0,20,IF(AND(B251&lt;'graph (3)'!$E$10+'graph (3)'!$E$32,B251&gt;'graph (3)'!$E$10-'graph (3)'!$E$32),0.25,NA()))</f>
        <v>#REF!</v>
      </c>
      <c r="K251" s="674" t="e">
        <f>IF('graph (3)'!$E$20=0,0,IF('graph (3)'!$E$2=0,20,IF(AND(B251&lt;'graph (3)'!$E$20+'graph (3)'!$E$32,B251&gt;'graph (3)'!$E$20-'graph (3)'!$E$32),0.25,0)))</f>
        <v>#REF!</v>
      </c>
      <c r="L251" s="674" t="e">
        <f>IF('graph (3)'!$E$22=0,0,IF('graph (3)'!$E$2=0,20,IF(AND(B251&gt;'graph (3)'!$E$22-'graph (3)'!$E$32,B251&lt;'graph (3)'!$E$22+'graph (3)'!$E$32),0.25,0)))</f>
        <v>#REF!</v>
      </c>
    </row>
    <row r="252" spans="2:12">
      <c r="B252" s="620" t="e">
        <f>IF('graph (3)'!$E$2=0,"",B251+'graph (3)'!$E$32)</f>
        <v>#REF!</v>
      </c>
      <c r="C252" s="673" t="e">
        <f>IF('graph (3)'!$E$2=0,20,IF(SUM(K252+L252=0),NA(),0.25))</f>
        <v>#REF!</v>
      </c>
      <c r="D252" s="496" t="e">
        <f>IF('graph (3)'!$E$2=0,20,IF(AND(B252&lt;'graph (3)'!$E$10+'graph (3)'!$E$32,B252&gt;'graph (3)'!$E$10-'graph (3)'!$E$32),0.25,NA()))</f>
        <v>#REF!</v>
      </c>
      <c r="K252" s="674" t="e">
        <f>IF('graph (3)'!$E$20=0,0,IF('graph (3)'!$E$2=0,20,IF(AND(B252&lt;'graph (3)'!$E$20+'graph (3)'!$E$32,B252&gt;'graph (3)'!$E$20-'graph (3)'!$E$32),0.25,0)))</f>
        <v>#REF!</v>
      </c>
      <c r="L252" s="674" t="e">
        <f>IF('graph (3)'!$E$22=0,0,IF('graph (3)'!$E$2=0,20,IF(AND(B252&gt;'graph (3)'!$E$22-'graph (3)'!$E$32,B252&lt;'graph (3)'!$E$22+'graph (3)'!$E$32),0.25,0)))</f>
        <v>#REF!</v>
      </c>
    </row>
    <row r="253" spans="2:12">
      <c r="B253" s="620" t="e">
        <f>IF('graph (3)'!$E$2=0,"",B252+'graph (3)'!$E$32)</f>
        <v>#REF!</v>
      </c>
      <c r="C253" s="673" t="e">
        <f>IF('graph (3)'!$E$2=0,20,IF(SUM(K253+L253=0),NA(),0.25))</f>
        <v>#REF!</v>
      </c>
      <c r="D253" s="496" t="e">
        <f>IF('graph (3)'!$E$2=0,20,IF(AND(B253&lt;'graph (3)'!$E$10+'graph (3)'!$E$32,B253&gt;'graph (3)'!$E$10-'graph (3)'!$E$32),0.25,NA()))</f>
        <v>#REF!</v>
      </c>
      <c r="K253" s="674" t="e">
        <f>IF('graph (3)'!$E$20=0,0,IF('graph (3)'!$E$2=0,20,IF(AND(B253&lt;'graph (3)'!$E$20+'graph (3)'!$E$32,B253&gt;'graph (3)'!$E$20-'graph (3)'!$E$32),0.25,0)))</f>
        <v>#REF!</v>
      </c>
      <c r="L253" s="674" t="e">
        <f>IF('graph (3)'!$E$22=0,0,IF('graph (3)'!$E$2=0,20,IF(AND(B253&gt;'graph (3)'!$E$22-'graph (3)'!$E$32,B253&lt;'graph (3)'!$E$22+'graph (3)'!$E$32),0.25,0)))</f>
        <v>#REF!</v>
      </c>
    </row>
    <row r="254" spans="2:12">
      <c r="B254" s="620" t="e">
        <f>IF('graph (3)'!$E$2=0,"",B253+'graph (3)'!$E$32)</f>
        <v>#REF!</v>
      </c>
      <c r="C254" s="673" t="e">
        <f>IF('graph (3)'!$E$2=0,20,IF(SUM(K254+L254=0),NA(),0.25))</f>
        <v>#REF!</v>
      </c>
      <c r="D254" s="496" t="e">
        <f>IF('graph (3)'!$E$2=0,20,IF(AND(B254&lt;'graph (3)'!$E$10+'graph (3)'!$E$32,B254&gt;'graph (3)'!$E$10-'graph (3)'!$E$32),0.25,NA()))</f>
        <v>#REF!</v>
      </c>
      <c r="K254" s="674" t="e">
        <f>IF('graph (3)'!$E$20=0,0,IF('graph (3)'!$E$2=0,20,IF(AND(B254&lt;'graph (3)'!$E$20+'graph (3)'!$E$32,B254&gt;'graph (3)'!$E$20-'graph (3)'!$E$32),0.25,0)))</f>
        <v>#REF!</v>
      </c>
      <c r="L254" s="674" t="e">
        <f>IF('graph (3)'!$E$22=0,0,IF('graph (3)'!$E$2=0,20,IF(AND(B254&gt;'graph (3)'!$E$22-'graph (3)'!$E$32,B254&lt;'graph (3)'!$E$22+'graph (3)'!$E$32),0.25,0)))</f>
        <v>#REF!</v>
      </c>
    </row>
    <row r="255" spans="2:12">
      <c r="B255" s="620" t="e">
        <f>IF('graph (3)'!$E$2=0,"",B254+'graph (3)'!$E$32)</f>
        <v>#REF!</v>
      </c>
      <c r="C255" s="673" t="e">
        <f>IF('graph (3)'!$E$2=0,20,IF(SUM(K255+L255=0),NA(),0.25))</f>
        <v>#REF!</v>
      </c>
      <c r="D255" s="496" t="e">
        <f>IF('graph (3)'!$E$2=0,20,IF(AND(B255&lt;'graph (3)'!$E$10+'graph (3)'!$E$32,B255&gt;'graph (3)'!$E$10-'graph (3)'!$E$32),0.25,NA()))</f>
        <v>#REF!</v>
      </c>
      <c r="K255" s="674" t="e">
        <f>IF('graph (3)'!$E$20=0,0,IF('graph (3)'!$E$2=0,20,IF(AND(B255&lt;'graph (3)'!$E$20+'graph (3)'!$E$32,B255&gt;'graph (3)'!$E$20-'graph (3)'!$E$32),0.25,0)))</f>
        <v>#REF!</v>
      </c>
      <c r="L255" s="674" t="e">
        <f>IF('graph (3)'!$E$22=0,0,IF('graph (3)'!$E$2=0,20,IF(AND(B255&gt;'graph (3)'!$E$22-'graph (3)'!$E$32,B255&lt;'graph (3)'!$E$22+'graph (3)'!$E$32),0.25,0)))</f>
        <v>#REF!</v>
      </c>
    </row>
    <row r="256" spans="2:12">
      <c r="B256" s="620" t="e">
        <f>IF('graph (3)'!$E$2=0,"",B255+'graph (3)'!$E$32)</f>
        <v>#REF!</v>
      </c>
      <c r="C256" s="673" t="e">
        <f>IF('graph (3)'!$E$2=0,20,IF(SUM(K256+L256=0),NA(),0.25))</f>
        <v>#REF!</v>
      </c>
      <c r="D256" s="496" t="e">
        <f>IF('graph (3)'!$E$2=0,20,IF(AND(B256&lt;'graph (3)'!$E$10+'graph (3)'!$E$32,B256&gt;'graph (3)'!$E$10-'graph (3)'!$E$32),0.25,NA()))</f>
        <v>#REF!</v>
      </c>
      <c r="K256" s="674" t="e">
        <f>IF('graph (3)'!$E$20=0,0,IF('graph (3)'!$E$2=0,20,IF(AND(B256&lt;'graph (3)'!$E$20+'graph (3)'!$E$32,B256&gt;'graph (3)'!$E$20-'graph (3)'!$E$32),0.25,0)))</f>
        <v>#REF!</v>
      </c>
      <c r="L256" s="674" t="e">
        <f>IF('graph (3)'!$E$22=0,0,IF('graph (3)'!$E$2=0,20,IF(AND(B256&gt;'graph (3)'!$E$22-'graph (3)'!$E$32,B256&lt;'graph (3)'!$E$22+'graph (3)'!$E$32),0.25,0)))</f>
        <v>#REF!</v>
      </c>
    </row>
    <row r="257" spans="2:12">
      <c r="B257" s="620" t="e">
        <f>IF('graph (3)'!$E$2=0,"",B256+'graph (3)'!$E$32)</f>
        <v>#REF!</v>
      </c>
      <c r="C257" s="673" t="e">
        <f>IF('graph (3)'!$E$2=0,20,IF(SUM(K257+L257=0),NA(),0.25))</f>
        <v>#REF!</v>
      </c>
      <c r="D257" s="496" t="e">
        <f>IF('graph (3)'!$E$2=0,20,IF(AND(B257&lt;'graph (3)'!$E$10+'graph (3)'!$E$32,B257&gt;'graph (3)'!$E$10-'graph (3)'!$E$32),0.25,NA()))</f>
        <v>#REF!</v>
      </c>
      <c r="K257" s="674" t="e">
        <f>IF('graph (3)'!$E$20=0,0,IF('graph (3)'!$E$2=0,20,IF(AND(B257&lt;'graph (3)'!$E$20+'graph (3)'!$E$32,B257&gt;'graph (3)'!$E$20-'graph (3)'!$E$32),0.25,0)))</f>
        <v>#REF!</v>
      </c>
      <c r="L257" s="674" t="e">
        <f>IF('graph (3)'!$E$22=0,0,IF('graph (3)'!$E$2=0,20,IF(AND(B257&gt;'graph (3)'!$E$22-'graph (3)'!$E$32,B257&lt;'graph (3)'!$E$22+'graph (3)'!$E$32),0.25,0)))</f>
        <v>#REF!</v>
      </c>
    </row>
    <row r="258" spans="2:12">
      <c r="B258" s="620" t="e">
        <f>IF('graph (3)'!$E$2=0,"",B257+'graph (3)'!$E$32)</f>
        <v>#REF!</v>
      </c>
      <c r="C258" s="673" t="e">
        <f>IF('graph (3)'!$E$2=0,20,IF(SUM(K258+L258=0),NA(),0.25))</f>
        <v>#REF!</v>
      </c>
      <c r="D258" s="496" t="e">
        <f>IF('graph (3)'!$E$2=0,20,IF(AND(B258&lt;'graph (3)'!$E$10+'graph (3)'!$E$32,B258&gt;'graph (3)'!$E$10-'graph (3)'!$E$32),0.25,NA()))</f>
        <v>#REF!</v>
      </c>
      <c r="K258" s="674" t="e">
        <f>IF('graph (3)'!$E$20=0,0,IF('graph (3)'!$E$2=0,20,IF(AND(B258&lt;'graph (3)'!$E$20+'graph (3)'!$E$32,B258&gt;'graph (3)'!$E$20-'graph (3)'!$E$32),0.25,0)))</f>
        <v>#REF!</v>
      </c>
      <c r="L258" s="674" t="e">
        <f>IF('graph (3)'!$E$22=0,0,IF('graph (3)'!$E$2=0,20,IF(AND(B258&gt;'graph (3)'!$E$22-'graph (3)'!$E$32,B258&lt;'graph (3)'!$E$22+'graph (3)'!$E$32),0.25,0)))</f>
        <v>#REF!</v>
      </c>
    </row>
    <row r="259" spans="2:12">
      <c r="B259" s="620" t="e">
        <f>IF('graph (3)'!$E$2=0,"",B258+'graph (3)'!$E$32)</f>
        <v>#REF!</v>
      </c>
      <c r="C259" s="673" t="e">
        <f>IF('graph (3)'!$E$2=0,20,IF(SUM(K259+L259=0),NA(),0.25))</f>
        <v>#REF!</v>
      </c>
      <c r="D259" s="496" t="e">
        <f>IF('graph (3)'!$E$2=0,20,IF(AND(B259&lt;'graph (3)'!$E$10+'graph (3)'!$E$32,B259&gt;'graph (3)'!$E$10-'graph (3)'!$E$32),0.25,NA()))</f>
        <v>#REF!</v>
      </c>
      <c r="K259" s="674" t="e">
        <f>IF('graph (3)'!$E$20=0,0,IF('graph (3)'!$E$2=0,20,IF(AND(B259&lt;'graph (3)'!$E$20+'graph (3)'!$E$32,B259&gt;'graph (3)'!$E$20-'graph (3)'!$E$32),0.25,0)))</f>
        <v>#REF!</v>
      </c>
      <c r="L259" s="674" t="e">
        <f>IF('graph (3)'!$E$22=0,0,IF('graph (3)'!$E$2=0,20,IF(AND(B259&gt;'graph (3)'!$E$22-'graph (3)'!$E$32,B259&lt;'graph (3)'!$E$22+'graph (3)'!$E$32),0.25,0)))</f>
        <v>#REF!</v>
      </c>
    </row>
    <row r="260" spans="2:12">
      <c r="B260" s="620" t="e">
        <f>IF('graph (3)'!$E$2=0,"",B259+'graph (3)'!$E$32)</f>
        <v>#REF!</v>
      </c>
      <c r="C260" s="673" t="e">
        <f>IF('graph (3)'!$E$2=0,20,IF(SUM(K260+L260=0),NA(),0.25))</f>
        <v>#REF!</v>
      </c>
      <c r="D260" s="496" t="e">
        <f>IF('graph (3)'!$E$2=0,20,IF(AND(B260&lt;'graph (3)'!$E$10+'graph (3)'!$E$32,B260&gt;'graph (3)'!$E$10-'graph (3)'!$E$32),0.25,NA()))</f>
        <v>#REF!</v>
      </c>
      <c r="K260" s="674" t="e">
        <f>IF('graph (3)'!$E$20=0,0,IF('graph (3)'!$E$2=0,20,IF(AND(B260&lt;'graph (3)'!$E$20+'graph (3)'!$E$32,B260&gt;'graph (3)'!$E$20-'graph (3)'!$E$32),0.25,0)))</f>
        <v>#REF!</v>
      </c>
      <c r="L260" s="674" t="e">
        <f>IF('graph (3)'!$E$22=0,0,IF('graph (3)'!$E$2=0,20,IF(AND(B260&gt;'graph (3)'!$E$22-'graph (3)'!$E$32,B260&lt;'graph (3)'!$E$22+'graph (3)'!$E$32),0.25,0)))</f>
        <v>#REF!</v>
      </c>
    </row>
    <row r="261" spans="2:12">
      <c r="B261" s="620" t="e">
        <f>IF('graph (3)'!$E$2=0,"",B260+'graph (3)'!$E$32)</f>
        <v>#REF!</v>
      </c>
      <c r="C261" s="673" t="e">
        <f>IF('graph (3)'!$E$2=0,20,IF(SUM(K261+L261=0),NA(),0.25))</f>
        <v>#REF!</v>
      </c>
      <c r="D261" s="496" t="e">
        <f>IF('graph (3)'!$E$2=0,20,IF(AND(B261&lt;'graph (3)'!$E$10+'graph (3)'!$E$32,B261&gt;'graph (3)'!$E$10-'graph (3)'!$E$32),0.25,NA()))</f>
        <v>#REF!</v>
      </c>
      <c r="K261" s="674" t="e">
        <f>IF('graph (3)'!$E$20=0,0,IF('graph (3)'!$E$2=0,20,IF(AND(B261&lt;'graph (3)'!$E$20+'graph (3)'!$E$32,B261&gt;'graph (3)'!$E$20-'graph (3)'!$E$32),0.25,0)))</f>
        <v>#REF!</v>
      </c>
      <c r="L261" s="674" t="e">
        <f>IF('graph (3)'!$E$22=0,0,IF('graph (3)'!$E$2=0,20,IF(AND(B261&gt;'graph (3)'!$E$22-'graph (3)'!$E$32,B261&lt;'graph (3)'!$E$22+'graph (3)'!$E$32),0.25,0)))</f>
        <v>#REF!</v>
      </c>
    </row>
    <row r="262" spans="2:12">
      <c r="B262" s="620" t="e">
        <f>IF('graph (3)'!$E$2=0,"",B261+'graph (3)'!$E$32)</f>
        <v>#REF!</v>
      </c>
      <c r="C262" s="673" t="e">
        <f>IF('graph (3)'!$E$2=0,20,IF(SUM(K262+L262=0),NA(),0.25))</f>
        <v>#REF!</v>
      </c>
      <c r="D262" s="496" t="e">
        <f>IF('graph (3)'!$E$2=0,20,IF(AND(B262&lt;'graph (3)'!$E$10+'graph (3)'!$E$32,B262&gt;'graph (3)'!$E$10-'graph (3)'!$E$32),0.25,NA()))</f>
        <v>#REF!</v>
      </c>
      <c r="K262" s="674" t="e">
        <f>IF('graph (3)'!$E$20=0,0,IF('graph (3)'!$E$2=0,20,IF(AND(B262&lt;'graph (3)'!$E$20+'graph (3)'!$E$32,B262&gt;'graph (3)'!$E$20-'graph (3)'!$E$32),0.25,0)))</f>
        <v>#REF!</v>
      </c>
      <c r="L262" s="674" t="e">
        <f>IF('graph (3)'!$E$22=0,0,IF('graph (3)'!$E$2=0,20,IF(AND(B262&gt;'graph (3)'!$E$22-'graph (3)'!$E$32,B262&lt;'graph (3)'!$E$22+'graph (3)'!$E$32),0.25,0)))</f>
        <v>#REF!</v>
      </c>
    </row>
    <row r="263" spans="2:12">
      <c r="B263" s="620" t="e">
        <f>IF('graph (3)'!$E$2=0,"",B262+'graph (3)'!$E$32)</f>
        <v>#REF!</v>
      </c>
      <c r="C263" s="673" t="e">
        <f>IF('graph (3)'!$E$2=0,20,IF(SUM(K263+L263=0),NA(),0.25))</f>
        <v>#REF!</v>
      </c>
      <c r="D263" s="496" t="e">
        <f>IF('graph (3)'!$E$2=0,20,IF(AND(B263&lt;'graph (3)'!$E$10+'graph (3)'!$E$32,B263&gt;'graph (3)'!$E$10-'graph (3)'!$E$32),0.25,NA()))</f>
        <v>#REF!</v>
      </c>
      <c r="K263" s="674" t="e">
        <f>IF('graph (3)'!$E$20=0,0,IF('graph (3)'!$E$2=0,20,IF(AND(B263&lt;'graph (3)'!$E$20+'graph (3)'!$E$32,B263&gt;'graph (3)'!$E$20-'graph (3)'!$E$32),0.25,0)))</f>
        <v>#REF!</v>
      </c>
      <c r="L263" s="674" t="e">
        <f>IF('graph (3)'!$E$22=0,0,IF('graph (3)'!$E$2=0,20,IF(AND(B263&gt;'graph (3)'!$E$22-'graph (3)'!$E$32,B263&lt;'graph (3)'!$E$22+'graph (3)'!$E$32),0.25,0)))</f>
        <v>#REF!</v>
      </c>
    </row>
    <row r="264" spans="2:12">
      <c r="B264" s="620" t="e">
        <f>IF('graph (3)'!$E$2=0,"",B263+'graph (3)'!$E$32)</f>
        <v>#REF!</v>
      </c>
      <c r="C264" s="673" t="e">
        <f>IF('graph (3)'!$E$2=0,20,IF(SUM(K264+L264=0),NA(),0.25))</f>
        <v>#REF!</v>
      </c>
      <c r="D264" s="496" t="e">
        <f>IF('graph (3)'!$E$2=0,20,IF(AND(B264&lt;'graph (3)'!$E$10+'graph (3)'!$E$32,B264&gt;'graph (3)'!$E$10-'graph (3)'!$E$32),0.25,NA()))</f>
        <v>#REF!</v>
      </c>
      <c r="K264" s="674" t="e">
        <f>IF('graph (3)'!$E$20=0,0,IF('graph (3)'!$E$2=0,20,IF(AND(B264&lt;'graph (3)'!$E$20+'graph (3)'!$E$32,B264&gt;'graph (3)'!$E$20-'graph (3)'!$E$32),0.25,0)))</f>
        <v>#REF!</v>
      </c>
      <c r="L264" s="674" t="e">
        <f>IF('graph (3)'!$E$22=0,0,IF('graph (3)'!$E$2=0,20,IF(AND(B264&gt;'graph (3)'!$E$22-'graph (3)'!$E$32,B264&lt;'graph (3)'!$E$22+'graph (3)'!$E$32),0.25,0)))</f>
        <v>#REF!</v>
      </c>
    </row>
    <row r="265" spans="2:12">
      <c r="B265" s="620" t="e">
        <f>IF('graph (3)'!$E$2=0,"",B264+'graph (3)'!$E$32)</f>
        <v>#REF!</v>
      </c>
      <c r="C265" s="673" t="e">
        <f>IF('graph (3)'!$E$2=0,20,IF(SUM(K265+L265=0),NA(),0.25))</f>
        <v>#REF!</v>
      </c>
      <c r="D265" s="496" t="e">
        <f>IF('graph (3)'!$E$2=0,20,IF(AND(B265&lt;'graph (3)'!$E$10+'graph (3)'!$E$32,B265&gt;'graph (3)'!$E$10-'graph (3)'!$E$32),0.25,NA()))</f>
        <v>#REF!</v>
      </c>
      <c r="K265" s="674" t="e">
        <f>IF('graph (3)'!$E$20=0,0,IF('graph (3)'!$E$2=0,20,IF(AND(B265&lt;'graph (3)'!$E$20+'graph (3)'!$E$32,B265&gt;'graph (3)'!$E$20-'graph (3)'!$E$32),0.25,0)))</f>
        <v>#REF!</v>
      </c>
      <c r="L265" s="674" t="e">
        <f>IF('graph (3)'!$E$22=0,0,IF('graph (3)'!$E$2=0,20,IF(AND(B265&gt;'graph (3)'!$E$22-'graph (3)'!$E$32,B265&lt;'graph (3)'!$E$22+'graph (3)'!$E$32),0.25,0)))</f>
        <v>#REF!</v>
      </c>
    </row>
    <row r="266" spans="2:12">
      <c r="B266" s="620" t="e">
        <f>IF('graph (3)'!$E$2=0,"",B265+'graph (3)'!$E$32)</f>
        <v>#REF!</v>
      </c>
      <c r="C266" s="673" t="e">
        <f>IF('graph (3)'!$E$2=0,20,IF(SUM(K266+L266=0),NA(),0.25))</f>
        <v>#REF!</v>
      </c>
      <c r="D266" s="496" t="e">
        <f>IF('graph (3)'!$E$2=0,20,IF(AND(B266&lt;'graph (3)'!$E$10+'graph (3)'!$E$32,B266&gt;'graph (3)'!$E$10-'graph (3)'!$E$32),0.25,NA()))</f>
        <v>#REF!</v>
      </c>
      <c r="K266" s="674" t="e">
        <f>IF('graph (3)'!$E$20=0,0,IF('graph (3)'!$E$2=0,20,IF(AND(B266&lt;'graph (3)'!$E$20+'graph (3)'!$E$32,B266&gt;'graph (3)'!$E$20-'graph (3)'!$E$32),0.25,0)))</f>
        <v>#REF!</v>
      </c>
      <c r="L266" s="674" t="e">
        <f>IF('graph (3)'!$E$22=0,0,IF('graph (3)'!$E$2=0,20,IF(AND(B266&gt;'graph (3)'!$E$22-'graph (3)'!$E$32,B266&lt;'graph (3)'!$E$22+'graph (3)'!$E$32),0.25,0)))</f>
        <v>#REF!</v>
      </c>
    </row>
    <row r="267" spans="2:12">
      <c r="B267" s="620" t="e">
        <f>IF('graph (3)'!$E$2=0,"",B266+'graph (3)'!$E$32)</f>
        <v>#REF!</v>
      </c>
      <c r="C267" s="673" t="e">
        <f>IF('graph (3)'!$E$2=0,20,IF(SUM(K267+L267=0),NA(),0.25))</f>
        <v>#REF!</v>
      </c>
      <c r="D267" s="496" t="e">
        <f>IF('graph (3)'!$E$2=0,20,IF(AND(B267&lt;'graph (3)'!$E$10+'graph (3)'!$E$32,B267&gt;'graph (3)'!$E$10-'graph (3)'!$E$32),0.25,NA()))</f>
        <v>#REF!</v>
      </c>
      <c r="K267" s="674" t="e">
        <f>IF('graph (3)'!$E$20=0,0,IF('graph (3)'!$E$2=0,20,IF(AND(B267&lt;'graph (3)'!$E$20+'graph (3)'!$E$32,B267&gt;'graph (3)'!$E$20-'graph (3)'!$E$32),0.25,0)))</f>
        <v>#REF!</v>
      </c>
      <c r="L267" s="674" t="e">
        <f>IF('graph (3)'!$E$22=0,0,IF('graph (3)'!$E$2=0,20,IF(AND(B267&gt;'graph (3)'!$E$22-'graph (3)'!$E$32,B267&lt;'graph (3)'!$E$22+'graph (3)'!$E$32),0.25,0)))</f>
        <v>#REF!</v>
      </c>
    </row>
    <row r="268" spans="2:12">
      <c r="B268" s="620" t="e">
        <f>IF('graph (3)'!$E$2=0,"",B267+'graph (3)'!$E$32)</f>
        <v>#REF!</v>
      </c>
      <c r="C268" s="673" t="e">
        <f>IF('graph (3)'!$E$2=0,20,IF(SUM(K268+L268=0),NA(),0.25))</f>
        <v>#REF!</v>
      </c>
      <c r="D268" s="496" t="e">
        <f>IF('graph (3)'!$E$2=0,20,IF(AND(B268&lt;'graph (3)'!$E$10+'graph (3)'!$E$32,B268&gt;'graph (3)'!$E$10-'graph (3)'!$E$32),0.25,NA()))</f>
        <v>#REF!</v>
      </c>
      <c r="K268" s="674" t="e">
        <f>IF('graph (3)'!$E$20=0,0,IF('graph (3)'!$E$2=0,20,IF(AND(B268&lt;'graph (3)'!$E$20+'graph (3)'!$E$32,B268&gt;'graph (3)'!$E$20-'graph (3)'!$E$32),0.25,0)))</f>
        <v>#REF!</v>
      </c>
      <c r="L268" s="674" t="e">
        <f>IF('graph (3)'!$E$22=0,0,IF('graph (3)'!$E$2=0,20,IF(AND(B268&gt;'graph (3)'!$E$22-'graph (3)'!$E$32,B268&lt;'graph (3)'!$E$22+'graph (3)'!$E$32),0.25,0)))</f>
        <v>#REF!</v>
      </c>
    </row>
    <row r="269" spans="2:12">
      <c r="B269" s="620" t="e">
        <f>IF('graph (3)'!$E$2=0,"",B268+'graph (3)'!$E$32)</f>
        <v>#REF!</v>
      </c>
      <c r="C269" s="673" t="e">
        <f>IF('graph (3)'!$E$2=0,20,IF(SUM(K269+L269=0),NA(),0.25))</f>
        <v>#REF!</v>
      </c>
      <c r="D269" s="496" t="e">
        <f>IF('graph (3)'!$E$2=0,20,IF(AND(B269&lt;'graph (3)'!$E$10+'graph (3)'!$E$32,B269&gt;'graph (3)'!$E$10-'graph (3)'!$E$32),0.25,NA()))</f>
        <v>#REF!</v>
      </c>
      <c r="K269" s="674" t="e">
        <f>IF('graph (3)'!$E$20=0,0,IF('graph (3)'!$E$2=0,20,IF(AND(B269&lt;'graph (3)'!$E$20+'graph (3)'!$E$32,B269&gt;'graph (3)'!$E$20-'graph (3)'!$E$32),0.25,0)))</f>
        <v>#REF!</v>
      </c>
      <c r="L269" s="674" t="e">
        <f>IF('graph (3)'!$E$22=0,0,IF('graph (3)'!$E$2=0,20,IF(AND(B269&gt;'graph (3)'!$E$22-'graph (3)'!$E$32,B269&lt;'graph (3)'!$E$22+'graph (3)'!$E$32),0.25,0)))</f>
        <v>#REF!</v>
      </c>
    </row>
    <row r="270" spans="2:12">
      <c r="B270" s="620" t="e">
        <f>IF('graph (3)'!$E$2=0,"",B269+'graph (3)'!$E$32)</f>
        <v>#REF!</v>
      </c>
      <c r="C270" s="673" t="e">
        <f>IF('graph (3)'!$E$2=0,20,IF(SUM(K270+L270=0),NA(),0.25))</f>
        <v>#REF!</v>
      </c>
      <c r="D270" s="496" t="e">
        <f>IF('graph (3)'!$E$2=0,20,IF(AND(B270&lt;'graph (3)'!$E$10+'graph (3)'!$E$32,B270&gt;'graph (3)'!$E$10-'graph (3)'!$E$32),0.25,NA()))</f>
        <v>#REF!</v>
      </c>
      <c r="K270" s="674" t="e">
        <f>IF('graph (3)'!$E$20=0,0,IF('graph (3)'!$E$2=0,20,IF(AND(B270&lt;'graph (3)'!$E$20+'graph (3)'!$E$32,B270&gt;'graph (3)'!$E$20-'graph (3)'!$E$32),0.25,0)))</f>
        <v>#REF!</v>
      </c>
      <c r="L270" s="674" t="e">
        <f>IF('graph (3)'!$E$22=0,0,IF('graph (3)'!$E$2=0,20,IF(AND(B270&gt;'graph (3)'!$E$22-'graph (3)'!$E$32,B270&lt;'graph (3)'!$E$22+'graph (3)'!$E$32),0.25,0)))</f>
        <v>#REF!</v>
      </c>
    </row>
    <row r="271" spans="2:12">
      <c r="B271" s="620" t="e">
        <f>IF('graph (3)'!$E$2=0,"",B270+'graph (3)'!$E$32)</f>
        <v>#REF!</v>
      </c>
      <c r="C271" s="673" t="e">
        <f>IF('graph (3)'!$E$2=0,20,IF(SUM(K271+L271=0),NA(),0.25))</f>
        <v>#REF!</v>
      </c>
      <c r="D271" s="496" t="e">
        <f>IF('graph (3)'!$E$2=0,20,IF(AND(B271&lt;'graph (3)'!$E$10+'graph (3)'!$E$32,B271&gt;'graph (3)'!$E$10-'graph (3)'!$E$32),0.25,NA()))</f>
        <v>#REF!</v>
      </c>
      <c r="K271" s="674" t="e">
        <f>IF('graph (3)'!$E$20=0,0,IF('graph (3)'!$E$2=0,20,IF(AND(B271&lt;'graph (3)'!$E$20+'graph (3)'!$E$32,B271&gt;'graph (3)'!$E$20-'graph (3)'!$E$32),0.25,0)))</f>
        <v>#REF!</v>
      </c>
      <c r="L271" s="674" t="e">
        <f>IF('graph (3)'!$E$22=0,0,IF('graph (3)'!$E$2=0,20,IF(AND(B271&gt;'graph (3)'!$E$22-'graph (3)'!$E$32,B271&lt;'graph (3)'!$E$22+'graph (3)'!$E$32),0.25,0)))</f>
        <v>#REF!</v>
      </c>
    </row>
    <row r="272" spans="2:12">
      <c r="B272" s="620" t="e">
        <f>IF('graph (3)'!$E$2=0,"",B271+'graph (3)'!$E$32)</f>
        <v>#REF!</v>
      </c>
      <c r="C272" s="673" t="e">
        <f>IF('graph (3)'!$E$2=0,20,IF(SUM(K272+L272=0),NA(),0.25))</f>
        <v>#REF!</v>
      </c>
      <c r="D272" s="496" t="e">
        <f>IF('graph (3)'!$E$2=0,20,IF(AND(B272&lt;'graph (3)'!$E$10+'graph (3)'!$E$32,B272&gt;'graph (3)'!$E$10-'graph (3)'!$E$32),0.25,NA()))</f>
        <v>#REF!</v>
      </c>
      <c r="K272" s="674" t="e">
        <f>IF('graph (3)'!$E$20=0,0,IF('graph (3)'!$E$2=0,20,IF(AND(B272&lt;'graph (3)'!$E$20+'graph (3)'!$E$32,B272&gt;'graph (3)'!$E$20-'graph (3)'!$E$32),0.25,0)))</f>
        <v>#REF!</v>
      </c>
      <c r="L272" s="674" t="e">
        <f>IF('graph (3)'!$E$22=0,0,IF('graph (3)'!$E$2=0,20,IF(AND(B272&gt;'graph (3)'!$E$22-'graph (3)'!$E$32,B272&lt;'graph (3)'!$E$22+'graph (3)'!$E$32),0.25,0)))</f>
        <v>#REF!</v>
      </c>
    </row>
    <row r="273" spans="2:12">
      <c r="B273" s="620" t="e">
        <f>IF('graph (3)'!$E$2=0,"",B272+'graph (3)'!$E$32)</f>
        <v>#REF!</v>
      </c>
      <c r="C273" s="673" t="e">
        <f>IF('graph (3)'!$E$2=0,20,IF(SUM(K273+L273=0),NA(),0.25))</f>
        <v>#REF!</v>
      </c>
      <c r="D273" s="496" t="e">
        <f>IF('graph (3)'!$E$2=0,20,IF(AND(B273&lt;'graph (3)'!$E$10+'graph (3)'!$E$32,B273&gt;'graph (3)'!$E$10-'graph (3)'!$E$32),0.25,NA()))</f>
        <v>#REF!</v>
      </c>
      <c r="K273" s="674" t="e">
        <f>IF('graph (3)'!$E$20=0,0,IF('graph (3)'!$E$2=0,20,IF(AND(B273&lt;'graph (3)'!$E$20+'graph (3)'!$E$32,B273&gt;'graph (3)'!$E$20-'graph (3)'!$E$32),0.25,0)))</f>
        <v>#REF!</v>
      </c>
      <c r="L273" s="674" t="e">
        <f>IF('graph (3)'!$E$22=0,0,IF('graph (3)'!$E$2=0,20,IF(AND(B273&gt;'graph (3)'!$E$22-'graph (3)'!$E$32,B273&lt;'graph (3)'!$E$22+'graph (3)'!$E$32),0.25,0)))</f>
        <v>#REF!</v>
      </c>
    </row>
    <row r="274" spans="2:12">
      <c r="B274" s="620" t="e">
        <f>IF('graph (3)'!$E$2=0,"",B273+'graph (3)'!$E$32)</f>
        <v>#REF!</v>
      </c>
      <c r="C274" s="673" t="e">
        <f>IF('graph (3)'!$E$2=0,20,IF(SUM(K274+L274=0),NA(),0.25))</f>
        <v>#REF!</v>
      </c>
      <c r="D274" s="496" t="e">
        <f>IF('graph (3)'!$E$2=0,20,IF(AND(B274&lt;'graph (3)'!$E$10+'graph (3)'!$E$32,B274&gt;'graph (3)'!$E$10-'graph (3)'!$E$32),0.25,NA()))</f>
        <v>#REF!</v>
      </c>
      <c r="K274" s="674" t="e">
        <f>IF('graph (3)'!$E$20=0,0,IF('graph (3)'!$E$2=0,20,IF(AND(B274&lt;'graph (3)'!$E$20+'graph (3)'!$E$32,B274&gt;'graph (3)'!$E$20-'graph (3)'!$E$32),0.25,0)))</f>
        <v>#REF!</v>
      </c>
      <c r="L274" s="674" t="e">
        <f>IF('graph (3)'!$E$22=0,0,IF('graph (3)'!$E$2=0,20,IF(AND(B274&gt;'graph (3)'!$E$22-'graph (3)'!$E$32,B274&lt;'graph (3)'!$E$22+'graph (3)'!$E$32),0.25,0)))</f>
        <v>#REF!</v>
      </c>
    </row>
    <row r="275" spans="2:12">
      <c r="B275" s="620" t="e">
        <f>IF('graph (3)'!$E$2=0,"",B274+'graph (3)'!$E$32)</f>
        <v>#REF!</v>
      </c>
      <c r="C275" s="673" t="e">
        <f>IF('graph (3)'!$E$2=0,20,IF(SUM(K275+L275=0),NA(),0.25))</f>
        <v>#REF!</v>
      </c>
      <c r="D275" s="496" t="e">
        <f>IF('graph (3)'!$E$2=0,20,IF(AND(B275&lt;'graph (3)'!$E$10+'graph (3)'!$E$32,B275&gt;'graph (3)'!$E$10-'graph (3)'!$E$32),0.25,NA()))</f>
        <v>#REF!</v>
      </c>
      <c r="K275" s="674" t="e">
        <f>IF('graph (3)'!$E$20=0,0,IF('graph (3)'!$E$2=0,20,IF(AND(B275&lt;'graph (3)'!$E$20+'graph (3)'!$E$32,B275&gt;'graph (3)'!$E$20-'graph (3)'!$E$32),0.25,0)))</f>
        <v>#REF!</v>
      </c>
      <c r="L275" s="674" t="e">
        <f>IF('graph (3)'!$E$22=0,0,IF('graph (3)'!$E$2=0,20,IF(AND(B275&gt;'graph (3)'!$E$22-'graph (3)'!$E$32,B275&lt;'graph (3)'!$E$22+'graph (3)'!$E$32),0.25,0)))</f>
        <v>#REF!</v>
      </c>
    </row>
    <row r="276" spans="2:12">
      <c r="B276" s="620" t="e">
        <f>IF('graph (3)'!$E$2=0,"",B275+'graph (3)'!$E$32)</f>
        <v>#REF!</v>
      </c>
      <c r="C276" s="673" t="e">
        <f>IF('graph (3)'!$E$2=0,20,IF(SUM(K276+L276=0),NA(),0.25))</f>
        <v>#REF!</v>
      </c>
      <c r="D276" s="496" t="e">
        <f>IF('graph (3)'!$E$2=0,20,IF(AND(B276&lt;'graph (3)'!$E$10+'graph (3)'!$E$32,B276&gt;'graph (3)'!$E$10-'graph (3)'!$E$32),0.25,NA()))</f>
        <v>#REF!</v>
      </c>
      <c r="K276" s="674" t="e">
        <f>IF('graph (3)'!$E$20=0,0,IF('graph (3)'!$E$2=0,20,IF(AND(B276&lt;'graph (3)'!$E$20+'graph (3)'!$E$32,B276&gt;'graph (3)'!$E$20-'graph (3)'!$E$32),0.25,0)))</f>
        <v>#REF!</v>
      </c>
      <c r="L276" s="674" t="e">
        <f>IF('graph (3)'!$E$22=0,0,IF('graph (3)'!$E$2=0,20,IF(AND(B276&gt;'graph (3)'!$E$22-'graph (3)'!$E$32,B276&lt;'graph (3)'!$E$22+'graph (3)'!$E$32),0.25,0)))</f>
        <v>#REF!</v>
      </c>
    </row>
    <row r="277" spans="2:12">
      <c r="B277" s="620" t="e">
        <f>IF('graph (3)'!$E$2=0,"",B276+'graph (3)'!$E$32)</f>
        <v>#REF!</v>
      </c>
      <c r="C277" s="673" t="e">
        <f>IF('graph (3)'!$E$2=0,20,IF(SUM(K277+L277=0),NA(),0.25))</f>
        <v>#REF!</v>
      </c>
      <c r="D277" s="496" t="e">
        <f>IF('graph (3)'!$E$2=0,20,IF(AND(B277&lt;'graph (3)'!$E$10+'graph (3)'!$E$32,B277&gt;'graph (3)'!$E$10-'graph (3)'!$E$32),0.25,NA()))</f>
        <v>#REF!</v>
      </c>
      <c r="K277" s="674" t="e">
        <f>IF('graph (3)'!$E$20=0,0,IF('graph (3)'!$E$2=0,20,IF(AND(B277&lt;'graph (3)'!$E$20+'graph (3)'!$E$32,B277&gt;'graph (3)'!$E$20-'graph (3)'!$E$32),0.25,0)))</f>
        <v>#REF!</v>
      </c>
      <c r="L277" s="674" t="e">
        <f>IF('graph (3)'!$E$22=0,0,IF('graph (3)'!$E$2=0,20,IF(AND(B277&gt;'graph (3)'!$E$22-'graph (3)'!$E$32,B277&lt;'graph (3)'!$E$22+'graph (3)'!$E$32),0.25,0)))</f>
        <v>#REF!</v>
      </c>
    </row>
    <row r="278" spans="2:12">
      <c r="B278" s="620" t="e">
        <f>IF('graph (3)'!$E$2=0,"",B277+'graph (3)'!$E$32)</f>
        <v>#REF!</v>
      </c>
      <c r="C278" s="673" t="e">
        <f>IF('graph (3)'!$E$2=0,20,IF(SUM(K278+L278=0),NA(),0.25))</f>
        <v>#REF!</v>
      </c>
      <c r="D278" s="496" t="e">
        <f>IF('graph (3)'!$E$2=0,20,IF(AND(B278&lt;'graph (3)'!$E$10+'graph (3)'!$E$32,B278&gt;'graph (3)'!$E$10-'graph (3)'!$E$32),0.25,NA()))</f>
        <v>#REF!</v>
      </c>
      <c r="K278" s="674" t="e">
        <f>IF('graph (3)'!$E$20=0,0,IF('graph (3)'!$E$2=0,20,IF(AND(B278&lt;'graph (3)'!$E$20+'graph (3)'!$E$32,B278&gt;'graph (3)'!$E$20-'graph (3)'!$E$32),0.25,0)))</f>
        <v>#REF!</v>
      </c>
      <c r="L278" s="674" t="e">
        <f>IF('graph (3)'!$E$22=0,0,IF('graph (3)'!$E$2=0,20,IF(AND(B278&gt;'graph (3)'!$E$22-'graph (3)'!$E$32,B278&lt;'graph (3)'!$E$22+'graph (3)'!$E$32),0.25,0)))</f>
        <v>#REF!</v>
      </c>
    </row>
    <row r="279" spans="2:12">
      <c r="B279" s="620" t="e">
        <f>IF('graph (3)'!$E$2=0,"",B278+'graph (3)'!$E$32)</f>
        <v>#REF!</v>
      </c>
      <c r="C279" s="673" t="e">
        <f>IF('graph (3)'!$E$2=0,20,IF(SUM(K279+L279=0),NA(),0.25))</f>
        <v>#REF!</v>
      </c>
      <c r="D279" s="496" t="e">
        <f>IF('graph (3)'!$E$2=0,20,IF(AND(B279&lt;'graph (3)'!$E$10+'graph (3)'!$E$32,B279&gt;'graph (3)'!$E$10-'graph (3)'!$E$32),0.25,NA()))</f>
        <v>#REF!</v>
      </c>
      <c r="K279" s="674" t="e">
        <f>IF('graph (3)'!$E$20=0,0,IF('graph (3)'!$E$2=0,20,IF(AND(B279&lt;'graph (3)'!$E$20+'graph (3)'!$E$32,B279&gt;'graph (3)'!$E$20-'graph (3)'!$E$32),0.25,0)))</f>
        <v>#REF!</v>
      </c>
      <c r="L279" s="674" t="e">
        <f>IF('graph (3)'!$E$22=0,0,IF('graph (3)'!$E$2=0,20,IF(AND(B279&gt;'graph (3)'!$E$22-'graph (3)'!$E$32,B279&lt;'graph (3)'!$E$22+'graph (3)'!$E$32),0.25,0)))</f>
        <v>#REF!</v>
      </c>
    </row>
    <row r="280" spans="2:12">
      <c r="B280" s="620" t="e">
        <f>IF('graph (3)'!$E$2=0,"",B279+'graph (3)'!$E$32)</f>
        <v>#REF!</v>
      </c>
      <c r="C280" s="673" t="e">
        <f>IF('graph (3)'!$E$2=0,20,IF(SUM(K280+L280=0),NA(),0.25))</f>
        <v>#REF!</v>
      </c>
      <c r="D280" s="496" t="e">
        <f>IF('graph (3)'!$E$2=0,20,IF(AND(B280&lt;'graph (3)'!$E$10+'graph (3)'!$E$32,B280&gt;'graph (3)'!$E$10-'graph (3)'!$E$32),0.25,NA()))</f>
        <v>#REF!</v>
      </c>
      <c r="K280" s="674" t="e">
        <f>IF('graph (3)'!$E$20=0,0,IF('graph (3)'!$E$2=0,20,IF(AND(B280&lt;'graph (3)'!$E$20+'graph (3)'!$E$32,B280&gt;'graph (3)'!$E$20-'graph (3)'!$E$32),0.25,0)))</f>
        <v>#REF!</v>
      </c>
      <c r="L280" s="674" t="e">
        <f>IF('graph (3)'!$E$22=0,0,IF('graph (3)'!$E$2=0,20,IF(AND(B280&gt;'graph (3)'!$E$22-'graph (3)'!$E$32,B280&lt;'graph (3)'!$E$22+'graph (3)'!$E$32),0.25,0)))</f>
        <v>#REF!</v>
      </c>
    </row>
    <row r="281" spans="2:12">
      <c r="B281" s="620" t="e">
        <f>IF('graph (3)'!$E$2=0,"",B280+'graph (3)'!$E$32)</f>
        <v>#REF!</v>
      </c>
      <c r="C281" s="673" t="e">
        <f>IF('graph (3)'!$E$2=0,20,IF(SUM(K281+L281=0),NA(),0.25))</f>
        <v>#REF!</v>
      </c>
      <c r="D281" s="496" t="e">
        <f>IF('graph (3)'!$E$2=0,20,IF(AND(B281&lt;'graph (3)'!$E$10+'graph (3)'!$E$32,B281&gt;'graph (3)'!$E$10-'graph (3)'!$E$32),0.25,NA()))</f>
        <v>#REF!</v>
      </c>
      <c r="K281" s="674" t="e">
        <f>IF('graph (3)'!$E$20=0,0,IF('graph (3)'!$E$2=0,20,IF(AND(B281&lt;'graph (3)'!$E$20+'graph (3)'!$E$32,B281&gt;'graph (3)'!$E$20-'graph (3)'!$E$32),0.25,0)))</f>
        <v>#REF!</v>
      </c>
      <c r="L281" s="674" t="e">
        <f>IF('graph (3)'!$E$22=0,0,IF('graph (3)'!$E$2=0,20,IF(AND(B281&gt;'graph (3)'!$E$22-'graph (3)'!$E$32,B281&lt;'graph (3)'!$E$22+'graph (3)'!$E$32),0.25,0)))</f>
        <v>#REF!</v>
      </c>
    </row>
    <row r="282" spans="2:12">
      <c r="B282" s="620" t="e">
        <f>IF('graph (3)'!$E$2=0,"",B281+'graph (3)'!$E$32)</f>
        <v>#REF!</v>
      </c>
      <c r="C282" s="673" t="e">
        <f>IF('graph (3)'!$E$2=0,20,IF(SUM(K282+L282=0),NA(),0.25))</f>
        <v>#REF!</v>
      </c>
      <c r="D282" s="496" t="e">
        <f>IF('graph (3)'!$E$2=0,20,IF(AND(B282&lt;'graph (3)'!$E$10+'graph (3)'!$E$32,B282&gt;'graph (3)'!$E$10-'graph (3)'!$E$32),0.25,NA()))</f>
        <v>#REF!</v>
      </c>
      <c r="K282" s="674" t="e">
        <f>IF('graph (3)'!$E$20=0,0,IF('graph (3)'!$E$2=0,20,IF(AND(B282&lt;'graph (3)'!$E$20+'graph (3)'!$E$32,B282&gt;'graph (3)'!$E$20-'graph (3)'!$E$32),0.25,0)))</f>
        <v>#REF!</v>
      </c>
      <c r="L282" s="674" t="e">
        <f>IF('graph (3)'!$E$22=0,0,IF('graph (3)'!$E$2=0,20,IF(AND(B282&gt;'graph (3)'!$E$22-'graph (3)'!$E$32,B282&lt;'graph (3)'!$E$22+'graph (3)'!$E$32),0.25,0)))</f>
        <v>#REF!</v>
      </c>
    </row>
    <row r="283" spans="2:12">
      <c r="B283" s="620" t="e">
        <f>IF('graph (3)'!$E$2=0,"",B282+'graph (3)'!$E$32)</f>
        <v>#REF!</v>
      </c>
      <c r="C283" s="673" t="e">
        <f>IF('graph (3)'!$E$2=0,20,IF(SUM(K283+L283=0),NA(),0.25))</f>
        <v>#REF!</v>
      </c>
      <c r="D283" s="496" t="e">
        <f>IF('graph (3)'!$E$2=0,20,IF(AND(B283&lt;'graph (3)'!$E$10+'graph (3)'!$E$32,B283&gt;'graph (3)'!$E$10-'graph (3)'!$E$32),0.25,NA()))</f>
        <v>#REF!</v>
      </c>
      <c r="K283" s="674" t="e">
        <f>IF('graph (3)'!$E$20=0,0,IF('graph (3)'!$E$2=0,20,IF(AND(B283&lt;'graph (3)'!$E$20+'graph (3)'!$E$32,B283&gt;'graph (3)'!$E$20-'graph (3)'!$E$32),0.25,0)))</f>
        <v>#REF!</v>
      </c>
      <c r="L283" s="674" t="e">
        <f>IF('graph (3)'!$E$22=0,0,IF('graph (3)'!$E$2=0,20,IF(AND(B283&gt;'graph (3)'!$E$22-'graph (3)'!$E$32,B283&lt;'graph (3)'!$E$22+'graph (3)'!$E$32),0.25,0)))</f>
        <v>#REF!</v>
      </c>
    </row>
    <row r="284" spans="2:12">
      <c r="B284" s="620" t="e">
        <f>IF('graph (3)'!$E$2=0,"",B283+'graph (3)'!$E$32)</f>
        <v>#REF!</v>
      </c>
      <c r="C284" s="673" t="e">
        <f>IF('graph (3)'!$E$2=0,20,IF(SUM(K284+L284=0),NA(),0.25))</f>
        <v>#REF!</v>
      </c>
      <c r="D284" s="496" t="e">
        <f>IF('graph (3)'!$E$2=0,20,IF(AND(B284&lt;'graph (3)'!$E$10+'graph (3)'!$E$32,B284&gt;'graph (3)'!$E$10-'graph (3)'!$E$32),0.25,NA()))</f>
        <v>#REF!</v>
      </c>
      <c r="K284" s="674" t="e">
        <f>IF('graph (3)'!$E$20=0,0,IF('graph (3)'!$E$2=0,20,IF(AND(B284&lt;'graph (3)'!$E$20+'graph (3)'!$E$32,B284&gt;'graph (3)'!$E$20-'graph (3)'!$E$32),0.25,0)))</f>
        <v>#REF!</v>
      </c>
      <c r="L284" s="674" t="e">
        <f>IF('graph (3)'!$E$22=0,0,IF('graph (3)'!$E$2=0,20,IF(AND(B284&gt;'graph (3)'!$E$22-'graph (3)'!$E$32,B284&lt;'graph (3)'!$E$22+'graph (3)'!$E$32),0.25,0)))</f>
        <v>#REF!</v>
      </c>
    </row>
    <row r="285" spans="2:12">
      <c r="B285" s="620" t="e">
        <f>IF('graph (3)'!$E$2=0,"",B284+'graph (3)'!$E$32)</f>
        <v>#REF!</v>
      </c>
      <c r="C285" s="673" t="e">
        <f>IF('graph (3)'!$E$2=0,20,IF(SUM(K285+L285=0),NA(),0.25))</f>
        <v>#REF!</v>
      </c>
      <c r="D285" s="496" t="e">
        <f>IF('graph (3)'!$E$2=0,20,IF(AND(B285&lt;'graph (3)'!$E$10+'graph (3)'!$E$32,B285&gt;'graph (3)'!$E$10-'graph (3)'!$E$32),0.25,NA()))</f>
        <v>#REF!</v>
      </c>
      <c r="K285" s="674" t="e">
        <f>IF('graph (3)'!$E$20=0,0,IF('graph (3)'!$E$2=0,20,IF(AND(B285&lt;'graph (3)'!$E$20+'graph (3)'!$E$32,B285&gt;'graph (3)'!$E$20-'graph (3)'!$E$32),0.25,0)))</f>
        <v>#REF!</v>
      </c>
      <c r="L285" s="674" t="e">
        <f>IF('graph (3)'!$E$22=0,0,IF('graph (3)'!$E$2=0,20,IF(AND(B285&gt;'graph (3)'!$E$22-'graph (3)'!$E$32,B285&lt;'graph (3)'!$E$22+'graph (3)'!$E$32),0.25,0)))</f>
        <v>#REF!</v>
      </c>
    </row>
    <row r="286" spans="2:12">
      <c r="B286" s="620" t="e">
        <f>IF('graph (3)'!$E$2=0,"",B285+'graph (3)'!$E$32)</f>
        <v>#REF!</v>
      </c>
      <c r="C286" s="673" t="e">
        <f>IF('graph (3)'!$E$2=0,20,IF(SUM(K286+L286=0),NA(),0.25))</f>
        <v>#REF!</v>
      </c>
      <c r="D286" s="496" t="e">
        <f>IF('graph (3)'!$E$2=0,20,IF(AND(B286&lt;'graph (3)'!$E$10+'graph (3)'!$E$32,B286&gt;'graph (3)'!$E$10-'graph (3)'!$E$32),0.25,NA()))</f>
        <v>#REF!</v>
      </c>
      <c r="K286" s="674" t="e">
        <f>IF('graph (3)'!$E$20=0,0,IF('graph (3)'!$E$2=0,20,IF(AND(B286&lt;'graph (3)'!$E$20+'graph (3)'!$E$32,B286&gt;'graph (3)'!$E$20-'graph (3)'!$E$32),0.25,0)))</f>
        <v>#REF!</v>
      </c>
      <c r="L286" s="674" t="e">
        <f>IF('graph (3)'!$E$22=0,0,IF('graph (3)'!$E$2=0,20,IF(AND(B286&gt;'graph (3)'!$E$22-'graph (3)'!$E$32,B286&lt;'graph (3)'!$E$22+'graph (3)'!$E$32),0.25,0)))</f>
        <v>#REF!</v>
      </c>
    </row>
    <row r="287" spans="2:12">
      <c r="B287" s="620" t="e">
        <f>IF('graph (3)'!$E$2=0,"",B286+'graph (3)'!$E$32)</f>
        <v>#REF!</v>
      </c>
      <c r="C287" s="673" t="e">
        <f>IF('graph (3)'!$E$2=0,20,IF(SUM(K287+L287=0),NA(),0.25))</f>
        <v>#REF!</v>
      </c>
      <c r="D287" s="496" t="e">
        <f>IF('graph (3)'!$E$2=0,20,IF(AND(B287&lt;'graph (3)'!$E$10+'graph (3)'!$E$32,B287&gt;'graph (3)'!$E$10-'graph (3)'!$E$32),0.25,NA()))</f>
        <v>#REF!</v>
      </c>
      <c r="K287" s="674" t="e">
        <f>IF('graph (3)'!$E$20=0,0,IF('graph (3)'!$E$2=0,20,IF(AND(B287&lt;'graph (3)'!$E$20+'graph (3)'!$E$32,B287&gt;'graph (3)'!$E$20-'graph (3)'!$E$32),0.25,0)))</f>
        <v>#REF!</v>
      </c>
      <c r="L287" s="674" t="e">
        <f>IF('graph (3)'!$E$22=0,0,IF('graph (3)'!$E$2=0,20,IF(AND(B287&gt;'graph (3)'!$E$22-'graph (3)'!$E$32,B287&lt;'graph (3)'!$E$22+'graph (3)'!$E$32),0.25,0)))</f>
        <v>#REF!</v>
      </c>
    </row>
    <row r="288" spans="2:12">
      <c r="B288" s="620" t="e">
        <f>IF('graph (3)'!$E$2=0,"",B287+'graph (3)'!$E$32)</f>
        <v>#REF!</v>
      </c>
      <c r="C288" s="673" t="e">
        <f>IF('graph (3)'!$E$2=0,20,IF(SUM(K288+L288=0),NA(),0.25))</f>
        <v>#REF!</v>
      </c>
      <c r="D288" s="496" t="e">
        <f>IF('graph (3)'!$E$2=0,20,IF(AND(B288&lt;'graph (3)'!$E$10+'graph (3)'!$E$32,B288&gt;'graph (3)'!$E$10-'graph (3)'!$E$32),0.25,NA()))</f>
        <v>#REF!</v>
      </c>
      <c r="K288" s="674" t="e">
        <f>IF('graph (3)'!$E$20=0,0,IF('graph (3)'!$E$2=0,20,IF(AND(B288&lt;'graph (3)'!$E$20+'graph (3)'!$E$32,B288&gt;'graph (3)'!$E$20-'graph (3)'!$E$32),0.25,0)))</f>
        <v>#REF!</v>
      </c>
      <c r="L288" s="674" t="e">
        <f>IF('graph (3)'!$E$22=0,0,IF('graph (3)'!$E$2=0,20,IF(AND(B288&gt;'graph (3)'!$E$22-'graph (3)'!$E$32,B288&lt;'graph (3)'!$E$22+'graph (3)'!$E$32),0.25,0)))</f>
        <v>#REF!</v>
      </c>
    </row>
    <row r="289" spans="2:12">
      <c r="B289" s="620" t="e">
        <f>IF('graph (3)'!$E$2=0,"",B288+'graph (3)'!$E$32)</f>
        <v>#REF!</v>
      </c>
      <c r="C289" s="673" t="e">
        <f>IF('graph (3)'!$E$2=0,20,IF(SUM(K289+L289=0),NA(),0.25))</f>
        <v>#REF!</v>
      </c>
      <c r="D289" s="496" t="e">
        <f>IF('graph (3)'!$E$2=0,20,IF(AND(B289&lt;'graph (3)'!$E$10+'graph (3)'!$E$32,B289&gt;'graph (3)'!$E$10-'graph (3)'!$E$32),0.25,NA()))</f>
        <v>#REF!</v>
      </c>
      <c r="K289" s="674" t="e">
        <f>IF('graph (3)'!$E$20=0,0,IF('graph (3)'!$E$2=0,20,IF(AND(B289&lt;'graph (3)'!$E$20+'graph (3)'!$E$32,B289&gt;'graph (3)'!$E$20-'graph (3)'!$E$32),0.25,0)))</f>
        <v>#REF!</v>
      </c>
      <c r="L289" s="674" t="e">
        <f>IF('graph (3)'!$E$22=0,0,IF('graph (3)'!$E$2=0,20,IF(AND(B289&gt;'graph (3)'!$E$22-'graph (3)'!$E$32,B289&lt;'graph (3)'!$E$22+'graph (3)'!$E$32),0.25,0)))</f>
        <v>#REF!</v>
      </c>
    </row>
    <row r="290" spans="2:12">
      <c r="B290" s="620" t="e">
        <f>IF('graph (3)'!$E$2=0,"",B289+'graph (3)'!$E$32)</f>
        <v>#REF!</v>
      </c>
      <c r="C290" s="673" t="e">
        <f>IF('graph (3)'!$E$2=0,20,IF(SUM(K290+L290=0),NA(),0.25))</f>
        <v>#REF!</v>
      </c>
      <c r="D290" s="496" t="e">
        <f>IF('graph (3)'!$E$2=0,20,IF(AND(B290&lt;'graph (3)'!$E$10+'graph (3)'!$E$32,B290&gt;'graph (3)'!$E$10-'graph (3)'!$E$32),0.25,NA()))</f>
        <v>#REF!</v>
      </c>
      <c r="K290" s="674" t="e">
        <f>IF('graph (3)'!$E$20=0,0,IF('graph (3)'!$E$2=0,20,IF(AND(B290&lt;'graph (3)'!$E$20+'graph (3)'!$E$32,B290&gt;'graph (3)'!$E$20-'graph (3)'!$E$32),0.25,0)))</f>
        <v>#REF!</v>
      </c>
      <c r="L290" s="674" t="e">
        <f>IF('graph (3)'!$E$22=0,0,IF('graph (3)'!$E$2=0,20,IF(AND(B290&gt;'graph (3)'!$E$22-'graph (3)'!$E$32,B290&lt;'graph (3)'!$E$22+'graph (3)'!$E$32),0.25,0)))</f>
        <v>#REF!</v>
      </c>
    </row>
    <row r="291" spans="2:12">
      <c r="B291" s="620" t="e">
        <f>IF('graph (3)'!$E$2=0,"",B290+'graph (3)'!$E$32)</f>
        <v>#REF!</v>
      </c>
      <c r="C291" s="673" t="e">
        <f>IF('graph (3)'!$E$2=0,20,IF(SUM(K291+L291=0),NA(),0.25))</f>
        <v>#REF!</v>
      </c>
      <c r="D291" s="496" t="e">
        <f>IF('graph (3)'!$E$2=0,20,IF(AND(B291&lt;'graph (3)'!$E$10+'graph (3)'!$E$32,B291&gt;'graph (3)'!$E$10-'graph (3)'!$E$32),0.25,NA()))</f>
        <v>#REF!</v>
      </c>
      <c r="K291" s="674" t="e">
        <f>IF('graph (3)'!$E$20=0,0,IF('graph (3)'!$E$2=0,20,IF(AND(B291&lt;'graph (3)'!$E$20+'graph (3)'!$E$32,B291&gt;'graph (3)'!$E$20-'graph (3)'!$E$32),0.25,0)))</f>
        <v>#REF!</v>
      </c>
      <c r="L291" s="674" t="e">
        <f>IF('graph (3)'!$E$22=0,0,IF('graph (3)'!$E$2=0,20,IF(AND(B291&gt;'graph (3)'!$E$22-'graph (3)'!$E$32,B291&lt;'graph (3)'!$E$22+'graph (3)'!$E$32),0.25,0)))</f>
        <v>#REF!</v>
      </c>
    </row>
    <row r="292" spans="2:12">
      <c r="B292" s="620" t="e">
        <f>IF('graph (3)'!$E$2=0,"",B291+'graph (3)'!$E$32)</f>
        <v>#REF!</v>
      </c>
      <c r="C292" s="673" t="e">
        <f>IF('graph (3)'!$E$2=0,20,IF(SUM(K292+L292=0),NA(),0.25))</f>
        <v>#REF!</v>
      </c>
      <c r="D292" s="496" t="e">
        <f>IF('graph (3)'!$E$2=0,20,IF(AND(B292&lt;'graph (3)'!$E$10+'graph (3)'!$E$32,B292&gt;'graph (3)'!$E$10-'graph (3)'!$E$32),0.25,NA()))</f>
        <v>#REF!</v>
      </c>
      <c r="K292" s="674" t="e">
        <f>IF('graph (3)'!$E$20=0,0,IF('graph (3)'!$E$2=0,20,IF(AND(B292&lt;'graph (3)'!$E$20+'graph (3)'!$E$32,B292&gt;'graph (3)'!$E$20-'graph (3)'!$E$32),0.25,0)))</f>
        <v>#REF!</v>
      </c>
      <c r="L292" s="674" t="e">
        <f>IF('graph (3)'!$E$22=0,0,IF('graph (3)'!$E$2=0,20,IF(AND(B292&gt;'graph (3)'!$E$22-'graph (3)'!$E$32,B292&lt;'graph (3)'!$E$22+'graph (3)'!$E$32),0.25,0)))</f>
        <v>#REF!</v>
      </c>
    </row>
    <row r="293" spans="2:12">
      <c r="B293" s="620" t="e">
        <f>IF('graph (3)'!$E$2=0,"",B292+'graph (3)'!$E$32)</f>
        <v>#REF!</v>
      </c>
      <c r="C293" s="673" t="e">
        <f>IF('graph (3)'!$E$2=0,20,IF(SUM(K293+L293=0),NA(),0.25))</f>
        <v>#REF!</v>
      </c>
      <c r="D293" s="496" t="e">
        <f>IF('graph (3)'!$E$2=0,20,IF(AND(B293&lt;'graph (3)'!$E$10+'graph (3)'!$E$32,B293&gt;'graph (3)'!$E$10-'graph (3)'!$E$32),0.25,NA()))</f>
        <v>#REF!</v>
      </c>
      <c r="K293" s="674" t="e">
        <f>IF('graph (3)'!$E$20=0,0,IF('graph (3)'!$E$2=0,20,IF(AND(B293&lt;'graph (3)'!$E$20+'graph (3)'!$E$32,B293&gt;'graph (3)'!$E$20-'graph (3)'!$E$32),0.25,0)))</f>
        <v>#REF!</v>
      </c>
      <c r="L293" s="674" t="e">
        <f>IF('graph (3)'!$E$22=0,0,IF('graph (3)'!$E$2=0,20,IF(AND(B293&gt;'graph (3)'!$E$22-'graph (3)'!$E$32,B293&lt;'graph (3)'!$E$22+'graph (3)'!$E$32),0.25,0)))</f>
        <v>#REF!</v>
      </c>
    </row>
    <row r="294" spans="2:12">
      <c r="B294" s="620" t="e">
        <f>IF('graph (3)'!$E$2=0,"",B293+'graph (3)'!$E$32)</f>
        <v>#REF!</v>
      </c>
      <c r="C294" s="673" t="e">
        <f>IF('graph (3)'!$E$2=0,20,IF(SUM(K294+L294=0),NA(),0.25))</f>
        <v>#REF!</v>
      </c>
      <c r="D294" s="496" t="e">
        <f>IF('graph (3)'!$E$2=0,20,IF(AND(B294&lt;'graph (3)'!$E$10+'graph (3)'!$E$32,B294&gt;'graph (3)'!$E$10-'graph (3)'!$E$32),0.25,NA()))</f>
        <v>#REF!</v>
      </c>
      <c r="K294" s="674" t="e">
        <f>IF('graph (3)'!$E$20=0,0,IF('graph (3)'!$E$2=0,20,IF(AND(B294&lt;'graph (3)'!$E$20+'graph (3)'!$E$32,B294&gt;'graph (3)'!$E$20-'graph (3)'!$E$32),0.25,0)))</f>
        <v>#REF!</v>
      </c>
      <c r="L294" s="674" t="e">
        <f>IF('graph (3)'!$E$22=0,0,IF('graph (3)'!$E$2=0,20,IF(AND(B294&gt;'graph (3)'!$E$22-'graph (3)'!$E$32,B294&lt;'graph (3)'!$E$22+'graph (3)'!$E$32),0.25,0)))</f>
        <v>#REF!</v>
      </c>
    </row>
    <row r="295" spans="2:12">
      <c r="B295" s="620" t="e">
        <f>IF('graph (3)'!$E$2=0,"",B294+'graph (3)'!$E$32)</f>
        <v>#REF!</v>
      </c>
      <c r="C295" s="673" t="e">
        <f>IF('graph (3)'!$E$2=0,20,IF(SUM(K295+L295=0),NA(),0.25))</f>
        <v>#REF!</v>
      </c>
      <c r="D295" s="496" t="e">
        <f>IF('graph (3)'!$E$2=0,20,IF(AND(B295&lt;'graph (3)'!$E$10+'graph (3)'!$E$32,B295&gt;'graph (3)'!$E$10-'graph (3)'!$E$32),0.25,NA()))</f>
        <v>#REF!</v>
      </c>
      <c r="K295" s="674" t="e">
        <f>IF('graph (3)'!$E$20=0,0,IF('graph (3)'!$E$2=0,20,IF(AND(B295&lt;'graph (3)'!$E$20+'graph (3)'!$E$32,B295&gt;'graph (3)'!$E$20-'graph (3)'!$E$32),0.25,0)))</f>
        <v>#REF!</v>
      </c>
      <c r="L295" s="674" t="e">
        <f>IF('graph (3)'!$E$22=0,0,IF('graph (3)'!$E$2=0,20,IF(AND(B295&gt;'graph (3)'!$E$22-'graph (3)'!$E$32,B295&lt;'graph (3)'!$E$22+'graph (3)'!$E$32),0.25,0)))</f>
        <v>#REF!</v>
      </c>
    </row>
    <row r="296" spans="2:12">
      <c r="B296" s="620" t="e">
        <f>IF('graph (3)'!$E$2=0,"",B295+'graph (3)'!$E$32)</f>
        <v>#REF!</v>
      </c>
      <c r="C296" s="673" t="e">
        <f>IF('graph (3)'!$E$2=0,20,IF(SUM(K296+L296=0),NA(),0.25))</f>
        <v>#REF!</v>
      </c>
      <c r="D296" s="496" t="e">
        <f>IF('graph (3)'!$E$2=0,20,IF(AND(B296&lt;'graph (3)'!$E$10+'graph (3)'!$E$32,B296&gt;'graph (3)'!$E$10-'graph (3)'!$E$32),0.25,NA()))</f>
        <v>#REF!</v>
      </c>
      <c r="K296" s="674" t="e">
        <f>IF('graph (3)'!$E$20=0,0,IF('graph (3)'!$E$2=0,20,IF(AND(B296&lt;'graph (3)'!$E$20+'graph (3)'!$E$32,B296&gt;'graph (3)'!$E$20-'graph (3)'!$E$32),0.25,0)))</f>
        <v>#REF!</v>
      </c>
      <c r="L296" s="674" t="e">
        <f>IF('graph (3)'!$E$22=0,0,IF('graph (3)'!$E$2=0,20,IF(AND(B296&gt;'graph (3)'!$E$22-'graph (3)'!$E$32,B296&lt;'graph (3)'!$E$22+'graph (3)'!$E$32),0.25,0)))</f>
        <v>#REF!</v>
      </c>
    </row>
    <row r="297" spans="2:12">
      <c r="B297" s="620" t="e">
        <f>IF('graph (3)'!$E$2=0,"",B296+'graph (3)'!$E$32)</f>
        <v>#REF!</v>
      </c>
      <c r="C297" s="673" t="e">
        <f>IF('graph (3)'!$E$2=0,20,IF(SUM(K297+L297=0),NA(),0.25))</f>
        <v>#REF!</v>
      </c>
      <c r="D297" s="496" t="e">
        <f>IF('graph (3)'!$E$2=0,20,IF(AND(B297&lt;'graph (3)'!$E$10+'graph (3)'!$E$32,B297&gt;'graph (3)'!$E$10-'graph (3)'!$E$32),0.25,NA()))</f>
        <v>#REF!</v>
      </c>
      <c r="K297" s="674" t="e">
        <f>IF('graph (3)'!$E$20=0,0,IF('graph (3)'!$E$2=0,20,IF(AND(B297&lt;'graph (3)'!$E$20+'graph (3)'!$E$32,B297&gt;'graph (3)'!$E$20-'graph (3)'!$E$32),0.25,0)))</f>
        <v>#REF!</v>
      </c>
      <c r="L297" s="674" t="e">
        <f>IF('graph (3)'!$E$22=0,0,IF('graph (3)'!$E$2=0,20,IF(AND(B297&gt;'graph (3)'!$E$22-'graph (3)'!$E$32,B297&lt;'graph (3)'!$E$22+'graph (3)'!$E$32),0.25,0)))</f>
        <v>#REF!</v>
      </c>
    </row>
    <row r="298" spans="2:12">
      <c r="B298" s="620" t="e">
        <f>IF('graph (3)'!$E$2=0,"",B297+'graph (3)'!$E$32)</f>
        <v>#REF!</v>
      </c>
      <c r="C298" s="673" t="e">
        <f>IF('graph (3)'!$E$2=0,20,IF(SUM(K298+L298=0),NA(),0.25))</f>
        <v>#REF!</v>
      </c>
      <c r="D298" s="496" t="e">
        <f>IF('graph (3)'!$E$2=0,20,IF(AND(B298&lt;'graph (3)'!$E$10+'graph (3)'!$E$32,B298&gt;'graph (3)'!$E$10-'graph (3)'!$E$32),0.25,NA()))</f>
        <v>#REF!</v>
      </c>
      <c r="K298" s="674" t="e">
        <f>IF('graph (3)'!$E$20=0,0,IF('graph (3)'!$E$2=0,20,IF(AND(B298&lt;'graph (3)'!$E$20+'graph (3)'!$E$32,B298&gt;'graph (3)'!$E$20-'graph (3)'!$E$32),0.25,0)))</f>
        <v>#REF!</v>
      </c>
      <c r="L298" s="674" t="e">
        <f>IF('graph (3)'!$E$22=0,0,IF('graph (3)'!$E$2=0,20,IF(AND(B298&gt;'graph (3)'!$E$22-'graph (3)'!$E$32,B298&lt;'graph (3)'!$E$22+'graph (3)'!$E$32),0.25,0)))</f>
        <v>#REF!</v>
      </c>
    </row>
    <row r="299" spans="2:12">
      <c r="B299" s="620" t="e">
        <f>IF('graph (3)'!$E$2=0,"",B298+'graph (3)'!$E$32)</f>
        <v>#REF!</v>
      </c>
      <c r="C299" s="673" t="e">
        <f>IF('graph (3)'!$E$2=0,20,IF(SUM(K299+L299=0),NA(),0.25))</f>
        <v>#REF!</v>
      </c>
      <c r="D299" s="496" t="e">
        <f>IF('graph (3)'!$E$2=0,20,IF(AND(B299&lt;'graph (3)'!$E$10+'graph (3)'!$E$32,B299&gt;'graph (3)'!$E$10-'graph (3)'!$E$32),0.25,NA()))</f>
        <v>#REF!</v>
      </c>
      <c r="K299" s="674" t="e">
        <f>IF('graph (3)'!$E$20=0,0,IF('graph (3)'!$E$2=0,20,IF(AND(B299&lt;'graph (3)'!$E$20+'graph (3)'!$E$32,B299&gt;'graph (3)'!$E$20-'graph (3)'!$E$32),0.25,0)))</f>
        <v>#REF!</v>
      </c>
      <c r="L299" s="674" t="e">
        <f>IF('graph (3)'!$E$22=0,0,IF('graph (3)'!$E$2=0,20,IF(AND(B299&gt;'graph (3)'!$E$22-'graph (3)'!$E$32,B299&lt;'graph (3)'!$E$22+'graph (3)'!$E$32),0.25,0)))</f>
        <v>#REF!</v>
      </c>
    </row>
    <row r="300" spans="2:12">
      <c r="B300" s="620" t="e">
        <f>IF('graph (3)'!$E$2=0,"",B299+'graph (3)'!$E$32)</f>
        <v>#REF!</v>
      </c>
      <c r="C300" s="673" t="e">
        <f>IF('graph (3)'!$E$2=0,20,IF(SUM(K300+L300=0),NA(),0.25))</f>
        <v>#REF!</v>
      </c>
      <c r="D300" s="496" t="e">
        <f>IF('graph (3)'!$E$2=0,20,IF(AND(B300&lt;'graph (3)'!$E$10+'graph (3)'!$E$32,B300&gt;'graph (3)'!$E$10-'graph (3)'!$E$32),0.25,NA()))</f>
        <v>#REF!</v>
      </c>
      <c r="K300" s="674" t="e">
        <f>IF('graph (3)'!$E$20=0,0,IF('graph (3)'!$E$2=0,20,IF(AND(B300&lt;'graph (3)'!$E$20+'graph (3)'!$E$32,B300&gt;'graph (3)'!$E$20-'graph (3)'!$E$32),0.25,0)))</f>
        <v>#REF!</v>
      </c>
      <c r="L300" s="674" t="e">
        <f>IF('graph (3)'!$E$22=0,0,IF('graph (3)'!$E$2=0,20,IF(AND(B300&gt;'graph (3)'!$E$22-'graph (3)'!$E$32,B300&lt;'graph (3)'!$E$22+'graph (3)'!$E$32),0.25,0)))</f>
        <v>#REF!</v>
      </c>
    </row>
    <row r="301" spans="2:12">
      <c r="B301" s="620" t="e">
        <f>IF('graph (3)'!$E$2=0,"",B300+'graph (3)'!$E$32)</f>
        <v>#REF!</v>
      </c>
      <c r="C301" s="673" t="e">
        <f>IF('graph (3)'!$E$2=0,20,IF(SUM(K301+L301=0),NA(),0.25))</f>
        <v>#REF!</v>
      </c>
      <c r="D301" s="496" t="e">
        <f>IF('graph (3)'!$E$2=0,20,IF(AND(B301&lt;'graph (3)'!$E$10+'graph (3)'!$E$32,B301&gt;'graph (3)'!$E$10-'graph (3)'!$E$32),0.25,NA()))</f>
        <v>#REF!</v>
      </c>
      <c r="K301" s="674" t="e">
        <f>IF('graph (3)'!$E$20=0,0,IF('graph (3)'!$E$2=0,20,IF(AND(B301&lt;'graph (3)'!$E$20+'graph (3)'!$E$32,B301&gt;'graph (3)'!$E$20-'graph (3)'!$E$32),0.25,0)))</f>
        <v>#REF!</v>
      </c>
      <c r="L301" s="674" t="e">
        <f>IF('graph (3)'!$E$22=0,0,IF('graph (3)'!$E$2=0,20,IF(AND(B301&gt;'graph (3)'!$E$22-'graph (3)'!$E$32,B301&lt;'graph (3)'!$E$22+'graph (3)'!$E$32),0.25,0)))</f>
        <v>#REF!</v>
      </c>
    </row>
    <row r="302" spans="2:12">
      <c r="B302" s="620" t="e">
        <f>IF('graph (3)'!$E$2=0,"",B301+'graph (3)'!$E$32)</f>
        <v>#REF!</v>
      </c>
      <c r="C302" s="673" t="e">
        <f>IF('graph (3)'!$E$2=0,20,IF(SUM(K302+L302=0),NA(),0.25))</f>
        <v>#REF!</v>
      </c>
      <c r="D302" s="496" t="e">
        <f>IF('graph (3)'!$E$2=0,20,IF(AND(B302&lt;'graph (3)'!$E$10+'graph (3)'!$E$32,B302&gt;'graph (3)'!$E$10-'graph (3)'!$E$32),0.25,NA()))</f>
        <v>#REF!</v>
      </c>
      <c r="K302" s="674" t="e">
        <f>IF('graph (3)'!$E$20=0,0,IF('graph (3)'!$E$2=0,20,IF(AND(B302&lt;'graph (3)'!$E$20+'graph (3)'!$E$32,B302&gt;'graph (3)'!$E$20-'graph (3)'!$E$32),0.25,0)))</f>
        <v>#REF!</v>
      </c>
      <c r="L302" s="674" t="e">
        <f>IF('graph (3)'!$E$22=0,0,IF('graph (3)'!$E$2=0,20,IF(AND(B302&gt;'graph (3)'!$E$22-'graph (3)'!$E$32,B302&lt;'graph (3)'!$E$22+'graph (3)'!$E$32),0.25,0)))</f>
        <v>#REF!</v>
      </c>
    </row>
    <row r="303" spans="2:12">
      <c r="B303" s="620" t="e">
        <f>IF('graph (3)'!$E$2=0,"",B302+'graph (3)'!$E$32)</f>
        <v>#REF!</v>
      </c>
      <c r="C303" s="673" t="e">
        <f>IF('graph (3)'!$E$2=0,20,IF(SUM(K303+L303=0),NA(),0.25))</f>
        <v>#REF!</v>
      </c>
      <c r="D303" s="496" t="e">
        <f>IF('graph (3)'!$E$2=0,20,IF(AND(B303&lt;'graph (3)'!$E$10+'graph (3)'!$E$32,B303&gt;'graph (3)'!$E$10-'graph (3)'!$E$32),0.25,NA()))</f>
        <v>#REF!</v>
      </c>
      <c r="K303" s="674" t="e">
        <f>IF('graph (3)'!$E$20=0,0,IF('graph (3)'!$E$2=0,20,IF(AND(B303&lt;'graph (3)'!$E$20+'graph (3)'!$E$32,B303&gt;'graph (3)'!$E$20-'graph (3)'!$E$32),0.25,0)))</f>
        <v>#REF!</v>
      </c>
      <c r="L303" s="674" t="e">
        <f>IF('graph (3)'!$E$22=0,0,IF('graph (3)'!$E$2=0,20,IF(AND(B303&gt;'graph (3)'!$E$22-'graph (3)'!$E$32,B303&lt;'graph (3)'!$E$22+'graph (3)'!$E$32),0.25,0)))</f>
        <v>#REF!</v>
      </c>
    </row>
    <row r="304" spans="2:12">
      <c r="B304" s="620" t="e">
        <f>IF('graph (3)'!$E$2=0,"",B303+'graph (3)'!$E$32)</f>
        <v>#REF!</v>
      </c>
      <c r="C304" s="673" t="e">
        <f>IF('graph (3)'!$E$2=0,20,IF(SUM(K304+L304=0),NA(),0.25))</f>
        <v>#REF!</v>
      </c>
      <c r="D304" s="496" t="e">
        <f>IF('graph (3)'!$E$2=0,20,IF(AND(B304&lt;'graph (3)'!$E$10+'graph (3)'!$E$32,B304&gt;'graph (3)'!$E$10-'graph (3)'!$E$32),0.25,NA()))</f>
        <v>#REF!</v>
      </c>
      <c r="K304" s="674" t="e">
        <f>IF('graph (3)'!$E$20=0,0,IF('graph (3)'!$E$2=0,20,IF(AND(B304&lt;'graph (3)'!$E$20+'graph (3)'!$E$32,B304&gt;'graph (3)'!$E$20-'graph (3)'!$E$32),0.25,0)))</f>
        <v>#REF!</v>
      </c>
      <c r="L304" s="674" t="e">
        <f>IF('graph (3)'!$E$22=0,0,IF('graph (3)'!$E$2=0,20,IF(AND(B304&gt;'graph (3)'!$E$22-'graph (3)'!$E$32,B304&lt;'graph (3)'!$E$22+'graph (3)'!$E$32),0.25,0)))</f>
        <v>#REF!</v>
      </c>
    </row>
    <row r="305" spans="2:12">
      <c r="B305" s="620" t="e">
        <f>IF('graph (3)'!$E$2=0,"",B304+'graph (3)'!$E$32)</f>
        <v>#REF!</v>
      </c>
      <c r="C305" s="673" t="e">
        <f>IF('graph (3)'!$E$2=0,20,IF(SUM(K305+L305=0),NA(),0.25))</f>
        <v>#REF!</v>
      </c>
      <c r="D305" s="496" t="e">
        <f>IF('graph (3)'!$E$2=0,20,IF(AND(B305&lt;'graph (3)'!$E$10+'graph (3)'!$E$32,B305&gt;'graph (3)'!$E$10-'graph (3)'!$E$32),0.25,NA()))</f>
        <v>#REF!</v>
      </c>
      <c r="K305" s="674" t="e">
        <f>IF('graph (3)'!$E$20=0,0,IF('graph (3)'!$E$2=0,20,IF(AND(B305&lt;'graph (3)'!$E$20+'graph (3)'!$E$32,B305&gt;'graph (3)'!$E$20-'graph (3)'!$E$32),0.25,0)))</f>
        <v>#REF!</v>
      </c>
      <c r="L305" s="674" t="e">
        <f>IF('graph (3)'!$E$22=0,0,IF('graph (3)'!$E$2=0,20,IF(AND(B305&gt;'graph (3)'!$E$22-'graph (3)'!$E$32,B305&lt;'graph (3)'!$E$22+'graph (3)'!$E$32),0.25,0)))</f>
        <v>#REF!</v>
      </c>
    </row>
    <row r="306" spans="2:12">
      <c r="B306" s="620" t="e">
        <f>IF('graph (3)'!$E$2=0,"",B305+'graph (3)'!$E$32)</f>
        <v>#REF!</v>
      </c>
      <c r="C306" s="673" t="e">
        <f>IF('graph (3)'!$E$2=0,20,IF(SUM(K306+L306=0),NA(),0.25))</f>
        <v>#REF!</v>
      </c>
      <c r="D306" s="496" t="e">
        <f>IF('graph (3)'!$E$2=0,20,IF(AND(B306&lt;'graph (3)'!$E$10+'graph (3)'!$E$32,B306&gt;'graph (3)'!$E$10-'graph (3)'!$E$32),0.25,NA()))</f>
        <v>#REF!</v>
      </c>
      <c r="K306" s="674" t="e">
        <f>IF('graph (3)'!$E$20=0,0,IF('graph (3)'!$E$2=0,20,IF(AND(B306&lt;'graph (3)'!$E$20+'graph (3)'!$E$32,B306&gt;'graph (3)'!$E$20-'graph (3)'!$E$32),0.25,0)))</f>
        <v>#REF!</v>
      </c>
      <c r="L306" s="674" t="e">
        <f>IF('graph (3)'!$E$22=0,0,IF('graph (3)'!$E$2=0,20,IF(AND(B306&gt;'graph (3)'!$E$22-'graph (3)'!$E$32,B306&lt;'graph (3)'!$E$22+'graph (3)'!$E$32),0.25,0)))</f>
        <v>#REF!</v>
      </c>
    </row>
    <row r="307" spans="2:12">
      <c r="B307" s="620" t="e">
        <f>IF('graph (3)'!$E$2=0,"",B306+'graph (3)'!$E$32)</f>
        <v>#REF!</v>
      </c>
      <c r="C307" s="673" t="e">
        <f>IF('graph (3)'!$E$2=0,20,IF(SUM(K307+L307=0),NA(),0.25))</f>
        <v>#REF!</v>
      </c>
      <c r="D307" s="496" t="e">
        <f>IF('graph (3)'!$E$2=0,20,IF(AND(B307&lt;'graph (3)'!$E$10+'graph (3)'!$E$32,B307&gt;'graph (3)'!$E$10-'graph (3)'!$E$32),0.25,NA()))</f>
        <v>#REF!</v>
      </c>
      <c r="K307" s="674" t="e">
        <f>IF('graph (3)'!$E$20=0,0,IF('graph (3)'!$E$2=0,20,IF(AND(B307&lt;'graph (3)'!$E$20+'graph (3)'!$E$32,B307&gt;'graph (3)'!$E$20-'graph (3)'!$E$32),0.25,0)))</f>
        <v>#REF!</v>
      </c>
      <c r="L307" s="674" t="e">
        <f>IF('graph (3)'!$E$22=0,0,IF('graph (3)'!$E$2=0,20,IF(AND(B307&gt;'graph (3)'!$E$22-'graph (3)'!$E$32,B307&lt;'graph (3)'!$E$22+'graph (3)'!$E$32),0.25,0)))</f>
        <v>#REF!</v>
      </c>
    </row>
    <row r="308" spans="2:12">
      <c r="B308" s="620" t="e">
        <f>IF('graph (3)'!$E$2=0,"",B307+'graph (3)'!$E$32)</f>
        <v>#REF!</v>
      </c>
      <c r="C308" s="673" t="e">
        <f>IF('graph (3)'!$E$2=0,20,IF(SUM(K308+L308=0),NA(),0.25))</f>
        <v>#REF!</v>
      </c>
      <c r="D308" s="496" t="e">
        <f>IF('graph (3)'!$E$2=0,20,IF(AND(B308&lt;'graph (3)'!$E$10+'graph (3)'!$E$32,B308&gt;'graph (3)'!$E$10-'graph (3)'!$E$32),0.25,NA()))</f>
        <v>#REF!</v>
      </c>
      <c r="K308" s="674" t="e">
        <f>IF('graph (3)'!$E$20=0,0,IF('graph (3)'!$E$2=0,20,IF(AND(B308&lt;'graph (3)'!$E$20+'graph (3)'!$E$32,B308&gt;'graph (3)'!$E$20-'graph (3)'!$E$32),0.25,0)))</f>
        <v>#REF!</v>
      </c>
      <c r="L308" s="674" t="e">
        <f>IF('graph (3)'!$E$22=0,0,IF('graph (3)'!$E$2=0,20,IF(AND(B308&gt;'graph (3)'!$E$22-'graph (3)'!$E$32,B308&lt;'graph (3)'!$E$22+'graph (3)'!$E$32),0.25,0)))</f>
        <v>#REF!</v>
      </c>
    </row>
    <row r="309" spans="2:12">
      <c r="B309" s="620" t="e">
        <f>IF('graph (3)'!$E$2=0,"",B308+'graph (3)'!$E$32)</f>
        <v>#REF!</v>
      </c>
      <c r="C309" s="673" t="e">
        <f>IF('graph (3)'!$E$2=0,20,IF(SUM(K309+L309=0),NA(),0.25))</f>
        <v>#REF!</v>
      </c>
      <c r="D309" s="496" t="e">
        <f>IF('graph (3)'!$E$2=0,20,IF(AND(B309&lt;'graph (3)'!$E$10+'graph (3)'!$E$32,B309&gt;'graph (3)'!$E$10-'graph (3)'!$E$32),0.25,NA()))</f>
        <v>#REF!</v>
      </c>
      <c r="K309" s="674" t="e">
        <f>IF('graph (3)'!$E$20=0,0,IF('graph (3)'!$E$2=0,20,IF(AND(B309&lt;'graph (3)'!$E$20+'graph (3)'!$E$32,B309&gt;'graph (3)'!$E$20-'graph (3)'!$E$32),0.25,0)))</f>
        <v>#REF!</v>
      </c>
      <c r="L309" s="674" t="e">
        <f>IF('graph (3)'!$E$22=0,0,IF('graph (3)'!$E$2=0,20,IF(AND(B309&gt;'graph (3)'!$E$22-'graph (3)'!$E$32,B309&lt;'graph (3)'!$E$22+'graph (3)'!$E$32),0.25,0)))</f>
        <v>#REF!</v>
      </c>
    </row>
    <row r="310" spans="2:12">
      <c r="B310" s="620" t="e">
        <f>IF('graph (3)'!$E$2=0,"",B309+'graph (3)'!$E$32)</f>
        <v>#REF!</v>
      </c>
      <c r="C310" s="673" t="e">
        <f>IF('graph (3)'!$E$2=0,20,IF(SUM(K310+L310=0),NA(),0.25))</f>
        <v>#REF!</v>
      </c>
      <c r="D310" s="496" t="e">
        <f>IF('graph (3)'!$E$2=0,20,IF(AND(B310&lt;'graph (3)'!$E$10+'graph (3)'!$E$32,B310&gt;'graph (3)'!$E$10-'graph (3)'!$E$32),0.25,NA()))</f>
        <v>#REF!</v>
      </c>
      <c r="K310" s="674" t="e">
        <f>IF('graph (3)'!$E$20=0,0,IF('graph (3)'!$E$2=0,20,IF(AND(B310&lt;'graph (3)'!$E$20+'graph (3)'!$E$32,B310&gt;'graph (3)'!$E$20-'graph (3)'!$E$32),0.25,0)))</f>
        <v>#REF!</v>
      </c>
      <c r="L310" s="674" t="e">
        <f>IF('graph (3)'!$E$22=0,0,IF('graph (3)'!$E$2=0,20,IF(AND(B310&gt;'graph (3)'!$E$22-'graph (3)'!$E$32,B310&lt;'graph (3)'!$E$22+'graph (3)'!$E$32),0.25,0)))</f>
        <v>#REF!</v>
      </c>
    </row>
    <row r="311" spans="2:12">
      <c r="B311" s="620" t="e">
        <f>IF('graph (3)'!$E$2=0,"",B310+'graph (3)'!$E$32)</f>
        <v>#REF!</v>
      </c>
      <c r="C311" s="673" t="e">
        <f>IF('graph (3)'!$E$2=0,20,IF(SUM(K311+L311=0),NA(),0.25))</f>
        <v>#REF!</v>
      </c>
      <c r="D311" s="496" t="e">
        <f>IF('graph (3)'!$E$2=0,20,IF(AND(B311&lt;'graph (3)'!$E$10+'graph (3)'!$E$32,B311&gt;'graph (3)'!$E$10-'graph (3)'!$E$32),0.25,NA()))</f>
        <v>#REF!</v>
      </c>
      <c r="K311" s="674" t="e">
        <f>IF('graph (3)'!$E$20=0,0,IF('graph (3)'!$E$2=0,20,IF(AND(B311&lt;'graph (3)'!$E$20+'graph (3)'!$E$32,B311&gt;'graph (3)'!$E$20-'graph (3)'!$E$32),0.25,0)))</f>
        <v>#REF!</v>
      </c>
      <c r="L311" s="674" t="e">
        <f>IF('graph (3)'!$E$22=0,0,IF('graph (3)'!$E$2=0,20,IF(AND(B311&gt;'graph (3)'!$E$22-'graph (3)'!$E$32,B311&lt;'graph (3)'!$E$22+'graph (3)'!$E$32),0.25,0)))</f>
        <v>#REF!</v>
      </c>
    </row>
    <row r="312" spans="2:12">
      <c r="B312" s="620" t="e">
        <f>IF('graph (3)'!$E$2=0,"",B311+'graph (3)'!$E$32)</f>
        <v>#REF!</v>
      </c>
      <c r="C312" s="673" t="e">
        <f>IF('graph (3)'!$E$2=0,20,IF(SUM(K312+L312=0),NA(),0.25))</f>
        <v>#REF!</v>
      </c>
      <c r="D312" s="496" t="e">
        <f>IF('graph (3)'!$E$2=0,20,IF(AND(B312&lt;'graph (3)'!$E$10+'graph (3)'!$E$32,B312&gt;'graph (3)'!$E$10-'graph (3)'!$E$32),0.25,NA()))</f>
        <v>#REF!</v>
      </c>
      <c r="K312" s="674" t="e">
        <f>IF('graph (3)'!$E$20=0,0,IF('graph (3)'!$E$2=0,20,IF(AND(B312&lt;'graph (3)'!$E$20+'graph (3)'!$E$32,B312&gt;'graph (3)'!$E$20-'graph (3)'!$E$32),0.25,0)))</f>
        <v>#REF!</v>
      </c>
      <c r="L312" s="674" t="e">
        <f>IF('graph (3)'!$E$22=0,0,IF('graph (3)'!$E$2=0,20,IF(AND(B312&gt;'graph (3)'!$E$22-'graph (3)'!$E$32,B312&lt;'graph (3)'!$E$22+'graph (3)'!$E$32),0.25,0)))</f>
        <v>#REF!</v>
      </c>
    </row>
    <row r="313" spans="2:12">
      <c r="B313" s="620" t="e">
        <f>IF('graph (3)'!$E$2=0,"",B312+'graph (3)'!$E$32)</f>
        <v>#REF!</v>
      </c>
      <c r="C313" s="673" t="e">
        <f>IF('graph (3)'!$E$2=0,20,IF(SUM(K313+L313=0),NA(),0.25))</f>
        <v>#REF!</v>
      </c>
      <c r="D313" s="496" t="e">
        <f>IF('graph (3)'!$E$2=0,20,IF(AND(B313&lt;'graph (3)'!$E$10+'graph (3)'!$E$32,B313&gt;'graph (3)'!$E$10-'graph (3)'!$E$32),0.25,NA()))</f>
        <v>#REF!</v>
      </c>
      <c r="K313" s="674" t="e">
        <f>IF('graph (3)'!$E$20=0,0,IF('graph (3)'!$E$2=0,20,IF(AND(B313&lt;'graph (3)'!$E$20+'graph (3)'!$E$32,B313&gt;'graph (3)'!$E$20-'graph (3)'!$E$32),0.25,0)))</f>
        <v>#REF!</v>
      </c>
      <c r="L313" s="674" t="e">
        <f>IF('graph (3)'!$E$22=0,0,IF('graph (3)'!$E$2=0,20,IF(AND(B313&gt;'graph (3)'!$E$22-'graph (3)'!$E$32,B313&lt;'graph (3)'!$E$22+'graph (3)'!$E$32),0.25,0)))</f>
        <v>#REF!</v>
      </c>
    </row>
    <row r="314" spans="2:12">
      <c r="B314" s="620" t="e">
        <f>IF('graph (3)'!$E$2=0,"",B313+'graph (3)'!$E$32)</f>
        <v>#REF!</v>
      </c>
      <c r="C314" s="673" t="e">
        <f>IF('graph (3)'!$E$2=0,20,IF(SUM(K314+L314=0),NA(),0.25))</f>
        <v>#REF!</v>
      </c>
      <c r="D314" s="496" t="e">
        <f>IF('graph (3)'!$E$2=0,20,IF(AND(B314&lt;'graph (3)'!$E$10+'graph (3)'!$E$32,B314&gt;'graph (3)'!$E$10-'graph (3)'!$E$32),0.25,NA()))</f>
        <v>#REF!</v>
      </c>
      <c r="K314" s="674" t="e">
        <f>IF('graph (3)'!$E$20=0,0,IF('graph (3)'!$E$2=0,20,IF(AND(B314&lt;'graph (3)'!$E$20+'graph (3)'!$E$32,B314&gt;'graph (3)'!$E$20-'graph (3)'!$E$32),0.25,0)))</f>
        <v>#REF!</v>
      </c>
      <c r="L314" s="674" t="e">
        <f>IF('graph (3)'!$E$22=0,0,IF('graph (3)'!$E$2=0,20,IF(AND(B314&gt;'graph (3)'!$E$22-'graph (3)'!$E$32,B314&lt;'graph (3)'!$E$22+'graph (3)'!$E$32),0.25,0)))</f>
        <v>#REF!</v>
      </c>
    </row>
    <row r="315" spans="2:12">
      <c r="B315" s="620" t="e">
        <f>IF('graph (3)'!$E$2=0,"",B314+'graph (3)'!$E$32)</f>
        <v>#REF!</v>
      </c>
      <c r="C315" s="673" t="e">
        <f>IF('graph (3)'!$E$2=0,20,IF(SUM(K315+L315=0),NA(),0.25))</f>
        <v>#REF!</v>
      </c>
      <c r="D315" s="496" t="e">
        <f>IF('graph (3)'!$E$2=0,20,IF(AND(B315&lt;'graph (3)'!$E$10+'graph (3)'!$E$32,B315&gt;'graph (3)'!$E$10-'graph (3)'!$E$32),0.25,NA()))</f>
        <v>#REF!</v>
      </c>
      <c r="K315" s="674" t="e">
        <f>IF('graph (3)'!$E$20=0,0,IF('graph (3)'!$E$2=0,20,IF(AND(B315&lt;'graph (3)'!$E$20+'graph (3)'!$E$32,B315&gt;'graph (3)'!$E$20-'graph (3)'!$E$32),0.25,0)))</f>
        <v>#REF!</v>
      </c>
      <c r="L315" s="674" t="e">
        <f>IF('graph (3)'!$E$22=0,0,IF('graph (3)'!$E$2=0,20,IF(AND(B315&gt;'graph (3)'!$E$22-'graph (3)'!$E$32,B315&lt;'graph (3)'!$E$22+'graph (3)'!$E$32),0.25,0)))</f>
        <v>#REF!</v>
      </c>
    </row>
    <row r="316" spans="2:12">
      <c r="B316" s="620" t="e">
        <f>IF('graph (3)'!$E$2=0,"",B315+'graph (3)'!$E$32)</f>
        <v>#REF!</v>
      </c>
      <c r="C316" s="673" t="e">
        <f>IF('graph (3)'!$E$2=0,20,IF(SUM(K316+L316=0),NA(),0.25))</f>
        <v>#REF!</v>
      </c>
      <c r="D316" s="496" t="e">
        <f>IF('graph (3)'!$E$2=0,20,IF(AND(B316&lt;'graph (3)'!$E$10+'graph (3)'!$E$32,B316&gt;'graph (3)'!$E$10-'graph (3)'!$E$32),0.25,NA()))</f>
        <v>#REF!</v>
      </c>
      <c r="K316" s="674" t="e">
        <f>IF('graph (3)'!$E$20=0,0,IF('graph (3)'!$E$2=0,20,IF(AND(B316&lt;'graph (3)'!$E$20+'graph (3)'!$E$32,B316&gt;'graph (3)'!$E$20-'graph (3)'!$E$32),0.25,0)))</f>
        <v>#REF!</v>
      </c>
      <c r="L316" s="674" t="e">
        <f>IF('graph (3)'!$E$22=0,0,IF('graph (3)'!$E$2=0,20,IF(AND(B316&gt;'graph (3)'!$E$22-'graph (3)'!$E$32,B316&lt;'graph (3)'!$E$22+'graph (3)'!$E$32),0.25,0)))</f>
        <v>#REF!</v>
      </c>
    </row>
    <row r="317" spans="2:12">
      <c r="B317" s="620" t="e">
        <f>IF('graph (3)'!$E$2=0,"",B316+'graph (3)'!$E$32)</f>
        <v>#REF!</v>
      </c>
      <c r="C317" s="673" t="e">
        <f>IF('graph (3)'!$E$2=0,20,IF(SUM(K317+L317=0),NA(),0.25))</f>
        <v>#REF!</v>
      </c>
      <c r="D317" s="496" t="e">
        <f>IF('graph (3)'!$E$2=0,20,IF(AND(B317&lt;'graph (3)'!$E$10+'graph (3)'!$E$32,B317&gt;'graph (3)'!$E$10-'graph (3)'!$E$32),0.25,NA()))</f>
        <v>#REF!</v>
      </c>
      <c r="K317" s="674" t="e">
        <f>IF('graph (3)'!$E$20=0,0,IF('graph (3)'!$E$2=0,20,IF(AND(B317&lt;'graph (3)'!$E$20+'graph (3)'!$E$32,B317&gt;'graph (3)'!$E$20-'graph (3)'!$E$32),0.25,0)))</f>
        <v>#REF!</v>
      </c>
      <c r="L317" s="674" t="e">
        <f>IF('graph (3)'!$E$22=0,0,IF('graph (3)'!$E$2=0,20,IF(AND(B317&gt;'graph (3)'!$E$22-'graph (3)'!$E$32,B317&lt;'graph (3)'!$E$22+'graph (3)'!$E$32),0.25,0)))</f>
        <v>#REF!</v>
      </c>
    </row>
    <row r="318" spans="2:12">
      <c r="B318" s="620" t="e">
        <f>IF('graph (3)'!$E$2=0,"",B317+'graph (3)'!$E$32)</f>
        <v>#REF!</v>
      </c>
      <c r="C318" s="673" t="e">
        <f>IF('graph (3)'!$E$2=0,20,IF(SUM(K318+L318=0),NA(),0.25))</f>
        <v>#REF!</v>
      </c>
      <c r="D318" s="496" t="e">
        <f>IF('graph (3)'!$E$2=0,20,IF(AND(B318&lt;'graph (3)'!$E$10+'graph (3)'!$E$32,B318&gt;'graph (3)'!$E$10-'graph (3)'!$E$32),0.25,NA()))</f>
        <v>#REF!</v>
      </c>
      <c r="K318" s="674" t="e">
        <f>IF('graph (3)'!$E$20=0,0,IF('graph (3)'!$E$2=0,20,IF(AND(B318&lt;'graph (3)'!$E$20+'graph (3)'!$E$32,B318&gt;'graph (3)'!$E$20-'graph (3)'!$E$32),0.25,0)))</f>
        <v>#REF!</v>
      </c>
      <c r="L318" s="674" t="e">
        <f>IF('graph (3)'!$E$22=0,0,IF('graph (3)'!$E$2=0,20,IF(AND(B318&gt;'graph (3)'!$E$22-'graph (3)'!$E$32,B318&lt;'graph (3)'!$E$22+'graph (3)'!$E$32),0.25,0)))</f>
        <v>#REF!</v>
      </c>
    </row>
    <row r="319" spans="2:12">
      <c r="B319" s="620" t="e">
        <f>IF('graph (3)'!$E$2=0,"",B318+'graph (3)'!$E$32)</f>
        <v>#REF!</v>
      </c>
      <c r="C319" s="673" t="e">
        <f>IF('graph (3)'!$E$2=0,20,IF(SUM(K319+L319=0),NA(),0.25))</f>
        <v>#REF!</v>
      </c>
      <c r="D319" s="496" t="e">
        <f>IF('graph (3)'!$E$2=0,20,IF(AND(B319&lt;'graph (3)'!$E$10+'graph (3)'!$E$32,B319&gt;'graph (3)'!$E$10-'graph (3)'!$E$32),0.25,NA()))</f>
        <v>#REF!</v>
      </c>
      <c r="K319" s="674" t="e">
        <f>IF('graph (3)'!$E$20=0,0,IF('graph (3)'!$E$2=0,20,IF(AND(B319&lt;'graph (3)'!$E$20+'graph (3)'!$E$32,B319&gt;'graph (3)'!$E$20-'graph (3)'!$E$32),0.25,0)))</f>
        <v>#REF!</v>
      </c>
      <c r="L319" s="674" t="e">
        <f>IF('graph (3)'!$E$22=0,0,IF('graph (3)'!$E$2=0,20,IF(AND(B319&gt;'graph (3)'!$E$22-'graph (3)'!$E$32,B319&lt;'graph (3)'!$E$22+'graph (3)'!$E$32),0.25,0)))</f>
        <v>#REF!</v>
      </c>
    </row>
    <row r="320" spans="2:12">
      <c r="B320" s="620" t="e">
        <f>IF('graph (3)'!$E$2=0,"",B319+'graph (3)'!$E$32)</f>
        <v>#REF!</v>
      </c>
      <c r="C320" s="673" t="e">
        <f>IF('graph (3)'!$E$2=0,20,IF(SUM(K320+L320=0),NA(),0.25))</f>
        <v>#REF!</v>
      </c>
      <c r="D320" s="496" t="e">
        <f>IF('graph (3)'!$E$2=0,20,IF(AND(B320&lt;'graph (3)'!$E$10+'graph (3)'!$E$32,B320&gt;'graph (3)'!$E$10-'graph (3)'!$E$32),0.25,NA()))</f>
        <v>#REF!</v>
      </c>
      <c r="K320" s="674" t="e">
        <f>IF('graph (3)'!$E$20=0,0,IF('graph (3)'!$E$2=0,20,IF(AND(B320&lt;'graph (3)'!$E$20+'graph (3)'!$E$32,B320&gt;'graph (3)'!$E$20-'graph (3)'!$E$32),0.25,0)))</f>
        <v>#REF!</v>
      </c>
      <c r="L320" s="674" t="e">
        <f>IF('graph (3)'!$E$22=0,0,IF('graph (3)'!$E$2=0,20,IF(AND(B320&gt;'graph (3)'!$E$22-'graph (3)'!$E$32,B320&lt;'graph (3)'!$E$22+'graph (3)'!$E$32),0.25,0)))</f>
        <v>#REF!</v>
      </c>
    </row>
    <row r="321" spans="2:12">
      <c r="B321" s="620" t="e">
        <f>IF('graph (3)'!$E$2=0,"",B320+'graph (3)'!$E$32)</f>
        <v>#REF!</v>
      </c>
      <c r="C321" s="673" t="e">
        <f>IF('graph (3)'!$E$2=0,20,IF(SUM(K321+L321=0),NA(),0.25))</f>
        <v>#REF!</v>
      </c>
      <c r="D321" s="496" t="e">
        <f>IF('graph (3)'!$E$2=0,20,IF(AND(B321&lt;'graph (3)'!$E$10+'graph (3)'!$E$32,B321&gt;'graph (3)'!$E$10-'graph (3)'!$E$32),0.25,NA()))</f>
        <v>#REF!</v>
      </c>
      <c r="K321" s="674" t="e">
        <f>IF('graph (3)'!$E$20=0,0,IF('graph (3)'!$E$2=0,20,IF(AND(B321&lt;'graph (3)'!$E$20+'graph (3)'!$E$32,B321&gt;'graph (3)'!$E$20-'graph (3)'!$E$32),0.25,0)))</f>
        <v>#REF!</v>
      </c>
      <c r="L321" s="674" t="e">
        <f>IF('graph (3)'!$E$22=0,0,IF('graph (3)'!$E$2=0,20,IF(AND(B321&gt;'graph (3)'!$E$22-'graph (3)'!$E$32,B321&lt;'graph (3)'!$E$22+'graph (3)'!$E$32),0.25,0)))</f>
        <v>#REF!</v>
      </c>
    </row>
    <row r="322" spans="2:12">
      <c r="B322" s="620" t="e">
        <f>IF('graph (3)'!$E$2=0,"",B321+'graph (3)'!$E$32)</f>
        <v>#REF!</v>
      </c>
      <c r="C322" s="673" t="e">
        <f>IF('graph (3)'!$E$2=0,20,IF(SUM(K322+L322=0),NA(),0.25))</f>
        <v>#REF!</v>
      </c>
      <c r="D322" s="496" t="e">
        <f>IF('graph (3)'!$E$2=0,20,IF(AND(B322&lt;'graph (3)'!$E$10+'graph (3)'!$E$32,B322&gt;'graph (3)'!$E$10-'graph (3)'!$E$32),0.25,NA()))</f>
        <v>#REF!</v>
      </c>
      <c r="K322" s="674" t="e">
        <f>IF('graph (3)'!$E$20=0,0,IF('graph (3)'!$E$2=0,20,IF(AND(B322&lt;'graph (3)'!$E$20+'graph (3)'!$E$32,B322&gt;'graph (3)'!$E$20-'graph (3)'!$E$32),0.25,0)))</f>
        <v>#REF!</v>
      </c>
      <c r="L322" s="674" t="e">
        <f>IF('graph (3)'!$E$22=0,0,IF('graph (3)'!$E$2=0,20,IF(AND(B322&gt;'graph (3)'!$E$22-'graph (3)'!$E$32,B322&lt;'graph (3)'!$E$22+'graph (3)'!$E$32),0.25,0)))</f>
        <v>#REF!</v>
      </c>
    </row>
    <row r="323" spans="2:12">
      <c r="B323" s="620" t="e">
        <f>IF('graph (3)'!$E$2=0,"",B322+'graph (3)'!$E$32)</f>
        <v>#REF!</v>
      </c>
      <c r="C323" s="673" t="e">
        <f>IF('graph (3)'!$E$2=0,20,IF(SUM(K323+L323=0),NA(),0.25))</f>
        <v>#REF!</v>
      </c>
      <c r="D323" s="496" t="e">
        <f>IF('graph (3)'!$E$2=0,20,IF(AND(B323&lt;'graph (3)'!$E$10+'graph (3)'!$E$32,B323&gt;'graph (3)'!$E$10-'graph (3)'!$E$32),0.25,NA()))</f>
        <v>#REF!</v>
      </c>
      <c r="K323" s="674" t="e">
        <f>IF('graph (3)'!$E$20=0,0,IF('graph (3)'!$E$2=0,20,IF(AND(B323&lt;'graph (3)'!$E$20+'graph (3)'!$E$32,B323&gt;'graph (3)'!$E$20-'graph (3)'!$E$32),0.25,0)))</f>
        <v>#REF!</v>
      </c>
      <c r="L323" s="674" t="e">
        <f>IF('graph (3)'!$E$22=0,0,IF('graph (3)'!$E$2=0,20,IF(AND(B323&gt;'graph (3)'!$E$22-'graph (3)'!$E$32,B323&lt;'graph (3)'!$E$22+'graph (3)'!$E$32),0.25,0)))</f>
        <v>#REF!</v>
      </c>
    </row>
    <row r="324" spans="2:12">
      <c r="B324" s="620" t="e">
        <f>IF('graph (3)'!$E$2=0,"",B323+'graph (3)'!$E$32)</f>
        <v>#REF!</v>
      </c>
      <c r="C324" s="673" t="e">
        <f>IF('graph (3)'!$E$2=0,20,IF(SUM(K324+L324=0),NA(),0.25))</f>
        <v>#REF!</v>
      </c>
      <c r="D324" s="496" t="e">
        <f>IF('graph (3)'!$E$2=0,20,IF(AND(B324&lt;'graph (3)'!$E$10+'graph (3)'!$E$32,B324&gt;'graph (3)'!$E$10-'graph (3)'!$E$32),0.25,NA()))</f>
        <v>#REF!</v>
      </c>
      <c r="K324" s="674" t="e">
        <f>IF('graph (3)'!$E$20=0,0,IF('graph (3)'!$E$2=0,20,IF(AND(B324&lt;'graph (3)'!$E$20+'graph (3)'!$E$32,B324&gt;'graph (3)'!$E$20-'graph (3)'!$E$32),0.25,0)))</f>
        <v>#REF!</v>
      </c>
      <c r="L324" s="674" t="e">
        <f>IF('graph (3)'!$E$22=0,0,IF('graph (3)'!$E$2=0,20,IF(AND(B324&gt;'graph (3)'!$E$22-'graph (3)'!$E$32,B324&lt;'graph (3)'!$E$22+'graph (3)'!$E$32),0.25,0)))</f>
        <v>#REF!</v>
      </c>
    </row>
    <row r="325" spans="2:12">
      <c r="B325" s="620" t="e">
        <f>IF('graph (3)'!$E$2=0,"",B324+'graph (3)'!$E$32)</f>
        <v>#REF!</v>
      </c>
      <c r="C325" s="673" t="e">
        <f>IF('graph (3)'!$E$2=0,20,IF(SUM(K325+L325=0),NA(),0.25))</f>
        <v>#REF!</v>
      </c>
      <c r="D325" s="496" t="e">
        <f>IF('graph (3)'!$E$2=0,20,IF(AND(B325&lt;'graph (3)'!$E$10+'graph (3)'!$E$32,B325&gt;'graph (3)'!$E$10-'graph (3)'!$E$32),0.25,NA()))</f>
        <v>#REF!</v>
      </c>
      <c r="K325" s="674" t="e">
        <f>IF('graph (3)'!$E$20=0,0,IF('graph (3)'!$E$2=0,20,IF(AND(B325&lt;'graph (3)'!$E$20+'graph (3)'!$E$32,B325&gt;'graph (3)'!$E$20-'graph (3)'!$E$32),0.25,0)))</f>
        <v>#REF!</v>
      </c>
      <c r="L325" s="674" t="e">
        <f>IF('graph (3)'!$E$22=0,0,IF('graph (3)'!$E$2=0,20,IF(AND(B325&gt;'graph (3)'!$E$22-'graph (3)'!$E$32,B325&lt;'graph (3)'!$E$22+'graph (3)'!$E$32),0.25,0)))</f>
        <v>#REF!</v>
      </c>
    </row>
    <row r="326" spans="2:12">
      <c r="B326" s="620" t="e">
        <f>IF('graph (3)'!$E$2=0,"",B325+'graph (3)'!$E$32)</f>
        <v>#REF!</v>
      </c>
      <c r="C326" s="673" t="e">
        <f>IF('graph (3)'!$E$2=0,20,IF(SUM(K326+L326=0),NA(),0.25))</f>
        <v>#REF!</v>
      </c>
      <c r="D326" s="496" t="e">
        <f>IF('graph (3)'!$E$2=0,20,IF(AND(B326&lt;'graph (3)'!$E$10+'graph (3)'!$E$32,B326&gt;'graph (3)'!$E$10-'graph (3)'!$E$32),0.25,NA()))</f>
        <v>#REF!</v>
      </c>
      <c r="K326" s="674" t="e">
        <f>IF('graph (3)'!$E$20=0,0,IF('graph (3)'!$E$2=0,20,IF(AND(B326&lt;'graph (3)'!$E$20+'graph (3)'!$E$32,B326&gt;'graph (3)'!$E$20-'graph (3)'!$E$32),0.25,0)))</f>
        <v>#REF!</v>
      </c>
      <c r="L326" s="674" t="e">
        <f>IF('graph (3)'!$E$22=0,0,IF('graph (3)'!$E$2=0,20,IF(AND(B326&gt;'graph (3)'!$E$22-'graph (3)'!$E$32,B326&lt;'graph (3)'!$E$22+'graph (3)'!$E$32),0.25,0)))</f>
        <v>#REF!</v>
      </c>
    </row>
    <row r="327" spans="2:12">
      <c r="B327" s="620" t="e">
        <f>IF('graph (3)'!$E$2=0,"",B326+'graph (3)'!$E$32)</f>
        <v>#REF!</v>
      </c>
      <c r="C327" s="673" t="e">
        <f>IF('graph (3)'!$E$2=0,20,IF(SUM(K327+L327=0),NA(),0.25))</f>
        <v>#REF!</v>
      </c>
      <c r="D327" s="496" t="e">
        <f>IF('graph (3)'!$E$2=0,20,IF(AND(B327&lt;'graph (3)'!$E$10+'graph (3)'!$E$32,B327&gt;'graph (3)'!$E$10-'graph (3)'!$E$32),0.25,NA()))</f>
        <v>#REF!</v>
      </c>
      <c r="K327" s="674" t="e">
        <f>IF('graph (3)'!$E$20=0,0,IF('graph (3)'!$E$2=0,20,IF(AND(B327&lt;'graph (3)'!$E$20+'graph (3)'!$E$32,B327&gt;'graph (3)'!$E$20-'graph (3)'!$E$32),0.25,0)))</f>
        <v>#REF!</v>
      </c>
      <c r="L327" s="674" t="e">
        <f>IF('graph (3)'!$E$22=0,0,IF('graph (3)'!$E$2=0,20,IF(AND(B327&gt;'graph (3)'!$E$22-'graph (3)'!$E$32,B327&lt;'graph (3)'!$E$22+'graph (3)'!$E$32),0.25,0)))</f>
        <v>#REF!</v>
      </c>
    </row>
    <row r="328" spans="2:12">
      <c r="B328" s="620" t="e">
        <f>IF('graph (3)'!$E$2=0,"",B327+'graph (3)'!$E$32)</f>
        <v>#REF!</v>
      </c>
      <c r="C328" s="673" t="e">
        <f>IF('graph (3)'!$E$2=0,20,IF(SUM(K328+L328=0),NA(),0.25))</f>
        <v>#REF!</v>
      </c>
      <c r="D328" s="496" t="e">
        <f>IF('graph (3)'!$E$2=0,20,IF(AND(B328&lt;'graph (3)'!$E$10+'graph (3)'!$E$32,B328&gt;'graph (3)'!$E$10-'graph (3)'!$E$32),0.25,NA()))</f>
        <v>#REF!</v>
      </c>
      <c r="K328" s="674" t="e">
        <f>IF('graph (3)'!$E$20=0,0,IF('graph (3)'!$E$2=0,20,IF(AND(B328&lt;'graph (3)'!$E$20+'graph (3)'!$E$32,B328&gt;'graph (3)'!$E$20-'graph (3)'!$E$32),0.25,0)))</f>
        <v>#REF!</v>
      </c>
      <c r="L328" s="674" t="e">
        <f>IF('graph (3)'!$E$22=0,0,IF('graph (3)'!$E$2=0,20,IF(AND(B328&gt;'graph (3)'!$E$22-'graph (3)'!$E$32,B328&lt;'graph (3)'!$E$22+'graph (3)'!$E$32),0.25,0)))</f>
        <v>#REF!</v>
      </c>
    </row>
    <row r="329" spans="2:12">
      <c r="B329" s="620" t="e">
        <f>IF('graph (3)'!$E$2=0,"",B328+'graph (3)'!$E$32)</f>
        <v>#REF!</v>
      </c>
      <c r="C329" s="673" t="e">
        <f>IF('graph (3)'!$E$2=0,20,IF(SUM(K329+L329=0),NA(),0.25))</f>
        <v>#REF!</v>
      </c>
      <c r="D329" s="496" t="e">
        <f>IF('graph (3)'!$E$2=0,20,IF(AND(B329&lt;'graph (3)'!$E$10+'graph (3)'!$E$32,B329&gt;'graph (3)'!$E$10-'graph (3)'!$E$32),0.25,NA()))</f>
        <v>#REF!</v>
      </c>
      <c r="K329" s="674" t="e">
        <f>IF('graph (3)'!$E$20=0,0,IF('graph (3)'!$E$2=0,20,IF(AND(B329&lt;'graph (3)'!$E$20+'graph (3)'!$E$32,B329&gt;'graph (3)'!$E$20-'graph (3)'!$E$32),0.25,0)))</f>
        <v>#REF!</v>
      </c>
      <c r="L329" s="674" t="e">
        <f>IF('graph (3)'!$E$22=0,0,IF('graph (3)'!$E$2=0,20,IF(AND(B329&gt;'graph (3)'!$E$22-'graph (3)'!$E$32,B329&lt;'graph (3)'!$E$22+'graph (3)'!$E$32),0.25,0)))</f>
        <v>#REF!</v>
      </c>
    </row>
    <row r="330" spans="2:12">
      <c r="B330" s="620" t="e">
        <f>IF('graph (3)'!$E$2=0,"",B329+'graph (3)'!$E$32)</f>
        <v>#REF!</v>
      </c>
      <c r="C330" s="673" t="e">
        <f>IF('graph (3)'!$E$2=0,20,IF(SUM(K330+L330=0),NA(),0.25))</f>
        <v>#REF!</v>
      </c>
      <c r="D330" s="496" t="e">
        <f>IF('graph (3)'!$E$2=0,20,IF(AND(B330&lt;'graph (3)'!$E$10+'graph (3)'!$E$32,B330&gt;'graph (3)'!$E$10-'graph (3)'!$E$32),0.25,NA()))</f>
        <v>#REF!</v>
      </c>
      <c r="K330" s="674" t="e">
        <f>IF('graph (3)'!$E$20=0,0,IF('graph (3)'!$E$2=0,20,IF(AND(B330&lt;'graph (3)'!$E$20+'graph (3)'!$E$32,B330&gt;'graph (3)'!$E$20-'graph (3)'!$E$32),0.25,0)))</f>
        <v>#REF!</v>
      </c>
      <c r="L330" s="674" t="e">
        <f>IF('graph (3)'!$E$22=0,0,IF('graph (3)'!$E$2=0,20,IF(AND(B330&gt;'graph (3)'!$E$22-'graph (3)'!$E$32,B330&lt;'graph (3)'!$E$22+'graph (3)'!$E$32),0.25,0)))</f>
        <v>#REF!</v>
      </c>
    </row>
    <row r="331" spans="2:12">
      <c r="B331" s="620" t="e">
        <f>IF('graph (3)'!$E$2=0,"",B330+'graph (3)'!$E$32)</f>
        <v>#REF!</v>
      </c>
      <c r="C331" s="673" t="e">
        <f>IF('graph (3)'!$E$2=0,20,IF(SUM(K331+L331=0),NA(),0.25))</f>
        <v>#REF!</v>
      </c>
      <c r="D331" s="496" t="e">
        <f>IF('graph (3)'!$E$2=0,20,IF(AND(B331&lt;'graph (3)'!$E$10+'graph (3)'!$E$32,B331&gt;'graph (3)'!$E$10-'graph (3)'!$E$32),0.25,NA()))</f>
        <v>#REF!</v>
      </c>
      <c r="K331" s="674" t="e">
        <f>IF('graph (3)'!$E$20=0,0,IF('graph (3)'!$E$2=0,20,IF(AND(B331&lt;'graph (3)'!$E$20+'graph (3)'!$E$32,B331&gt;'graph (3)'!$E$20-'graph (3)'!$E$32),0.25,0)))</f>
        <v>#REF!</v>
      </c>
      <c r="L331" s="674" t="e">
        <f>IF('graph (3)'!$E$22=0,0,IF('graph (3)'!$E$2=0,20,IF(AND(B331&gt;'graph (3)'!$E$22-'graph (3)'!$E$32,B331&lt;'graph (3)'!$E$22+'graph (3)'!$E$32),0.25,0)))</f>
        <v>#REF!</v>
      </c>
    </row>
    <row r="332" spans="2:12">
      <c r="B332" s="620" t="e">
        <f>IF('graph (3)'!$E$2=0,"",B331+'graph (3)'!$E$32)</f>
        <v>#REF!</v>
      </c>
      <c r="C332" s="673" t="e">
        <f>IF('graph (3)'!$E$2=0,20,IF(SUM(K332+L332=0),NA(),0.25))</f>
        <v>#REF!</v>
      </c>
      <c r="D332" s="496" t="e">
        <f>IF('graph (3)'!$E$2=0,20,IF(AND(B332&lt;'graph (3)'!$E$10+'graph (3)'!$E$32,B332&gt;'graph (3)'!$E$10-'graph (3)'!$E$32),0.25,NA()))</f>
        <v>#REF!</v>
      </c>
      <c r="K332" s="674" t="e">
        <f>IF('graph (3)'!$E$20=0,0,IF('graph (3)'!$E$2=0,20,IF(AND(B332&lt;'graph (3)'!$E$20+'graph (3)'!$E$32,B332&gt;'graph (3)'!$E$20-'graph (3)'!$E$32),0.25,0)))</f>
        <v>#REF!</v>
      </c>
      <c r="L332" s="674" t="e">
        <f>IF('graph (3)'!$E$22=0,0,IF('graph (3)'!$E$2=0,20,IF(AND(B332&gt;'graph (3)'!$E$22-'graph (3)'!$E$32,B332&lt;'graph (3)'!$E$22+'graph (3)'!$E$32),0.25,0)))</f>
        <v>#REF!</v>
      </c>
    </row>
    <row r="333" spans="2:12">
      <c r="B333" s="620" t="e">
        <f>IF('graph (3)'!$E$2=0,"",B332+'graph (3)'!$E$32)</f>
        <v>#REF!</v>
      </c>
      <c r="C333" s="673" t="e">
        <f>IF('graph (3)'!$E$2=0,20,IF(SUM(K333+L333=0),NA(),0.25))</f>
        <v>#REF!</v>
      </c>
      <c r="D333" s="496" t="e">
        <f>IF('graph (3)'!$E$2=0,20,IF(AND(B333&lt;'graph (3)'!$E$10+'graph (3)'!$E$32,B333&gt;'graph (3)'!$E$10-'graph (3)'!$E$32),0.25,NA()))</f>
        <v>#REF!</v>
      </c>
      <c r="K333" s="674" t="e">
        <f>IF('graph (3)'!$E$20=0,0,IF('graph (3)'!$E$2=0,20,IF(AND(B333&lt;'graph (3)'!$E$20+'graph (3)'!$E$32,B333&gt;'graph (3)'!$E$20-'graph (3)'!$E$32),0.25,0)))</f>
        <v>#REF!</v>
      </c>
      <c r="L333" s="674" t="e">
        <f>IF('graph (3)'!$E$22=0,0,IF('graph (3)'!$E$2=0,20,IF(AND(B333&gt;'graph (3)'!$E$22-'graph (3)'!$E$32,B333&lt;'graph (3)'!$E$22+'graph (3)'!$E$32),0.25,0)))</f>
        <v>#REF!</v>
      </c>
    </row>
    <row r="334" spans="2:12">
      <c r="B334" s="620" t="e">
        <f>IF('graph (3)'!$E$2=0,"",B333+'graph (3)'!$E$32)</f>
        <v>#REF!</v>
      </c>
      <c r="C334" s="673" t="e">
        <f>IF('graph (3)'!$E$2=0,20,IF(SUM(K334+L334=0),NA(),0.25))</f>
        <v>#REF!</v>
      </c>
      <c r="D334" s="496" t="e">
        <f>IF('graph (3)'!$E$2=0,20,IF(AND(B334&lt;'graph (3)'!$E$10+'graph (3)'!$E$32,B334&gt;'graph (3)'!$E$10-'graph (3)'!$E$32),0.25,NA()))</f>
        <v>#REF!</v>
      </c>
      <c r="K334" s="674" t="e">
        <f>IF('graph (3)'!$E$20=0,0,IF('graph (3)'!$E$2=0,20,IF(AND(B334&lt;'graph (3)'!$E$20+'graph (3)'!$E$32,B334&gt;'graph (3)'!$E$20-'graph (3)'!$E$32),0.25,0)))</f>
        <v>#REF!</v>
      </c>
      <c r="L334" s="674" t="e">
        <f>IF('graph (3)'!$E$22=0,0,IF('graph (3)'!$E$2=0,20,IF(AND(B334&gt;'graph (3)'!$E$22-'graph (3)'!$E$32,B334&lt;'graph (3)'!$E$22+'graph (3)'!$E$32),0.25,0)))</f>
        <v>#REF!</v>
      </c>
    </row>
    <row r="335" spans="2:12">
      <c r="B335" s="620" t="e">
        <f>IF('graph (3)'!$E$2=0,"",B334+'graph (3)'!$E$32)</f>
        <v>#REF!</v>
      </c>
      <c r="C335" s="673" t="e">
        <f>IF('graph (3)'!$E$2=0,20,IF(SUM(K335+L335=0),NA(),0.25))</f>
        <v>#REF!</v>
      </c>
      <c r="D335" s="496" t="e">
        <f>IF('graph (3)'!$E$2=0,20,IF(AND(B335&lt;'graph (3)'!$E$10+'graph (3)'!$E$32,B335&gt;'graph (3)'!$E$10-'graph (3)'!$E$32),0.25,NA()))</f>
        <v>#REF!</v>
      </c>
      <c r="K335" s="674" t="e">
        <f>IF('graph (3)'!$E$20=0,0,IF('graph (3)'!$E$2=0,20,IF(AND(B335&lt;'graph (3)'!$E$20+'graph (3)'!$E$32,B335&gt;'graph (3)'!$E$20-'graph (3)'!$E$32),0.25,0)))</f>
        <v>#REF!</v>
      </c>
      <c r="L335" s="674" t="e">
        <f>IF('graph (3)'!$E$22=0,0,IF('graph (3)'!$E$2=0,20,IF(AND(B335&gt;'graph (3)'!$E$22-'graph (3)'!$E$32,B335&lt;'graph (3)'!$E$22+'graph (3)'!$E$32),0.25,0)))</f>
        <v>#REF!</v>
      </c>
    </row>
    <row r="336" spans="2:12">
      <c r="B336" s="620" t="e">
        <f>IF('graph (3)'!$E$2=0,"",B335+'graph (3)'!$E$32)</f>
        <v>#REF!</v>
      </c>
      <c r="C336" s="673" t="e">
        <f>IF('graph (3)'!$E$2=0,20,IF(SUM(K336+L336=0),NA(),0.25))</f>
        <v>#REF!</v>
      </c>
      <c r="D336" s="496" t="e">
        <f>IF('graph (3)'!$E$2=0,20,IF(AND(B336&lt;'graph (3)'!$E$10+'graph (3)'!$E$32,B336&gt;'graph (3)'!$E$10-'graph (3)'!$E$32),0.25,NA()))</f>
        <v>#REF!</v>
      </c>
      <c r="K336" s="674" t="e">
        <f>IF('graph (3)'!$E$20=0,0,IF('graph (3)'!$E$2=0,20,IF(AND(B336&lt;'graph (3)'!$E$20+'graph (3)'!$E$32,B336&gt;'graph (3)'!$E$20-'graph (3)'!$E$32),0.25,0)))</f>
        <v>#REF!</v>
      </c>
      <c r="L336" s="674" t="e">
        <f>IF('graph (3)'!$E$22=0,0,IF('graph (3)'!$E$2=0,20,IF(AND(B336&gt;'graph (3)'!$E$22-'graph (3)'!$E$32,B336&lt;'graph (3)'!$E$22+'graph (3)'!$E$32),0.25,0)))</f>
        <v>#REF!</v>
      </c>
    </row>
    <row r="337" spans="2:12">
      <c r="B337" s="620" t="e">
        <f>IF('graph (3)'!$E$2=0,"",B336+'graph (3)'!$E$32)</f>
        <v>#REF!</v>
      </c>
      <c r="C337" s="673" t="e">
        <f>IF('graph (3)'!$E$2=0,20,IF(SUM(K337+L337=0),NA(),0.25))</f>
        <v>#REF!</v>
      </c>
      <c r="D337" s="496" t="e">
        <f>IF('graph (3)'!$E$2=0,20,IF(AND(B337&lt;'graph (3)'!$E$10+'graph (3)'!$E$32,B337&gt;'graph (3)'!$E$10-'graph (3)'!$E$32),0.25,NA()))</f>
        <v>#REF!</v>
      </c>
      <c r="K337" s="674" t="e">
        <f>IF('graph (3)'!$E$20=0,0,IF('graph (3)'!$E$2=0,20,IF(AND(B337&lt;'graph (3)'!$E$20+'graph (3)'!$E$32,B337&gt;'graph (3)'!$E$20-'graph (3)'!$E$32),0.25,0)))</f>
        <v>#REF!</v>
      </c>
      <c r="L337" s="674" t="e">
        <f>IF('graph (3)'!$E$22=0,0,IF('graph (3)'!$E$2=0,20,IF(AND(B337&gt;'graph (3)'!$E$22-'graph (3)'!$E$32,B337&lt;'graph (3)'!$E$22+'graph (3)'!$E$32),0.25,0)))</f>
        <v>#REF!</v>
      </c>
    </row>
    <row r="338" spans="2:12">
      <c r="B338" s="620" t="e">
        <f>IF('graph (3)'!$E$2=0,"",B337+'graph (3)'!$E$32)</f>
        <v>#REF!</v>
      </c>
      <c r="C338" s="673" t="e">
        <f>IF('graph (3)'!$E$2=0,20,IF(SUM(K338+L338=0),NA(),0.25))</f>
        <v>#REF!</v>
      </c>
      <c r="D338" s="496" t="e">
        <f>IF('graph (3)'!$E$2=0,20,IF(AND(B338&lt;'graph (3)'!$E$10+'graph (3)'!$E$32,B338&gt;'graph (3)'!$E$10-'graph (3)'!$E$32),0.25,NA()))</f>
        <v>#REF!</v>
      </c>
      <c r="K338" s="674" t="e">
        <f>IF('graph (3)'!$E$20=0,0,IF('graph (3)'!$E$2=0,20,IF(AND(B338&lt;'graph (3)'!$E$20+'graph (3)'!$E$32,B338&gt;'graph (3)'!$E$20-'graph (3)'!$E$32),0.25,0)))</f>
        <v>#REF!</v>
      </c>
      <c r="L338" s="674" t="e">
        <f>IF('graph (3)'!$E$22=0,0,IF('graph (3)'!$E$2=0,20,IF(AND(B338&gt;'graph (3)'!$E$22-'graph (3)'!$E$32,B338&lt;'graph (3)'!$E$22+'graph (3)'!$E$32),0.25,0)))</f>
        <v>#REF!</v>
      </c>
    </row>
    <row r="339" spans="2:12">
      <c r="B339" s="620" t="e">
        <f>IF('graph (3)'!$E$2=0,"",B338+'graph (3)'!$E$32)</f>
        <v>#REF!</v>
      </c>
      <c r="C339" s="673" t="e">
        <f>IF('graph (3)'!$E$2=0,20,IF(SUM(K339+L339=0),NA(),0.25))</f>
        <v>#REF!</v>
      </c>
      <c r="D339" s="496" t="e">
        <f>IF('graph (3)'!$E$2=0,20,IF(AND(B339&lt;'graph (3)'!$E$10+'graph (3)'!$E$32,B339&gt;'graph (3)'!$E$10-'graph (3)'!$E$32),0.25,NA()))</f>
        <v>#REF!</v>
      </c>
      <c r="K339" s="674" t="e">
        <f>IF('graph (3)'!$E$20=0,0,IF('graph (3)'!$E$2=0,20,IF(AND(B339&lt;'graph (3)'!$E$20+'graph (3)'!$E$32,B339&gt;'graph (3)'!$E$20-'graph (3)'!$E$32),0.25,0)))</f>
        <v>#REF!</v>
      </c>
      <c r="L339" s="674" t="e">
        <f>IF('graph (3)'!$E$22=0,0,IF('graph (3)'!$E$2=0,20,IF(AND(B339&gt;'graph (3)'!$E$22-'graph (3)'!$E$32,B339&lt;'graph (3)'!$E$22+'graph (3)'!$E$32),0.25,0)))</f>
        <v>#REF!</v>
      </c>
    </row>
    <row r="340" spans="2:12">
      <c r="B340" s="620" t="e">
        <f>IF('graph (3)'!$E$2=0,"",B339+'graph (3)'!$E$32)</f>
        <v>#REF!</v>
      </c>
      <c r="C340" s="673" t="e">
        <f>IF('graph (3)'!$E$2=0,20,IF(SUM(K340+L340=0),NA(),0.25))</f>
        <v>#REF!</v>
      </c>
      <c r="D340" s="496" t="e">
        <f>IF('graph (3)'!$E$2=0,20,IF(AND(B340&lt;'graph (3)'!$E$10+'graph (3)'!$E$32,B340&gt;'graph (3)'!$E$10-'graph (3)'!$E$32),0.25,NA()))</f>
        <v>#REF!</v>
      </c>
      <c r="K340" s="674" t="e">
        <f>IF('graph (3)'!$E$20=0,0,IF('graph (3)'!$E$2=0,20,IF(AND(B340&lt;'graph (3)'!$E$20+'graph (3)'!$E$32,B340&gt;'graph (3)'!$E$20-'graph (3)'!$E$32),0.25,0)))</f>
        <v>#REF!</v>
      </c>
      <c r="L340" s="674" t="e">
        <f>IF('graph (3)'!$E$22=0,0,IF('graph (3)'!$E$2=0,20,IF(AND(B340&gt;'graph (3)'!$E$22-'graph (3)'!$E$32,B340&lt;'graph (3)'!$E$22+'graph (3)'!$E$32),0.25,0)))</f>
        <v>#REF!</v>
      </c>
    </row>
    <row r="341" spans="2:12">
      <c r="B341" s="620" t="e">
        <f>IF('graph (3)'!$E$2=0,"",B340+'graph (3)'!$E$32)</f>
        <v>#REF!</v>
      </c>
      <c r="C341" s="673" t="e">
        <f>IF('graph (3)'!$E$2=0,20,IF(SUM(K341+L341=0),NA(),0.25))</f>
        <v>#REF!</v>
      </c>
      <c r="D341" s="496" t="e">
        <f>IF('graph (3)'!$E$2=0,20,IF(AND(B341&lt;'graph (3)'!$E$10+'graph (3)'!$E$32,B341&gt;'graph (3)'!$E$10-'graph (3)'!$E$32),0.25,NA()))</f>
        <v>#REF!</v>
      </c>
      <c r="K341" s="674" t="e">
        <f>IF('graph (3)'!$E$20=0,0,IF('graph (3)'!$E$2=0,20,IF(AND(B341&lt;'graph (3)'!$E$20+'graph (3)'!$E$32,B341&gt;'graph (3)'!$E$20-'graph (3)'!$E$32),0.25,0)))</f>
        <v>#REF!</v>
      </c>
      <c r="L341" s="674" t="e">
        <f>IF('graph (3)'!$E$22=0,0,IF('graph (3)'!$E$2=0,20,IF(AND(B341&gt;'graph (3)'!$E$22-'graph (3)'!$E$32,B341&lt;'graph (3)'!$E$22+'graph (3)'!$E$32),0.25,0)))</f>
        <v>#REF!</v>
      </c>
    </row>
    <row r="342" spans="2:12">
      <c r="B342" s="620" t="e">
        <f>IF('graph (3)'!$E$2=0,"",B341+'graph (3)'!$E$32)</f>
        <v>#REF!</v>
      </c>
      <c r="C342" s="673" t="e">
        <f>IF('graph (3)'!$E$2=0,20,IF(SUM(K342+L342=0),NA(),0.25))</f>
        <v>#REF!</v>
      </c>
      <c r="D342" s="496" t="e">
        <f>IF('graph (3)'!$E$2=0,20,IF(AND(B342&lt;'graph (3)'!$E$10+'graph (3)'!$E$32,B342&gt;'graph (3)'!$E$10-'graph (3)'!$E$32),0.25,NA()))</f>
        <v>#REF!</v>
      </c>
      <c r="K342" s="674" t="e">
        <f>IF('graph (3)'!$E$20=0,0,IF('graph (3)'!$E$2=0,20,IF(AND(B342&lt;'graph (3)'!$E$20+'graph (3)'!$E$32,B342&gt;'graph (3)'!$E$20-'graph (3)'!$E$32),0.25,0)))</f>
        <v>#REF!</v>
      </c>
      <c r="L342" s="674" t="e">
        <f>IF('graph (3)'!$E$22=0,0,IF('graph (3)'!$E$2=0,20,IF(AND(B342&gt;'graph (3)'!$E$22-'graph (3)'!$E$32,B342&lt;'graph (3)'!$E$22+'graph (3)'!$E$32),0.25,0)))</f>
        <v>#REF!</v>
      </c>
    </row>
    <row r="343" spans="2:12">
      <c r="B343" s="620" t="e">
        <f>IF('graph (3)'!$E$2=0,"",B342+'graph (3)'!$E$32)</f>
        <v>#REF!</v>
      </c>
      <c r="C343" s="673" t="e">
        <f>IF('graph (3)'!$E$2=0,20,IF(SUM(K343+L343=0),NA(),0.25))</f>
        <v>#REF!</v>
      </c>
      <c r="D343" s="496" t="e">
        <f>IF('graph (3)'!$E$2=0,20,IF(AND(B343&lt;'graph (3)'!$E$10+'graph (3)'!$E$32,B343&gt;'graph (3)'!$E$10-'graph (3)'!$E$32),0.25,NA()))</f>
        <v>#REF!</v>
      </c>
      <c r="K343" s="674" t="e">
        <f>IF('graph (3)'!$E$20=0,0,IF('graph (3)'!$E$2=0,20,IF(AND(B343&lt;'graph (3)'!$E$20+'graph (3)'!$E$32,B343&gt;'graph (3)'!$E$20-'graph (3)'!$E$32),0.25,0)))</f>
        <v>#REF!</v>
      </c>
      <c r="L343" s="674" t="e">
        <f>IF('graph (3)'!$E$22=0,0,IF('graph (3)'!$E$2=0,20,IF(AND(B343&gt;'graph (3)'!$E$22-'graph (3)'!$E$32,B343&lt;'graph (3)'!$E$22+'graph (3)'!$E$32),0.25,0)))</f>
        <v>#REF!</v>
      </c>
    </row>
    <row r="344" spans="2:12">
      <c r="B344" s="620" t="e">
        <f>IF('graph (3)'!$E$2=0,"",B343+'graph (3)'!$E$32)</f>
        <v>#REF!</v>
      </c>
      <c r="C344" s="673" t="e">
        <f>IF('graph (3)'!$E$2=0,20,IF(SUM(K344+L344=0),NA(),0.25))</f>
        <v>#REF!</v>
      </c>
      <c r="D344" s="496" t="e">
        <f>IF('graph (3)'!$E$2=0,20,IF(AND(B344&lt;'graph (3)'!$E$10+'graph (3)'!$E$32,B344&gt;'graph (3)'!$E$10-'graph (3)'!$E$32),0.25,NA()))</f>
        <v>#REF!</v>
      </c>
      <c r="K344" s="674" t="e">
        <f>IF('graph (3)'!$E$20=0,0,IF('graph (3)'!$E$2=0,20,IF(AND(B344&lt;'graph (3)'!$E$20+'graph (3)'!$E$32,B344&gt;'graph (3)'!$E$20-'graph (3)'!$E$32),0.25,0)))</f>
        <v>#REF!</v>
      </c>
      <c r="L344" s="674" t="e">
        <f>IF('graph (3)'!$E$22=0,0,IF('graph (3)'!$E$2=0,20,IF(AND(B344&gt;'graph (3)'!$E$22-'graph (3)'!$E$32,B344&lt;'graph (3)'!$E$22+'graph (3)'!$E$32),0.25,0)))</f>
        <v>#REF!</v>
      </c>
    </row>
    <row r="345" spans="2:12">
      <c r="B345" s="620" t="e">
        <f>IF('graph (3)'!$E$2=0,"",B344+'graph (3)'!$E$32)</f>
        <v>#REF!</v>
      </c>
      <c r="C345" s="673" t="e">
        <f>IF('graph (3)'!$E$2=0,20,IF(SUM(K345+L345=0),NA(),0.25))</f>
        <v>#REF!</v>
      </c>
      <c r="D345" s="496" t="e">
        <f>IF('graph (3)'!$E$2=0,20,IF(AND(B345&lt;'graph (3)'!$E$10+'graph (3)'!$E$32,B345&gt;'graph (3)'!$E$10-'graph (3)'!$E$32),0.25,NA()))</f>
        <v>#REF!</v>
      </c>
      <c r="K345" s="674" t="e">
        <f>IF('graph (3)'!$E$20=0,0,IF('graph (3)'!$E$2=0,20,IF(AND(B345&lt;'graph (3)'!$E$20+'graph (3)'!$E$32,B345&gt;'graph (3)'!$E$20-'graph (3)'!$E$32),0.25,0)))</f>
        <v>#REF!</v>
      </c>
      <c r="L345" s="674" t="e">
        <f>IF('graph (3)'!$E$22=0,0,IF('graph (3)'!$E$2=0,20,IF(AND(B345&gt;'graph (3)'!$E$22-'graph (3)'!$E$32,B345&lt;'graph (3)'!$E$22+'graph (3)'!$E$32),0.25,0)))</f>
        <v>#REF!</v>
      </c>
    </row>
    <row r="346" spans="2:12">
      <c r="B346" s="620" t="e">
        <f>IF('graph (3)'!$E$2=0,"",B345+'graph (3)'!$E$32)</f>
        <v>#REF!</v>
      </c>
      <c r="C346" s="673" t="e">
        <f>IF('graph (3)'!$E$2=0,20,IF(SUM(K346+L346=0),NA(),0.25))</f>
        <v>#REF!</v>
      </c>
      <c r="D346" s="496" t="e">
        <f>IF('graph (3)'!$E$2=0,20,IF(AND(B346&lt;'graph (3)'!$E$10+'graph (3)'!$E$32,B346&gt;'graph (3)'!$E$10-'graph (3)'!$E$32),0.25,NA()))</f>
        <v>#REF!</v>
      </c>
      <c r="K346" s="674" t="e">
        <f>IF('graph (3)'!$E$20=0,0,IF('graph (3)'!$E$2=0,20,IF(AND(B346&lt;'graph (3)'!$E$20+'graph (3)'!$E$32,B346&gt;'graph (3)'!$E$20-'graph (3)'!$E$32),0.25,0)))</f>
        <v>#REF!</v>
      </c>
      <c r="L346" s="674" t="e">
        <f>IF('graph (3)'!$E$22=0,0,IF('graph (3)'!$E$2=0,20,IF(AND(B346&gt;'graph (3)'!$E$22-'graph (3)'!$E$32,B346&lt;'graph (3)'!$E$22+'graph (3)'!$E$32),0.25,0)))</f>
        <v>#REF!</v>
      </c>
    </row>
    <row r="347" spans="2:12">
      <c r="B347" s="620" t="e">
        <f>IF('graph (3)'!$E$2=0,"",B346+'graph (3)'!$E$32)</f>
        <v>#REF!</v>
      </c>
      <c r="C347" s="673" t="e">
        <f>IF('graph (3)'!$E$2=0,20,IF(SUM(K347+L347=0),NA(),0.25))</f>
        <v>#REF!</v>
      </c>
      <c r="D347" s="496" t="e">
        <f>IF('graph (3)'!$E$2=0,20,IF(AND(B347&lt;'graph (3)'!$E$10+'graph (3)'!$E$32,B347&gt;'graph (3)'!$E$10-'graph (3)'!$E$32),0.25,NA()))</f>
        <v>#REF!</v>
      </c>
      <c r="K347" s="674" t="e">
        <f>IF('graph (3)'!$E$20=0,0,IF('graph (3)'!$E$2=0,20,IF(AND(B347&lt;'graph (3)'!$E$20+'graph (3)'!$E$32,B347&gt;'graph (3)'!$E$20-'graph (3)'!$E$32),0.25,0)))</f>
        <v>#REF!</v>
      </c>
      <c r="L347" s="674" t="e">
        <f>IF('graph (3)'!$E$22=0,0,IF('graph (3)'!$E$2=0,20,IF(AND(B347&gt;'graph (3)'!$E$22-'graph (3)'!$E$32,B347&lt;'graph (3)'!$E$22+'graph (3)'!$E$32),0.25,0)))</f>
        <v>#REF!</v>
      </c>
    </row>
    <row r="348" spans="2:12">
      <c r="B348" s="620" t="e">
        <f>IF('graph (3)'!$E$2=0,"",B347+'graph (3)'!$E$32)</f>
        <v>#REF!</v>
      </c>
      <c r="C348" s="673" t="e">
        <f>IF('graph (3)'!$E$2=0,20,IF(SUM(K348+L348=0),NA(),0.25))</f>
        <v>#REF!</v>
      </c>
      <c r="D348" s="496" t="e">
        <f>IF('graph (3)'!$E$2=0,20,IF(AND(B348&lt;'graph (3)'!$E$10+'graph (3)'!$E$32,B348&gt;'graph (3)'!$E$10-'graph (3)'!$E$32),0.25,NA()))</f>
        <v>#REF!</v>
      </c>
      <c r="K348" s="674" t="e">
        <f>IF('graph (3)'!$E$20=0,0,IF('graph (3)'!$E$2=0,20,IF(AND(B348&lt;'graph (3)'!$E$20+'graph (3)'!$E$32,B348&gt;'graph (3)'!$E$20-'graph (3)'!$E$32),0.25,0)))</f>
        <v>#REF!</v>
      </c>
      <c r="L348" s="674" t="e">
        <f>IF('graph (3)'!$E$22=0,0,IF('graph (3)'!$E$2=0,20,IF(AND(B348&gt;'graph (3)'!$E$22-'graph (3)'!$E$32,B348&lt;'graph (3)'!$E$22+'graph (3)'!$E$32),0.25,0)))</f>
        <v>#REF!</v>
      </c>
    </row>
    <row r="349" spans="2:12">
      <c r="B349" s="620" t="e">
        <f>IF('graph (3)'!$E$2=0,"",B348+'graph (3)'!$E$32)</f>
        <v>#REF!</v>
      </c>
      <c r="C349" s="673" t="e">
        <f>IF('graph (3)'!$E$2=0,20,IF(SUM(K349+L349=0),NA(),0.25))</f>
        <v>#REF!</v>
      </c>
      <c r="D349" s="496" t="e">
        <f>IF('graph (3)'!$E$2=0,20,IF(AND(B349&lt;'graph (3)'!$E$10+'graph (3)'!$E$32,B349&gt;'graph (3)'!$E$10-'graph (3)'!$E$32),0.25,NA()))</f>
        <v>#REF!</v>
      </c>
      <c r="K349" s="674" t="e">
        <f>IF('graph (3)'!$E$20=0,0,IF('graph (3)'!$E$2=0,20,IF(AND(B349&lt;'graph (3)'!$E$20+'graph (3)'!$E$32,B349&gt;'graph (3)'!$E$20-'graph (3)'!$E$32),0.25,0)))</f>
        <v>#REF!</v>
      </c>
      <c r="L349" s="674" t="e">
        <f>IF('graph (3)'!$E$22=0,0,IF('graph (3)'!$E$2=0,20,IF(AND(B349&gt;'graph (3)'!$E$22-'graph (3)'!$E$32,B349&lt;'graph (3)'!$E$22+'graph (3)'!$E$32),0.25,0)))</f>
        <v>#REF!</v>
      </c>
    </row>
    <row r="350" spans="2:12">
      <c r="B350" s="620" t="e">
        <f>IF('graph (3)'!$E$2=0,"",B349+'graph (3)'!$E$32)</f>
        <v>#REF!</v>
      </c>
      <c r="C350" s="673" t="e">
        <f>IF('graph (3)'!$E$2=0,20,IF(SUM(K350+L350=0),NA(),0.25))</f>
        <v>#REF!</v>
      </c>
      <c r="D350" s="496" t="e">
        <f>IF('graph (3)'!$E$2=0,20,IF(AND(B350&lt;'graph (3)'!$E$10+'graph (3)'!$E$32,B350&gt;'graph (3)'!$E$10-'graph (3)'!$E$32),0.25,NA()))</f>
        <v>#REF!</v>
      </c>
      <c r="K350" s="674" t="e">
        <f>IF('graph (3)'!$E$20=0,0,IF('graph (3)'!$E$2=0,20,IF(AND(B350&lt;'graph (3)'!$E$20+'graph (3)'!$E$32,B350&gt;'graph (3)'!$E$20-'graph (3)'!$E$32),0.25,0)))</f>
        <v>#REF!</v>
      </c>
      <c r="L350" s="674" t="e">
        <f>IF('graph (3)'!$E$22=0,0,IF('graph (3)'!$E$2=0,20,IF(AND(B350&gt;'graph (3)'!$E$22-'graph (3)'!$E$32,B350&lt;'graph (3)'!$E$22+'graph (3)'!$E$32),0.25,0)))</f>
        <v>#REF!</v>
      </c>
    </row>
    <row r="351" spans="2:12">
      <c r="B351" s="620" t="e">
        <f>IF('graph (3)'!$E$2=0,"",B350+'graph (3)'!$E$32)</f>
        <v>#REF!</v>
      </c>
      <c r="C351" s="673" t="e">
        <f>IF('graph (3)'!$E$2=0,20,IF(SUM(K351+L351=0),NA(),0.25))</f>
        <v>#REF!</v>
      </c>
      <c r="D351" s="496" t="e">
        <f>IF('graph (3)'!$E$2=0,20,IF(AND(B351&lt;'graph (3)'!$E$10+'graph (3)'!$E$32,B351&gt;'graph (3)'!$E$10-'graph (3)'!$E$32),0.25,NA()))</f>
        <v>#REF!</v>
      </c>
      <c r="K351" s="674" t="e">
        <f>IF('graph (3)'!$E$20=0,0,IF('graph (3)'!$E$2=0,20,IF(AND(B351&lt;'graph (3)'!$E$20+'graph (3)'!$E$32,B351&gt;'graph (3)'!$E$20-'graph (3)'!$E$32),0.25,0)))</f>
        <v>#REF!</v>
      </c>
      <c r="L351" s="674" t="e">
        <f>IF('graph (3)'!$E$22=0,0,IF('graph (3)'!$E$2=0,20,IF(AND(B351&gt;'graph (3)'!$E$22-'graph (3)'!$E$32,B351&lt;'graph (3)'!$E$22+'graph (3)'!$E$32),0.25,0)))</f>
        <v>#REF!</v>
      </c>
    </row>
    <row r="352" spans="2:12">
      <c r="B352" s="620" t="e">
        <f>IF('graph (3)'!$E$2=0,"",B351+'graph (3)'!$E$32)</f>
        <v>#REF!</v>
      </c>
      <c r="C352" s="673" t="e">
        <f>IF('graph (3)'!$E$2=0,20,IF(SUM(K352+L352=0),NA(),0.25))</f>
        <v>#REF!</v>
      </c>
      <c r="D352" s="496" t="e">
        <f>IF('graph (3)'!$E$2=0,20,IF(AND(B352&lt;'graph (3)'!$E$10+'graph (3)'!$E$32,B352&gt;'graph (3)'!$E$10-'graph (3)'!$E$32),0.25,NA()))</f>
        <v>#REF!</v>
      </c>
      <c r="K352" s="674" t="e">
        <f>IF('graph (3)'!$E$20=0,0,IF('graph (3)'!$E$2=0,20,IF(AND(B352&lt;'graph (3)'!$E$20+'graph (3)'!$E$32,B352&gt;'graph (3)'!$E$20-'graph (3)'!$E$32),0.25,0)))</f>
        <v>#REF!</v>
      </c>
      <c r="L352" s="674" t="e">
        <f>IF('graph (3)'!$E$22=0,0,IF('graph (3)'!$E$2=0,20,IF(AND(B352&gt;'graph (3)'!$E$22-'graph (3)'!$E$32,B352&lt;'graph (3)'!$E$22+'graph (3)'!$E$32),0.25,0)))</f>
        <v>#REF!</v>
      </c>
    </row>
    <row r="353" spans="2:12">
      <c r="B353" s="620" t="e">
        <f>IF('graph (3)'!$E$2=0,"",B352+'graph (3)'!$E$32)</f>
        <v>#REF!</v>
      </c>
      <c r="C353" s="673" t="e">
        <f>IF('graph (3)'!$E$2=0,20,IF(SUM(K353+L353=0),NA(),0.25))</f>
        <v>#REF!</v>
      </c>
      <c r="D353" s="496" t="e">
        <f>IF('graph (3)'!$E$2=0,20,IF(AND(B353&lt;'graph (3)'!$E$10+'graph (3)'!$E$32,B353&gt;'graph (3)'!$E$10-'graph (3)'!$E$32),0.25,NA()))</f>
        <v>#REF!</v>
      </c>
      <c r="K353" s="674" t="e">
        <f>IF('graph (3)'!$E$20=0,0,IF('graph (3)'!$E$2=0,20,IF(AND(B353&lt;'graph (3)'!$E$20+'graph (3)'!$E$32,B353&gt;'graph (3)'!$E$20-'graph (3)'!$E$32),0.25,0)))</f>
        <v>#REF!</v>
      </c>
      <c r="L353" s="674" t="e">
        <f>IF('graph (3)'!$E$22=0,0,IF('graph (3)'!$E$2=0,20,IF(AND(B353&gt;'graph (3)'!$E$22-'graph (3)'!$E$32,B353&lt;'graph (3)'!$E$22+'graph (3)'!$E$32),0.25,0)))</f>
        <v>#REF!</v>
      </c>
    </row>
    <row r="354" spans="2:12">
      <c r="B354" s="620" t="e">
        <f>IF('graph (3)'!$E$2=0,"",B353+'graph (3)'!$E$32)</f>
        <v>#REF!</v>
      </c>
      <c r="C354" s="673" t="e">
        <f>IF('graph (3)'!$E$2=0,20,IF(SUM(K354+L354=0),NA(),0.25))</f>
        <v>#REF!</v>
      </c>
      <c r="D354" s="496" t="e">
        <f>IF('graph (3)'!$E$2=0,20,IF(AND(B354&lt;'graph (3)'!$E$10+'graph (3)'!$E$32,B354&gt;'graph (3)'!$E$10-'graph (3)'!$E$32),0.25,NA()))</f>
        <v>#REF!</v>
      </c>
      <c r="K354" s="674" t="e">
        <f>IF('graph (3)'!$E$20=0,0,IF('graph (3)'!$E$2=0,20,IF(AND(B354&lt;'graph (3)'!$E$20+'graph (3)'!$E$32,B354&gt;'graph (3)'!$E$20-'graph (3)'!$E$32),0.25,0)))</f>
        <v>#REF!</v>
      </c>
      <c r="L354" s="674" t="e">
        <f>IF('graph (3)'!$E$22=0,0,IF('graph (3)'!$E$2=0,20,IF(AND(B354&gt;'graph (3)'!$E$22-'graph (3)'!$E$32,B354&lt;'graph (3)'!$E$22+'graph (3)'!$E$32),0.25,0)))</f>
        <v>#REF!</v>
      </c>
    </row>
    <row r="355" spans="2:12">
      <c r="B355" s="620" t="e">
        <f>IF('graph (3)'!$E$2=0,"",B354+'graph (3)'!$E$32)</f>
        <v>#REF!</v>
      </c>
      <c r="C355" s="673" t="e">
        <f>IF('graph (3)'!$E$2=0,20,IF(SUM(K355+L355=0),NA(),0.25))</f>
        <v>#REF!</v>
      </c>
      <c r="D355" s="496" t="e">
        <f>IF('graph (3)'!$E$2=0,20,IF(AND(B355&lt;'graph (3)'!$E$10+'graph (3)'!$E$32,B355&gt;'graph (3)'!$E$10-'graph (3)'!$E$32),0.25,NA()))</f>
        <v>#REF!</v>
      </c>
      <c r="K355" s="674" t="e">
        <f>IF('graph (3)'!$E$20=0,0,IF('graph (3)'!$E$2=0,20,IF(AND(B355&lt;'graph (3)'!$E$20+'graph (3)'!$E$32,B355&gt;'graph (3)'!$E$20-'graph (3)'!$E$32),0.25,0)))</f>
        <v>#REF!</v>
      </c>
      <c r="L355" s="674" t="e">
        <f>IF('graph (3)'!$E$22=0,0,IF('graph (3)'!$E$2=0,20,IF(AND(B355&gt;'graph (3)'!$E$22-'graph (3)'!$E$32,B355&lt;'graph (3)'!$E$22+'graph (3)'!$E$32),0.25,0)))</f>
        <v>#REF!</v>
      </c>
    </row>
    <row r="356" spans="2:12">
      <c r="B356" s="620" t="e">
        <f>IF('graph (3)'!$E$2=0,"",B355+'graph (3)'!$E$32)</f>
        <v>#REF!</v>
      </c>
      <c r="C356" s="673" t="e">
        <f>IF('graph (3)'!$E$2=0,20,IF(SUM(K356+L356=0),NA(),0.25))</f>
        <v>#REF!</v>
      </c>
      <c r="D356" s="496" t="e">
        <f>IF('graph (3)'!$E$2=0,20,IF(AND(B356&lt;'graph (3)'!$E$10+'graph (3)'!$E$32,B356&gt;'graph (3)'!$E$10-'graph (3)'!$E$32),0.25,NA()))</f>
        <v>#REF!</v>
      </c>
      <c r="K356" s="674" t="e">
        <f>IF('graph (3)'!$E$20=0,0,IF('graph (3)'!$E$2=0,20,IF(AND(B356&lt;'graph (3)'!$E$20+'graph (3)'!$E$32,B356&gt;'graph (3)'!$E$20-'graph (3)'!$E$32),0.25,0)))</f>
        <v>#REF!</v>
      </c>
      <c r="L356" s="674" t="e">
        <f>IF('graph (3)'!$E$22=0,0,IF('graph (3)'!$E$2=0,20,IF(AND(B356&gt;'graph (3)'!$E$22-'graph (3)'!$E$32,B356&lt;'graph (3)'!$E$22+'graph (3)'!$E$32),0.25,0)))</f>
        <v>#REF!</v>
      </c>
    </row>
    <row r="357" spans="2:12">
      <c r="B357" s="620" t="e">
        <f>IF('graph (3)'!$E$2=0,"",B356+'graph (3)'!$E$32)</f>
        <v>#REF!</v>
      </c>
      <c r="C357" s="673" t="e">
        <f>IF('graph (3)'!$E$2=0,20,IF(SUM(K357+L357=0),NA(),0.25))</f>
        <v>#REF!</v>
      </c>
      <c r="D357" s="496" t="e">
        <f>IF('graph (3)'!$E$2=0,20,IF(AND(B357&lt;'graph (3)'!$E$10+'graph (3)'!$E$32,B357&gt;'graph (3)'!$E$10-'graph (3)'!$E$32),0.25,NA()))</f>
        <v>#REF!</v>
      </c>
      <c r="K357" s="674" t="e">
        <f>IF('graph (3)'!$E$20=0,0,IF('graph (3)'!$E$2=0,20,IF(AND(B357&lt;'graph (3)'!$E$20+'graph (3)'!$E$32,B357&gt;'graph (3)'!$E$20-'graph (3)'!$E$32),0.25,0)))</f>
        <v>#REF!</v>
      </c>
      <c r="L357" s="674" t="e">
        <f>IF('graph (3)'!$E$22=0,0,IF('graph (3)'!$E$2=0,20,IF(AND(B357&gt;'graph (3)'!$E$22-'graph (3)'!$E$32,B357&lt;'graph (3)'!$E$22+'graph (3)'!$E$32),0.25,0)))</f>
        <v>#REF!</v>
      </c>
    </row>
    <row r="358" spans="2:12">
      <c r="B358" s="620" t="e">
        <f>IF('graph (3)'!$E$2=0,"",B357+'graph (3)'!$E$32)</f>
        <v>#REF!</v>
      </c>
      <c r="C358" s="673" t="e">
        <f>IF('graph (3)'!$E$2=0,20,IF(SUM(K358+L358=0),NA(),0.25))</f>
        <v>#REF!</v>
      </c>
      <c r="D358" s="496" t="e">
        <f>IF('graph (3)'!$E$2=0,20,IF(AND(B358&lt;'graph (3)'!$E$10+'graph (3)'!$E$32,B358&gt;'graph (3)'!$E$10-'graph (3)'!$E$32),0.25,NA()))</f>
        <v>#REF!</v>
      </c>
      <c r="K358" s="674" t="e">
        <f>IF('graph (3)'!$E$20=0,0,IF('graph (3)'!$E$2=0,20,IF(AND(B358&lt;'graph (3)'!$E$20+'graph (3)'!$E$32,B358&gt;'graph (3)'!$E$20-'graph (3)'!$E$32),0.25,0)))</f>
        <v>#REF!</v>
      </c>
      <c r="L358" s="674" t="e">
        <f>IF('graph (3)'!$E$22=0,0,IF('graph (3)'!$E$2=0,20,IF(AND(B358&gt;'graph (3)'!$E$22-'graph (3)'!$E$32,B358&lt;'graph (3)'!$E$22+'graph (3)'!$E$32),0.25,0)))</f>
        <v>#REF!</v>
      </c>
    </row>
    <row r="359" spans="2:12">
      <c r="B359" s="620" t="e">
        <f>IF('graph (3)'!$E$2=0,"",B358+'graph (3)'!$E$32)</f>
        <v>#REF!</v>
      </c>
      <c r="C359" s="673" t="e">
        <f>IF('graph (3)'!$E$2=0,20,IF(SUM(K359+L359=0),NA(),0.25))</f>
        <v>#REF!</v>
      </c>
      <c r="D359" s="496" t="e">
        <f>IF('graph (3)'!$E$2=0,20,IF(AND(B359&lt;'graph (3)'!$E$10+'graph (3)'!$E$32,B359&gt;'graph (3)'!$E$10-'graph (3)'!$E$32),0.25,NA()))</f>
        <v>#REF!</v>
      </c>
      <c r="K359" s="674" t="e">
        <f>IF('graph (3)'!$E$20=0,0,IF('graph (3)'!$E$2=0,20,IF(AND(B359&lt;'graph (3)'!$E$20+'graph (3)'!$E$32,B359&gt;'graph (3)'!$E$20-'graph (3)'!$E$32),0.25,0)))</f>
        <v>#REF!</v>
      </c>
      <c r="L359" s="674" t="e">
        <f>IF('graph (3)'!$E$22=0,0,IF('graph (3)'!$E$2=0,20,IF(AND(B359&gt;'graph (3)'!$E$22-'graph (3)'!$E$32,B359&lt;'graph (3)'!$E$22+'graph (3)'!$E$32),0.25,0)))</f>
        <v>#REF!</v>
      </c>
    </row>
    <row r="360" spans="2:12">
      <c r="B360" s="620" t="e">
        <f>IF('graph (3)'!$E$2=0,"",B359+'graph (3)'!$E$32)</f>
        <v>#REF!</v>
      </c>
      <c r="C360" s="673" t="e">
        <f>IF('graph (3)'!$E$2=0,20,IF(SUM(K360+L360=0),NA(),0.25))</f>
        <v>#REF!</v>
      </c>
      <c r="D360" s="496" t="e">
        <f>IF('graph (3)'!$E$2=0,20,IF(AND(B360&lt;'graph (3)'!$E$10+'graph (3)'!$E$32,B360&gt;'graph (3)'!$E$10-'graph (3)'!$E$32),0.25,NA()))</f>
        <v>#REF!</v>
      </c>
      <c r="K360" s="674" t="e">
        <f>IF('graph (3)'!$E$20=0,0,IF('graph (3)'!$E$2=0,20,IF(AND(B360&lt;'graph (3)'!$E$20+'graph (3)'!$E$32,B360&gt;'graph (3)'!$E$20-'graph (3)'!$E$32),0.25,0)))</f>
        <v>#REF!</v>
      </c>
      <c r="L360" s="674" t="e">
        <f>IF('graph (3)'!$E$22=0,0,IF('graph (3)'!$E$2=0,20,IF(AND(B360&gt;'graph (3)'!$E$22-'graph (3)'!$E$32,B360&lt;'graph (3)'!$E$22+'graph (3)'!$E$32),0.25,0)))</f>
        <v>#REF!</v>
      </c>
    </row>
    <row r="361" spans="2:12">
      <c r="B361" s="620" t="e">
        <f>IF('graph (3)'!$E$2=0,"",B360+'graph (3)'!$E$32)</f>
        <v>#REF!</v>
      </c>
      <c r="C361" s="673" t="e">
        <f>IF('graph (3)'!$E$2=0,20,IF(SUM(K361+L361=0),NA(),0.25))</f>
        <v>#REF!</v>
      </c>
      <c r="D361" s="496" t="e">
        <f>IF('graph (3)'!$E$2=0,20,IF(AND(B361&lt;'graph (3)'!$E$10+'graph (3)'!$E$32,B361&gt;'graph (3)'!$E$10-'graph (3)'!$E$32),0.25,NA()))</f>
        <v>#REF!</v>
      </c>
      <c r="K361" s="674" t="e">
        <f>IF('graph (3)'!$E$20=0,0,IF('graph (3)'!$E$2=0,20,IF(AND(B361&lt;'graph (3)'!$E$20+'graph (3)'!$E$32,B361&gt;'graph (3)'!$E$20-'graph (3)'!$E$32),0.25,0)))</f>
        <v>#REF!</v>
      </c>
      <c r="L361" s="674" t="e">
        <f>IF('graph (3)'!$E$22=0,0,IF('graph (3)'!$E$2=0,20,IF(AND(B361&gt;'graph (3)'!$E$22-'graph (3)'!$E$32,B361&lt;'graph (3)'!$E$22+'graph (3)'!$E$32),0.25,0)))</f>
        <v>#REF!</v>
      </c>
    </row>
    <row r="362" spans="2:12">
      <c r="B362" s="620" t="e">
        <f>IF('graph (3)'!$E$2=0,"",B361+'graph (3)'!$E$32)</f>
        <v>#REF!</v>
      </c>
      <c r="C362" s="673" t="e">
        <f>IF('graph (3)'!$E$2=0,20,IF(SUM(K362+L362=0),NA(),0.25))</f>
        <v>#REF!</v>
      </c>
      <c r="D362" s="496" t="e">
        <f>IF('graph (3)'!$E$2=0,20,IF(AND(B362&lt;'graph (3)'!$E$10+'graph (3)'!$E$32,B362&gt;'graph (3)'!$E$10-'graph (3)'!$E$32),0.25,NA()))</f>
        <v>#REF!</v>
      </c>
      <c r="K362" s="674" t="e">
        <f>IF('graph (3)'!$E$20=0,0,IF('graph (3)'!$E$2=0,20,IF(AND(B362&lt;'graph (3)'!$E$20+'graph (3)'!$E$32,B362&gt;'graph (3)'!$E$20-'graph (3)'!$E$32),0.25,0)))</f>
        <v>#REF!</v>
      </c>
      <c r="L362" s="674" t="e">
        <f>IF('graph (3)'!$E$22=0,0,IF('graph (3)'!$E$2=0,20,IF(AND(B362&gt;'graph (3)'!$E$22-'graph (3)'!$E$32,B362&lt;'graph (3)'!$E$22+'graph (3)'!$E$32),0.25,0)))</f>
        <v>#REF!</v>
      </c>
    </row>
    <row r="363" spans="2:12">
      <c r="B363" s="620" t="e">
        <f>IF('graph (3)'!$E$2=0,"",B362+'graph (3)'!$E$32)</f>
        <v>#REF!</v>
      </c>
      <c r="C363" s="673" t="e">
        <f>IF('graph (3)'!$E$2=0,20,IF(SUM(K363+L363=0),NA(),0.25))</f>
        <v>#REF!</v>
      </c>
      <c r="D363" s="496" t="e">
        <f>IF('graph (3)'!$E$2=0,20,IF(AND(B363&lt;'graph (3)'!$E$10+'graph (3)'!$E$32,B363&gt;'graph (3)'!$E$10-'graph (3)'!$E$32),0.25,NA()))</f>
        <v>#REF!</v>
      </c>
      <c r="K363" s="674" t="e">
        <f>IF('graph (3)'!$E$20=0,0,IF('graph (3)'!$E$2=0,20,IF(AND(B363&lt;'graph (3)'!$E$20+'graph (3)'!$E$32,B363&gt;'graph (3)'!$E$20-'graph (3)'!$E$32),0.25,0)))</f>
        <v>#REF!</v>
      </c>
      <c r="L363" s="674" t="e">
        <f>IF('graph (3)'!$E$22=0,0,IF('graph (3)'!$E$2=0,20,IF(AND(B363&gt;'graph (3)'!$E$22-'graph (3)'!$E$32,B363&lt;'graph (3)'!$E$22+'graph (3)'!$E$32),0.25,0)))</f>
        <v>#REF!</v>
      </c>
    </row>
    <row r="364" spans="2:12">
      <c r="B364" s="620" t="e">
        <f>IF('graph (3)'!$E$2=0,"",B363+'graph (3)'!$E$32)</f>
        <v>#REF!</v>
      </c>
      <c r="C364" s="673" t="e">
        <f>IF('graph (3)'!$E$2=0,20,IF(SUM(K364+L364=0),NA(),0.25))</f>
        <v>#REF!</v>
      </c>
      <c r="D364" s="496" t="e">
        <f>IF('graph (3)'!$E$2=0,20,IF(AND(B364&lt;'graph (3)'!$E$10+'graph (3)'!$E$32,B364&gt;'graph (3)'!$E$10-'graph (3)'!$E$32),0.25,NA()))</f>
        <v>#REF!</v>
      </c>
      <c r="K364" s="674" t="e">
        <f>IF('graph (3)'!$E$20=0,0,IF('graph (3)'!$E$2=0,20,IF(AND(B364&lt;'graph (3)'!$E$20+'graph (3)'!$E$32,B364&gt;'graph (3)'!$E$20-'graph (3)'!$E$32),0.25,0)))</f>
        <v>#REF!</v>
      </c>
      <c r="L364" s="674" t="e">
        <f>IF('graph (3)'!$E$22=0,0,IF('graph (3)'!$E$2=0,20,IF(AND(B364&gt;'graph (3)'!$E$22-'graph (3)'!$E$32,B364&lt;'graph (3)'!$E$22+'graph (3)'!$E$32),0.25,0)))</f>
        <v>#REF!</v>
      </c>
    </row>
    <row r="365" spans="2:12">
      <c r="B365" s="620" t="e">
        <f>IF('graph (3)'!$E$2=0,"",B364+'graph (3)'!$E$32)</f>
        <v>#REF!</v>
      </c>
      <c r="C365" s="673" t="e">
        <f>IF('graph (3)'!$E$2=0,20,IF(SUM(K365+L365=0),NA(),0.25))</f>
        <v>#REF!</v>
      </c>
      <c r="D365" s="496" t="e">
        <f>IF('graph (3)'!$E$2=0,20,IF(AND(B365&lt;'graph (3)'!$E$10+'graph (3)'!$E$32,B365&gt;'graph (3)'!$E$10-'graph (3)'!$E$32),0.25,NA()))</f>
        <v>#REF!</v>
      </c>
      <c r="K365" s="674" t="e">
        <f>IF('graph (3)'!$E$20=0,0,IF('graph (3)'!$E$2=0,20,IF(AND(B365&lt;'graph (3)'!$E$20+'graph (3)'!$E$32,B365&gt;'graph (3)'!$E$20-'graph (3)'!$E$32),0.25,0)))</f>
        <v>#REF!</v>
      </c>
      <c r="L365" s="674" t="e">
        <f>IF('graph (3)'!$E$22=0,0,IF('graph (3)'!$E$2=0,20,IF(AND(B365&gt;'graph (3)'!$E$22-'graph (3)'!$E$32,B365&lt;'graph (3)'!$E$22+'graph (3)'!$E$32),0.25,0)))</f>
        <v>#REF!</v>
      </c>
    </row>
    <row r="366" spans="2:12">
      <c r="B366" s="620" t="e">
        <f>IF('graph (3)'!$E$2=0,"",B365+'graph (3)'!$E$32)</f>
        <v>#REF!</v>
      </c>
      <c r="C366" s="673" t="e">
        <f>IF('graph (3)'!$E$2=0,20,IF(SUM(K366+L366=0),NA(),0.25))</f>
        <v>#REF!</v>
      </c>
      <c r="D366" s="496" t="e">
        <f>IF('graph (3)'!$E$2=0,20,IF(AND(B366&lt;'graph (3)'!$E$10+'graph (3)'!$E$32,B366&gt;'graph (3)'!$E$10-'graph (3)'!$E$32),0.25,NA()))</f>
        <v>#REF!</v>
      </c>
      <c r="K366" s="674" t="e">
        <f>IF('graph (3)'!$E$20=0,0,IF('graph (3)'!$E$2=0,20,IF(AND(B366&lt;'graph (3)'!$E$20+'graph (3)'!$E$32,B366&gt;'graph (3)'!$E$20-'graph (3)'!$E$32),0.25,0)))</f>
        <v>#REF!</v>
      </c>
      <c r="L366" s="674" t="e">
        <f>IF('graph (3)'!$E$22=0,0,IF('graph (3)'!$E$2=0,20,IF(AND(B366&gt;'graph (3)'!$E$22-'graph (3)'!$E$32,B366&lt;'graph (3)'!$E$22+'graph (3)'!$E$32),0.25,0)))</f>
        <v>#REF!</v>
      </c>
    </row>
    <row r="367" spans="2:12">
      <c r="B367" s="620" t="e">
        <f>IF('graph (3)'!$E$2=0,"",B366+'graph (3)'!$E$32)</f>
        <v>#REF!</v>
      </c>
      <c r="C367" s="673" t="e">
        <f>IF('graph (3)'!$E$2=0,20,IF(SUM(K367+L367=0),NA(),0.25))</f>
        <v>#REF!</v>
      </c>
      <c r="D367" s="496" t="e">
        <f>IF('graph (3)'!$E$2=0,20,IF(AND(B367&lt;'graph (3)'!$E$10+'graph (3)'!$E$32,B367&gt;'graph (3)'!$E$10-'graph (3)'!$E$32),0.25,NA()))</f>
        <v>#REF!</v>
      </c>
      <c r="K367" s="674" t="e">
        <f>IF('graph (3)'!$E$20=0,0,IF('graph (3)'!$E$2=0,20,IF(AND(B367&lt;'graph (3)'!$E$20+'graph (3)'!$E$32,B367&gt;'graph (3)'!$E$20-'graph (3)'!$E$32),0.25,0)))</f>
        <v>#REF!</v>
      </c>
      <c r="L367" s="674" t="e">
        <f>IF('graph (3)'!$E$22=0,0,IF('graph (3)'!$E$2=0,20,IF(AND(B367&gt;'graph (3)'!$E$22-'graph (3)'!$E$32,B367&lt;'graph (3)'!$E$22+'graph (3)'!$E$32),0.25,0)))</f>
        <v>#REF!</v>
      </c>
    </row>
    <row r="368" spans="2:12">
      <c r="B368" s="620" t="e">
        <f>IF('graph (3)'!$E$2=0,"",B367+'graph (3)'!$E$32)</f>
        <v>#REF!</v>
      </c>
      <c r="C368" s="673" t="e">
        <f>IF('graph (3)'!$E$2=0,20,IF(SUM(K368+L368=0),NA(),0.25))</f>
        <v>#REF!</v>
      </c>
      <c r="D368" s="496" t="e">
        <f>IF('graph (3)'!$E$2=0,20,IF(AND(B368&lt;'graph (3)'!$E$10+'graph (3)'!$E$32,B368&gt;'graph (3)'!$E$10-'graph (3)'!$E$32),0.25,NA()))</f>
        <v>#REF!</v>
      </c>
      <c r="K368" s="674" t="e">
        <f>IF('graph (3)'!$E$20=0,0,IF('graph (3)'!$E$2=0,20,IF(AND(B368&lt;'graph (3)'!$E$20+'graph (3)'!$E$32,B368&gt;'graph (3)'!$E$20-'graph (3)'!$E$32),0.25,0)))</f>
        <v>#REF!</v>
      </c>
      <c r="L368" s="674" t="e">
        <f>IF('graph (3)'!$E$22=0,0,IF('graph (3)'!$E$2=0,20,IF(AND(B368&gt;'graph (3)'!$E$22-'graph (3)'!$E$32,B368&lt;'graph (3)'!$E$22+'graph (3)'!$E$32),0.25,0)))</f>
        <v>#REF!</v>
      </c>
    </row>
    <row r="369" spans="2:12">
      <c r="B369" s="620" t="e">
        <f>IF('graph (3)'!$E$2=0,"",B368+'graph (3)'!$E$32)</f>
        <v>#REF!</v>
      </c>
      <c r="C369" s="673" t="e">
        <f>IF('graph (3)'!$E$2=0,20,IF(SUM(K369+L369=0),NA(),0.25))</f>
        <v>#REF!</v>
      </c>
      <c r="D369" s="496" t="e">
        <f>IF('graph (3)'!$E$2=0,20,IF(AND(B369&lt;'graph (3)'!$E$10+'graph (3)'!$E$32,B369&gt;'graph (3)'!$E$10-'graph (3)'!$E$32),0.25,NA()))</f>
        <v>#REF!</v>
      </c>
      <c r="K369" s="674" t="e">
        <f>IF('graph (3)'!$E$20=0,0,IF('graph (3)'!$E$2=0,20,IF(AND(B369&lt;'graph (3)'!$E$20+'graph (3)'!$E$32,B369&gt;'graph (3)'!$E$20-'graph (3)'!$E$32),0.25,0)))</f>
        <v>#REF!</v>
      </c>
      <c r="L369" s="674" t="e">
        <f>IF('graph (3)'!$E$22=0,0,IF('graph (3)'!$E$2=0,20,IF(AND(B369&gt;'graph (3)'!$E$22-'graph (3)'!$E$32,B369&lt;'graph (3)'!$E$22+'graph (3)'!$E$32),0.25,0)))</f>
        <v>#REF!</v>
      </c>
    </row>
    <row r="370" spans="2:12">
      <c r="B370" s="620" t="e">
        <f>IF('graph (3)'!$E$2=0,"",B369+'graph (3)'!$E$32)</f>
        <v>#REF!</v>
      </c>
      <c r="C370" s="673" t="e">
        <f>IF('graph (3)'!$E$2=0,20,IF(SUM(K370+L370=0),NA(),0.25))</f>
        <v>#REF!</v>
      </c>
      <c r="D370" s="496" t="e">
        <f>IF('graph (3)'!$E$2=0,20,IF(AND(B370&lt;'graph (3)'!$E$10+'graph (3)'!$E$32,B370&gt;'graph (3)'!$E$10-'graph (3)'!$E$32),0.25,NA()))</f>
        <v>#REF!</v>
      </c>
      <c r="K370" s="674" t="e">
        <f>IF('graph (3)'!$E$20=0,0,IF('graph (3)'!$E$2=0,20,IF(AND(B370&lt;'graph (3)'!$E$20+'graph (3)'!$E$32,B370&gt;'graph (3)'!$E$20-'graph (3)'!$E$32),0.25,0)))</f>
        <v>#REF!</v>
      </c>
      <c r="L370" s="674" t="e">
        <f>IF('graph (3)'!$E$22=0,0,IF('graph (3)'!$E$2=0,20,IF(AND(B370&gt;'graph (3)'!$E$22-'graph (3)'!$E$32,B370&lt;'graph (3)'!$E$22+'graph (3)'!$E$32),0.25,0)))</f>
        <v>#REF!</v>
      </c>
    </row>
    <row r="371" spans="2:12">
      <c r="B371" s="620" t="e">
        <f>IF('graph (3)'!$E$2=0,"",B370+'graph (3)'!$E$32)</f>
        <v>#REF!</v>
      </c>
      <c r="C371" s="673" t="e">
        <f>IF('graph (3)'!$E$2=0,20,IF(SUM(K371+L371=0),NA(),0.25))</f>
        <v>#REF!</v>
      </c>
      <c r="D371" s="496" t="e">
        <f>IF('graph (3)'!$E$2=0,20,IF(AND(B371&lt;'graph (3)'!$E$10+'graph (3)'!$E$32,B371&gt;'graph (3)'!$E$10-'graph (3)'!$E$32),0.25,NA()))</f>
        <v>#REF!</v>
      </c>
      <c r="K371" s="674" t="e">
        <f>IF('graph (3)'!$E$20=0,0,IF('graph (3)'!$E$2=0,20,IF(AND(B371&lt;'graph (3)'!$E$20+'graph (3)'!$E$32,B371&gt;'graph (3)'!$E$20-'graph (3)'!$E$32),0.25,0)))</f>
        <v>#REF!</v>
      </c>
      <c r="L371" s="674" t="e">
        <f>IF('graph (3)'!$E$22=0,0,IF('graph (3)'!$E$2=0,20,IF(AND(B371&gt;'graph (3)'!$E$22-'graph (3)'!$E$32,B371&lt;'graph (3)'!$E$22+'graph (3)'!$E$32),0.25,0)))</f>
        <v>#REF!</v>
      </c>
    </row>
    <row r="372" spans="2:12">
      <c r="B372" s="620" t="e">
        <f>IF('graph (3)'!$E$2=0,"",B371+'graph (3)'!$E$32)</f>
        <v>#REF!</v>
      </c>
      <c r="C372" s="673" t="e">
        <f>IF('graph (3)'!$E$2=0,20,IF(SUM(K372+L372=0),NA(),0.25))</f>
        <v>#REF!</v>
      </c>
      <c r="D372" s="496" t="e">
        <f>IF('graph (3)'!$E$2=0,20,IF(AND(B372&lt;'graph (3)'!$E$10+'graph (3)'!$E$32,B372&gt;'graph (3)'!$E$10-'graph (3)'!$E$32),0.25,NA()))</f>
        <v>#REF!</v>
      </c>
      <c r="K372" s="674" t="e">
        <f>IF('graph (3)'!$E$20=0,0,IF('graph (3)'!$E$2=0,20,IF(AND(B372&lt;'graph (3)'!$E$20+'graph (3)'!$E$32,B372&gt;'graph (3)'!$E$20-'graph (3)'!$E$32),0.25,0)))</f>
        <v>#REF!</v>
      </c>
      <c r="L372" s="674" t="e">
        <f>IF('graph (3)'!$E$22=0,0,IF('graph (3)'!$E$2=0,20,IF(AND(B372&gt;'graph (3)'!$E$22-'graph (3)'!$E$32,B372&lt;'graph (3)'!$E$22+'graph (3)'!$E$32),0.25,0)))</f>
        <v>#REF!</v>
      </c>
    </row>
    <row r="373" spans="2:12">
      <c r="B373" s="620" t="e">
        <f>IF('graph (3)'!$E$2=0,"",B372+'graph (3)'!$E$32)</f>
        <v>#REF!</v>
      </c>
      <c r="C373" s="673" t="e">
        <f>IF('graph (3)'!$E$2=0,20,IF(SUM(K373+L373=0),NA(),0.25))</f>
        <v>#REF!</v>
      </c>
      <c r="D373" s="496" t="e">
        <f>IF('graph (3)'!$E$2=0,20,IF(AND(B373&lt;'graph (3)'!$E$10+'graph (3)'!$E$32,B373&gt;'graph (3)'!$E$10-'graph (3)'!$E$32),0.25,NA()))</f>
        <v>#REF!</v>
      </c>
      <c r="K373" s="674" t="e">
        <f>IF('graph (3)'!$E$20=0,0,IF('graph (3)'!$E$2=0,20,IF(AND(B373&lt;'graph (3)'!$E$20+'graph (3)'!$E$32,B373&gt;'graph (3)'!$E$20-'graph (3)'!$E$32),0.25,0)))</f>
        <v>#REF!</v>
      </c>
      <c r="L373" s="674" t="e">
        <f>IF('graph (3)'!$E$22=0,0,IF('graph (3)'!$E$2=0,20,IF(AND(B373&gt;'graph (3)'!$E$22-'graph (3)'!$E$32,B373&lt;'graph (3)'!$E$22+'graph (3)'!$E$32),0.25,0)))</f>
        <v>#REF!</v>
      </c>
    </row>
    <row r="374" spans="2:12">
      <c r="B374" s="620" t="e">
        <f>IF('graph (3)'!$E$2=0,"",B373+'graph (3)'!$E$32)</f>
        <v>#REF!</v>
      </c>
      <c r="C374" s="673" t="e">
        <f>IF('graph (3)'!$E$2=0,20,IF(SUM(K374+L374=0),NA(),0.25))</f>
        <v>#REF!</v>
      </c>
      <c r="D374" s="496" t="e">
        <f>IF('graph (3)'!$E$2=0,20,IF(AND(B374&lt;'graph (3)'!$E$10+'graph (3)'!$E$32,B374&gt;'graph (3)'!$E$10-'graph (3)'!$E$32),0.25,NA()))</f>
        <v>#REF!</v>
      </c>
      <c r="K374" s="674" t="e">
        <f>IF('graph (3)'!$E$20=0,0,IF('graph (3)'!$E$2=0,20,IF(AND(B374&lt;'graph (3)'!$E$20+'graph (3)'!$E$32,B374&gt;'graph (3)'!$E$20-'graph (3)'!$E$32),0.25,0)))</f>
        <v>#REF!</v>
      </c>
      <c r="L374" s="674" t="e">
        <f>IF('graph (3)'!$E$22=0,0,IF('graph (3)'!$E$2=0,20,IF(AND(B374&gt;'graph (3)'!$E$22-'graph (3)'!$E$32,B374&lt;'graph (3)'!$E$22+'graph (3)'!$E$32),0.25,0)))</f>
        <v>#REF!</v>
      </c>
    </row>
    <row r="375" spans="2:12">
      <c r="B375" s="620" t="e">
        <f>IF('graph (3)'!$E$2=0,"",B374+'graph (3)'!$E$32)</f>
        <v>#REF!</v>
      </c>
      <c r="C375" s="673" t="e">
        <f>IF('graph (3)'!$E$2=0,20,IF(SUM(K375+L375=0),NA(),0.25))</f>
        <v>#REF!</v>
      </c>
      <c r="D375" s="496" t="e">
        <f>IF('graph (3)'!$E$2=0,20,IF(AND(B375&lt;'graph (3)'!$E$10+'graph (3)'!$E$32,B375&gt;'graph (3)'!$E$10-'graph (3)'!$E$32),0.25,NA()))</f>
        <v>#REF!</v>
      </c>
      <c r="K375" s="674" t="e">
        <f>IF('graph (3)'!$E$20=0,0,IF('graph (3)'!$E$2=0,20,IF(AND(B375&lt;'graph (3)'!$E$20+'graph (3)'!$E$32,B375&gt;'graph (3)'!$E$20-'graph (3)'!$E$32),0.25,0)))</f>
        <v>#REF!</v>
      </c>
      <c r="L375" s="674" t="e">
        <f>IF('graph (3)'!$E$22=0,0,IF('graph (3)'!$E$2=0,20,IF(AND(B375&gt;'graph (3)'!$E$22-'graph (3)'!$E$32,B375&lt;'graph (3)'!$E$22+'graph (3)'!$E$32),0.25,0)))</f>
        <v>#REF!</v>
      </c>
    </row>
    <row r="376" spans="2:12">
      <c r="B376" s="620" t="e">
        <f>IF('graph (3)'!$E$2=0,"",B375+'graph (3)'!$E$32)</f>
        <v>#REF!</v>
      </c>
      <c r="C376" s="673" t="e">
        <f>IF('graph (3)'!$E$2=0,20,IF(SUM(K376+L376=0),NA(),0.25))</f>
        <v>#REF!</v>
      </c>
      <c r="D376" s="496" t="e">
        <f>IF('graph (3)'!$E$2=0,20,IF(AND(B376&lt;'graph (3)'!$E$10+'graph (3)'!$E$32,B376&gt;'graph (3)'!$E$10-'graph (3)'!$E$32),0.25,NA()))</f>
        <v>#REF!</v>
      </c>
      <c r="K376" s="674" t="e">
        <f>IF('graph (3)'!$E$20=0,0,IF('graph (3)'!$E$2=0,20,IF(AND(B376&lt;'graph (3)'!$E$20+'graph (3)'!$E$32,B376&gt;'graph (3)'!$E$20-'graph (3)'!$E$32),0.25,0)))</f>
        <v>#REF!</v>
      </c>
      <c r="L376" s="674" t="e">
        <f>IF('graph (3)'!$E$22=0,0,IF('graph (3)'!$E$2=0,20,IF(AND(B376&gt;'graph (3)'!$E$22-'graph (3)'!$E$32,B376&lt;'graph (3)'!$E$22+'graph (3)'!$E$32),0.25,0)))</f>
        <v>#REF!</v>
      </c>
    </row>
    <row r="377" spans="2:12">
      <c r="B377" s="620" t="e">
        <f>IF('graph (3)'!$E$2=0,"",B376+'graph (3)'!$E$32)</f>
        <v>#REF!</v>
      </c>
      <c r="C377" s="673" t="e">
        <f>IF('graph (3)'!$E$2=0,20,IF(SUM(K377+L377=0),NA(),0.25))</f>
        <v>#REF!</v>
      </c>
      <c r="D377" s="496" t="e">
        <f>IF('graph (3)'!$E$2=0,20,IF(AND(B377&lt;'graph (3)'!$E$10+'graph (3)'!$E$32,B377&gt;'graph (3)'!$E$10-'graph (3)'!$E$32),0.25,NA()))</f>
        <v>#REF!</v>
      </c>
      <c r="K377" s="674" t="e">
        <f>IF('graph (3)'!$E$20=0,0,IF('graph (3)'!$E$2=0,20,IF(AND(B377&lt;'graph (3)'!$E$20+'graph (3)'!$E$32,B377&gt;'graph (3)'!$E$20-'graph (3)'!$E$32),0.25,0)))</f>
        <v>#REF!</v>
      </c>
      <c r="L377" s="674" t="e">
        <f>IF('graph (3)'!$E$22=0,0,IF('graph (3)'!$E$2=0,20,IF(AND(B377&gt;'graph (3)'!$E$22-'graph (3)'!$E$32,B377&lt;'graph (3)'!$E$22+'graph (3)'!$E$32),0.25,0)))</f>
        <v>#REF!</v>
      </c>
    </row>
    <row r="378" spans="2:12">
      <c r="B378" s="620" t="e">
        <f>IF('graph (3)'!$E$2=0,"",B377+'graph (3)'!$E$32)</f>
        <v>#REF!</v>
      </c>
      <c r="C378" s="673" t="e">
        <f>IF('graph (3)'!$E$2=0,20,IF(SUM(K378+L378=0),NA(),0.25))</f>
        <v>#REF!</v>
      </c>
      <c r="D378" s="496" t="e">
        <f>IF('graph (3)'!$E$2=0,20,IF(AND(B378&lt;'graph (3)'!$E$10+'graph (3)'!$E$32,B378&gt;'graph (3)'!$E$10-'graph (3)'!$E$32),0.25,NA()))</f>
        <v>#REF!</v>
      </c>
      <c r="K378" s="674" t="e">
        <f>IF('graph (3)'!$E$20=0,0,IF('graph (3)'!$E$2=0,20,IF(AND(B378&lt;'graph (3)'!$E$20+'graph (3)'!$E$32,B378&gt;'graph (3)'!$E$20-'graph (3)'!$E$32),0.25,0)))</f>
        <v>#REF!</v>
      </c>
      <c r="L378" s="674" t="e">
        <f>IF('graph (3)'!$E$22=0,0,IF('graph (3)'!$E$2=0,20,IF(AND(B378&gt;'graph (3)'!$E$22-'graph (3)'!$E$32,B378&lt;'graph (3)'!$E$22+'graph (3)'!$E$32),0.25,0)))</f>
        <v>#REF!</v>
      </c>
    </row>
    <row r="379" spans="2:12">
      <c r="B379" s="620" t="e">
        <f>IF('graph (3)'!$E$2=0,"",B378+'graph (3)'!$E$32)</f>
        <v>#REF!</v>
      </c>
      <c r="C379" s="673" t="e">
        <f>IF('graph (3)'!$E$2=0,20,IF(SUM(K379+L379=0),NA(),0.25))</f>
        <v>#REF!</v>
      </c>
      <c r="D379" s="496" t="e">
        <f>IF('graph (3)'!$E$2=0,20,IF(AND(B379&lt;'graph (3)'!$E$10+'graph (3)'!$E$32,B379&gt;'graph (3)'!$E$10-'graph (3)'!$E$32),0.25,NA()))</f>
        <v>#REF!</v>
      </c>
      <c r="K379" s="674" t="e">
        <f>IF('graph (3)'!$E$20=0,0,IF('graph (3)'!$E$2=0,20,IF(AND(B379&lt;'graph (3)'!$E$20+'graph (3)'!$E$32,B379&gt;'graph (3)'!$E$20-'graph (3)'!$E$32),0.25,0)))</f>
        <v>#REF!</v>
      </c>
      <c r="L379" s="674" t="e">
        <f>IF('graph (3)'!$E$22=0,0,IF('graph (3)'!$E$2=0,20,IF(AND(B379&gt;'graph (3)'!$E$22-'graph (3)'!$E$32,B379&lt;'graph (3)'!$E$22+'graph (3)'!$E$32),0.25,0)))</f>
        <v>#REF!</v>
      </c>
    </row>
    <row r="380" spans="2:12">
      <c r="B380" s="620" t="e">
        <f>IF('graph (3)'!$E$2=0,"",B379+'graph (3)'!$E$32)</f>
        <v>#REF!</v>
      </c>
      <c r="C380" s="673" t="e">
        <f>IF('graph (3)'!$E$2=0,20,IF(SUM(K380+L380=0),NA(),0.25))</f>
        <v>#REF!</v>
      </c>
      <c r="D380" s="496" t="e">
        <f>IF('graph (3)'!$E$2=0,20,IF(AND(B380&lt;'graph (3)'!$E$10+'graph (3)'!$E$32,B380&gt;'graph (3)'!$E$10-'graph (3)'!$E$32),0.25,NA()))</f>
        <v>#REF!</v>
      </c>
      <c r="K380" s="674" t="e">
        <f>IF('graph (3)'!$E$20=0,0,IF('graph (3)'!$E$2=0,20,IF(AND(B380&lt;'graph (3)'!$E$20+'graph (3)'!$E$32,B380&gt;'graph (3)'!$E$20-'graph (3)'!$E$32),0.25,0)))</f>
        <v>#REF!</v>
      </c>
      <c r="L380" s="674" t="e">
        <f>IF('graph (3)'!$E$22=0,0,IF('graph (3)'!$E$2=0,20,IF(AND(B380&gt;'graph (3)'!$E$22-'graph (3)'!$E$32,B380&lt;'graph (3)'!$E$22+'graph (3)'!$E$32),0.25,0)))</f>
        <v>#REF!</v>
      </c>
    </row>
    <row r="381" spans="2:12">
      <c r="B381" s="620" t="e">
        <f>IF('graph (3)'!$E$2=0,"",B380+'graph (3)'!$E$32)</f>
        <v>#REF!</v>
      </c>
      <c r="C381" s="673" t="e">
        <f>IF('graph (3)'!$E$2=0,20,IF(SUM(K381+L381=0),NA(),0.25))</f>
        <v>#REF!</v>
      </c>
      <c r="D381" s="496" t="e">
        <f>IF('graph (3)'!$E$2=0,20,IF(AND(B381&lt;'graph (3)'!$E$10+'graph (3)'!$E$32,B381&gt;'graph (3)'!$E$10-'graph (3)'!$E$32),0.25,NA()))</f>
        <v>#REF!</v>
      </c>
      <c r="K381" s="674" t="e">
        <f>IF('graph (3)'!$E$20=0,0,IF('graph (3)'!$E$2=0,20,IF(AND(B381&lt;'graph (3)'!$E$20+'graph (3)'!$E$32,B381&gt;'graph (3)'!$E$20-'graph (3)'!$E$32),0.25,0)))</f>
        <v>#REF!</v>
      </c>
      <c r="L381" s="674" t="e">
        <f>IF('graph (3)'!$E$22=0,0,IF('graph (3)'!$E$2=0,20,IF(AND(B381&gt;'graph (3)'!$E$22-'graph (3)'!$E$32,B381&lt;'graph (3)'!$E$22+'graph (3)'!$E$32),0.25,0)))</f>
        <v>#REF!</v>
      </c>
    </row>
    <row r="382" spans="2:12">
      <c r="B382" s="620" t="e">
        <f>IF('graph (3)'!$E$2=0,"",B381+'graph (3)'!$E$32)</f>
        <v>#REF!</v>
      </c>
      <c r="C382" s="673" t="e">
        <f>IF('graph (3)'!$E$2=0,20,IF(SUM(K382+L382=0),NA(),0.25))</f>
        <v>#REF!</v>
      </c>
      <c r="D382" s="496" t="e">
        <f>IF('graph (3)'!$E$2=0,20,IF(AND(B382&lt;'graph (3)'!$E$10+'graph (3)'!$E$32,B382&gt;'graph (3)'!$E$10-'graph (3)'!$E$32),0.25,NA()))</f>
        <v>#REF!</v>
      </c>
      <c r="K382" s="674" t="e">
        <f>IF('graph (3)'!$E$20=0,0,IF('graph (3)'!$E$2=0,20,IF(AND(B382&lt;'graph (3)'!$E$20+'graph (3)'!$E$32,B382&gt;'graph (3)'!$E$20-'graph (3)'!$E$32),0.25,0)))</f>
        <v>#REF!</v>
      </c>
      <c r="L382" s="674" t="e">
        <f>IF('graph (3)'!$E$22=0,0,IF('graph (3)'!$E$2=0,20,IF(AND(B382&gt;'graph (3)'!$E$22-'graph (3)'!$E$32,B382&lt;'graph (3)'!$E$22+'graph (3)'!$E$32),0.25,0)))</f>
        <v>#REF!</v>
      </c>
    </row>
    <row r="383" spans="2:12">
      <c r="B383" s="620" t="e">
        <f>IF('graph (3)'!$E$2=0,"",B382+'graph (3)'!$E$32)</f>
        <v>#REF!</v>
      </c>
      <c r="C383" s="673" t="e">
        <f>IF('graph (3)'!$E$2=0,20,IF(SUM(K383+L383=0),NA(),0.25))</f>
        <v>#REF!</v>
      </c>
      <c r="D383" s="496" t="e">
        <f>IF('graph (3)'!$E$2=0,20,IF(AND(B383&lt;'graph (3)'!$E$10+'graph (3)'!$E$32,B383&gt;'graph (3)'!$E$10-'graph (3)'!$E$32),0.25,NA()))</f>
        <v>#REF!</v>
      </c>
      <c r="K383" s="674" t="e">
        <f>IF('graph (3)'!$E$20=0,0,IF('graph (3)'!$E$2=0,20,IF(AND(B383&lt;'graph (3)'!$E$20+'graph (3)'!$E$32,B383&gt;'graph (3)'!$E$20-'graph (3)'!$E$32),0.25,0)))</f>
        <v>#REF!</v>
      </c>
      <c r="L383" s="674" t="e">
        <f>IF('graph (3)'!$E$22=0,0,IF('graph (3)'!$E$2=0,20,IF(AND(B383&gt;'graph (3)'!$E$22-'graph (3)'!$E$32,B383&lt;'graph (3)'!$E$22+'graph (3)'!$E$32),0.25,0)))</f>
        <v>#REF!</v>
      </c>
    </row>
    <row r="384" spans="2:12">
      <c r="B384" s="620" t="e">
        <f>IF('graph (3)'!$E$2=0,"",B383+'graph (3)'!$E$32)</f>
        <v>#REF!</v>
      </c>
      <c r="C384" s="673" t="e">
        <f>IF('graph (3)'!$E$2=0,20,IF(SUM(K384+L384=0),NA(),0.25))</f>
        <v>#REF!</v>
      </c>
      <c r="D384" s="496" t="e">
        <f>IF('graph (3)'!$E$2=0,20,IF(AND(B384&lt;'graph (3)'!$E$10+'graph (3)'!$E$32,B384&gt;'graph (3)'!$E$10-'graph (3)'!$E$32),0.25,NA()))</f>
        <v>#REF!</v>
      </c>
      <c r="K384" s="674" t="e">
        <f>IF('graph (3)'!$E$20=0,0,IF('graph (3)'!$E$2=0,20,IF(AND(B384&lt;'graph (3)'!$E$20+'graph (3)'!$E$32,B384&gt;'graph (3)'!$E$20-'graph (3)'!$E$32),0.25,0)))</f>
        <v>#REF!</v>
      </c>
      <c r="L384" s="674" t="e">
        <f>IF('graph (3)'!$E$22=0,0,IF('graph (3)'!$E$2=0,20,IF(AND(B384&gt;'graph (3)'!$E$22-'graph (3)'!$E$32,B384&lt;'graph (3)'!$E$22+'graph (3)'!$E$32),0.25,0)))</f>
        <v>#REF!</v>
      </c>
    </row>
    <row r="385" spans="2:12">
      <c r="B385" s="620" t="e">
        <f>IF('graph (3)'!$E$2=0,"",B384+'graph (3)'!$E$32)</f>
        <v>#REF!</v>
      </c>
      <c r="C385" s="673" t="e">
        <f>IF('graph (3)'!$E$2=0,20,IF(SUM(K385+L385=0),NA(),0.25))</f>
        <v>#REF!</v>
      </c>
      <c r="D385" s="496" t="e">
        <f>IF('graph (3)'!$E$2=0,20,IF(AND(B385&lt;'graph (3)'!$E$10+'graph (3)'!$E$32,B385&gt;'graph (3)'!$E$10-'graph (3)'!$E$32),0.25,NA()))</f>
        <v>#REF!</v>
      </c>
      <c r="K385" s="674" t="e">
        <f>IF('graph (3)'!$E$20=0,0,IF('graph (3)'!$E$2=0,20,IF(AND(B385&lt;'graph (3)'!$E$20+'graph (3)'!$E$32,B385&gt;'graph (3)'!$E$20-'graph (3)'!$E$32),0.25,0)))</f>
        <v>#REF!</v>
      </c>
      <c r="L385" s="674" t="e">
        <f>IF('graph (3)'!$E$22=0,0,IF('graph (3)'!$E$2=0,20,IF(AND(B385&gt;'graph (3)'!$E$22-'graph (3)'!$E$32,B385&lt;'graph (3)'!$E$22+'graph (3)'!$E$32),0.25,0)))</f>
        <v>#REF!</v>
      </c>
    </row>
    <row r="386" spans="2:12">
      <c r="B386" s="620" t="e">
        <f>IF('graph (3)'!$E$2=0,"",B385+'graph (3)'!$E$32)</f>
        <v>#REF!</v>
      </c>
      <c r="C386" s="673" t="e">
        <f>IF('graph (3)'!$E$2=0,20,IF(SUM(K386+L386=0),NA(),0.25))</f>
        <v>#REF!</v>
      </c>
      <c r="D386" s="496" t="e">
        <f>IF('graph (3)'!$E$2=0,20,IF(AND(B386&lt;'graph (3)'!$E$10+'graph (3)'!$E$32,B386&gt;'graph (3)'!$E$10-'graph (3)'!$E$32),0.25,NA()))</f>
        <v>#REF!</v>
      </c>
      <c r="K386" s="674" t="e">
        <f>IF('graph (3)'!$E$20=0,0,IF('graph (3)'!$E$2=0,20,IF(AND(B386&lt;'graph (3)'!$E$20+'graph (3)'!$E$32,B386&gt;'graph (3)'!$E$20-'graph (3)'!$E$32),0.25,0)))</f>
        <v>#REF!</v>
      </c>
      <c r="L386" s="674" t="e">
        <f>IF('graph (3)'!$E$22=0,0,IF('graph (3)'!$E$2=0,20,IF(AND(B386&gt;'graph (3)'!$E$22-'graph (3)'!$E$32,B386&lt;'graph (3)'!$E$22+'graph (3)'!$E$32),0.25,0)))</f>
        <v>#REF!</v>
      </c>
    </row>
    <row r="387" spans="2:12">
      <c r="B387" s="620" t="e">
        <f>IF('graph (3)'!$E$2=0,"",B386+'graph (3)'!$E$32)</f>
        <v>#REF!</v>
      </c>
      <c r="C387" s="673" t="e">
        <f>IF('graph (3)'!$E$2=0,20,IF(SUM(K387+L387=0),NA(),0.25))</f>
        <v>#REF!</v>
      </c>
      <c r="D387" s="496" t="e">
        <f>IF('graph (3)'!$E$2=0,20,IF(AND(B387&lt;'graph (3)'!$E$10+'graph (3)'!$E$32,B387&gt;'graph (3)'!$E$10-'graph (3)'!$E$32),0.25,NA()))</f>
        <v>#REF!</v>
      </c>
      <c r="K387" s="674" t="e">
        <f>IF('graph (3)'!$E$20=0,0,IF('graph (3)'!$E$2=0,20,IF(AND(B387&lt;'graph (3)'!$E$20+'graph (3)'!$E$32,B387&gt;'graph (3)'!$E$20-'graph (3)'!$E$32),0.25,0)))</f>
        <v>#REF!</v>
      </c>
      <c r="L387" s="674" t="e">
        <f>IF('graph (3)'!$E$22=0,0,IF('graph (3)'!$E$2=0,20,IF(AND(B387&gt;'graph (3)'!$E$22-'graph (3)'!$E$32,B387&lt;'graph (3)'!$E$22+'graph (3)'!$E$32),0.25,0)))</f>
        <v>#REF!</v>
      </c>
    </row>
    <row r="388" spans="2:12">
      <c r="B388" s="620" t="e">
        <f>IF('graph (3)'!$E$2=0,"",B387+'graph (3)'!$E$32)</f>
        <v>#REF!</v>
      </c>
      <c r="C388" s="673" t="e">
        <f>IF('graph (3)'!$E$2=0,20,IF(SUM(K388+L388=0),NA(),0.25))</f>
        <v>#REF!</v>
      </c>
      <c r="D388" s="496" t="e">
        <f>IF('graph (3)'!$E$2=0,20,IF(AND(B388&lt;'graph (3)'!$E$10+'graph (3)'!$E$32,B388&gt;'graph (3)'!$E$10-'graph (3)'!$E$32),0.25,NA()))</f>
        <v>#REF!</v>
      </c>
      <c r="K388" s="674" t="e">
        <f>IF('graph (3)'!$E$20=0,0,IF('graph (3)'!$E$2=0,20,IF(AND(B388&lt;'graph (3)'!$E$20+'graph (3)'!$E$32,B388&gt;'graph (3)'!$E$20-'graph (3)'!$E$32),0.25,0)))</f>
        <v>#REF!</v>
      </c>
      <c r="L388" s="674" t="e">
        <f>IF('graph (3)'!$E$22=0,0,IF('graph (3)'!$E$2=0,20,IF(AND(B388&gt;'graph (3)'!$E$22-'graph (3)'!$E$32,B388&lt;'graph (3)'!$E$22+'graph (3)'!$E$32),0.25,0)))</f>
        <v>#REF!</v>
      </c>
    </row>
    <row r="389" spans="2:12">
      <c r="B389" s="620" t="e">
        <f>IF('graph (3)'!$E$2=0,"",B388+'graph (3)'!$E$32)</f>
        <v>#REF!</v>
      </c>
      <c r="C389" s="673" t="e">
        <f>IF('graph (3)'!$E$2=0,20,IF(SUM(K389+L389=0),NA(),0.25))</f>
        <v>#REF!</v>
      </c>
      <c r="D389" s="496" t="e">
        <f>IF('graph (3)'!$E$2=0,20,IF(AND(B389&lt;'graph (3)'!$E$10+'graph (3)'!$E$32,B389&gt;'graph (3)'!$E$10-'graph (3)'!$E$32),0.25,NA()))</f>
        <v>#REF!</v>
      </c>
      <c r="K389" s="674" t="e">
        <f>IF('graph (3)'!$E$20=0,0,IF('graph (3)'!$E$2=0,20,IF(AND(B389&lt;'graph (3)'!$E$20+'graph (3)'!$E$32,B389&gt;'graph (3)'!$E$20-'graph (3)'!$E$32),0.25,0)))</f>
        <v>#REF!</v>
      </c>
      <c r="L389" s="674" t="e">
        <f>IF('graph (3)'!$E$22=0,0,IF('graph (3)'!$E$2=0,20,IF(AND(B389&gt;'graph (3)'!$E$22-'graph (3)'!$E$32,B389&lt;'graph (3)'!$E$22+'graph (3)'!$E$32),0.25,0)))</f>
        <v>#REF!</v>
      </c>
    </row>
    <row r="390" spans="2:12">
      <c r="B390" s="620" t="e">
        <f>IF('graph (3)'!$E$2=0,"",B389+'graph (3)'!$E$32)</f>
        <v>#REF!</v>
      </c>
      <c r="C390" s="673" t="e">
        <f>IF('graph (3)'!$E$2=0,20,IF(SUM(K390+L390=0),NA(),0.25))</f>
        <v>#REF!</v>
      </c>
      <c r="D390" s="496" t="e">
        <f>IF('graph (3)'!$E$2=0,20,IF(AND(B390&lt;'graph (3)'!$E$10+'graph (3)'!$E$32,B390&gt;'graph (3)'!$E$10-'graph (3)'!$E$32),0.25,NA()))</f>
        <v>#REF!</v>
      </c>
      <c r="K390" s="674" t="e">
        <f>IF('graph (3)'!$E$20=0,0,IF('graph (3)'!$E$2=0,20,IF(AND(B390&lt;'graph (3)'!$E$20+'graph (3)'!$E$32,B390&gt;'graph (3)'!$E$20-'graph (3)'!$E$32),0.25,0)))</f>
        <v>#REF!</v>
      </c>
      <c r="L390" s="674" t="e">
        <f>IF('graph (3)'!$E$22=0,0,IF('graph (3)'!$E$2=0,20,IF(AND(B390&gt;'graph (3)'!$E$22-'graph (3)'!$E$32,B390&lt;'graph (3)'!$E$22+'graph (3)'!$E$32),0.25,0)))</f>
        <v>#REF!</v>
      </c>
    </row>
    <row r="391" spans="2:12">
      <c r="B391" s="620" t="e">
        <f>IF('graph (3)'!$E$2=0,"",B390+'graph (3)'!$E$32)</f>
        <v>#REF!</v>
      </c>
      <c r="C391" s="673" t="e">
        <f>IF('graph (3)'!$E$2=0,20,IF(SUM(K391+L391=0),NA(),0.25))</f>
        <v>#REF!</v>
      </c>
      <c r="D391" s="496" t="e">
        <f>IF('graph (3)'!$E$2=0,20,IF(AND(B391&lt;'graph (3)'!$E$10+'graph (3)'!$E$32,B391&gt;'graph (3)'!$E$10-'graph (3)'!$E$32),0.25,NA()))</f>
        <v>#REF!</v>
      </c>
      <c r="K391" s="674" t="e">
        <f>IF('graph (3)'!$E$20=0,0,IF('graph (3)'!$E$2=0,20,IF(AND(B391&lt;'graph (3)'!$E$20+'graph (3)'!$E$32,B391&gt;'graph (3)'!$E$20-'graph (3)'!$E$32),0.25,0)))</f>
        <v>#REF!</v>
      </c>
      <c r="L391" s="674" t="e">
        <f>IF('graph (3)'!$E$22=0,0,IF('graph (3)'!$E$2=0,20,IF(AND(B391&gt;'graph (3)'!$E$22-'graph (3)'!$E$32,B391&lt;'graph (3)'!$E$22+'graph (3)'!$E$32),0.25,0)))</f>
        <v>#REF!</v>
      </c>
    </row>
    <row r="392" spans="2:12">
      <c r="B392" s="620" t="e">
        <f>IF('graph (3)'!$E$2=0,"",B391+'graph (3)'!$E$32)</f>
        <v>#REF!</v>
      </c>
      <c r="C392" s="673" t="e">
        <f>IF('graph (3)'!$E$2=0,20,IF(SUM(K392+L392=0),NA(),0.25))</f>
        <v>#REF!</v>
      </c>
      <c r="D392" s="496" t="e">
        <f>IF('graph (3)'!$E$2=0,20,IF(AND(B392&lt;'graph (3)'!$E$10+'graph (3)'!$E$32,B392&gt;'graph (3)'!$E$10-'graph (3)'!$E$32),0.25,NA()))</f>
        <v>#REF!</v>
      </c>
      <c r="K392" s="674" t="e">
        <f>IF('graph (3)'!$E$20=0,0,IF('graph (3)'!$E$2=0,20,IF(AND(B392&lt;'graph (3)'!$E$20+'graph (3)'!$E$32,B392&gt;'graph (3)'!$E$20-'graph (3)'!$E$32),0.25,0)))</f>
        <v>#REF!</v>
      </c>
      <c r="L392" s="674" t="e">
        <f>IF('graph (3)'!$E$22=0,0,IF('graph (3)'!$E$2=0,20,IF(AND(B392&gt;'graph (3)'!$E$22-'graph (3)'!$E$32,B392&lt;'graph (3)'!$E$22+'graph (3)'!$E$32),0.25,0)))</f>
        <v>#REF!</v>
      </c>
    </row>
    <row r="393" spans="2:12">
      <c r="B393" s="620" t="e">
        <f>IF('graph (3)'!$E$2=0,"",B392+'graph (3)'!$E$32)</f>
        <v>#REF!</v>
      </c>
      <c r="C393" s="673" t="e">
        <f>IF('graph (3)'!$E$2=0,20,IF(SUM(K393+L393=0),NA(),0.25))</f>
        <v>#REF!</v>
      </c>
      <c r="D393" s="496" t="e">
        <f>IF('graph (3)'!$E$2=0,20,IF(AND(B393&lt;'graph (3)'!$E$10+'graph (3)'!$E$32,B393&gt;'graph (3)'!$E$10-'graph (3)'!$E$32),0.25,NA()))</f>
        <v>#REF!</v>
      </c>
      <c r="K393" s="674" t="e">
        <f>IF('graph (3)'!$E$20=0,0,IF('graph (3)'!$E$2=0,20,IF(AND(B393&lt;'graph (3)'!$E$20+'graph (3)'!$E$32,B393&gt;'graph (3)'!$E$20-'graph (3)'!$E$32),0.25,0)))</f>
        <v>#REF!</v>
      </c>
      <c r="L393" s="674" t="e">
        <f>IF('graph (3)'!$E$22=0,0,IF('graph (3)'!$E$2=0,20,IF(AND(B393&gt;'graph (3)'!$E$22-'graph (3)'!$E$32,B393&lt;'graph (3)'!$E$22+'graph (3)'!$E$32),0.25,0)))</f>
        <v>#REF!</v>
      </c>
    </row>
    <row r="394" spans="2:12">
      <c r="B394" s="620" t="e">
        <f>IF('graph (3)'!$E$2=0,"",B393+'graph (3)'!$E$32)</f>
        <v>#REF!</v>
      </c>
      <c r="C394" s="673" t="e">
        <f>IF('graph (3)'!$E$2=0,20,IF(SUM(K394+L394=0),NA(),0.25))</f>
        <v>#REF!</v>
      </c>
      <c r="D394" s="496" t="e">
        <f>IF('graph (3)'!$E$2=0,20,IF(AND(B394&lt;'graph (3)'!$E$10+'graph (3)'!$E$32,B394&gt;'graph (3)'!$E$10-'graph (3)'!$E$32),0.25,NA()))</f>
        <v>#REF!</v>
      </c>
      <c r="K394" s="674" t="e">
        <f>IF('graph (3)'!$E$20=0,0,IF('graph (3)'!$E$2=0,20,IF(AND(B394&lt;'graph (3)'!$E$20+'graph (3)'!$E$32,B394&gt;'graph (3)'!$E$20-'graph (3)'!$E$32),0.25,0)))</f>
        <v>#REF!</v>
      </c>
      <c r="L394" s="674" t="e">
        <f>IF('graph (3)'!$E$22=0,0,IF('graph (3)'!$E$2=0,20,IF(AND(B394&gt;'graph (3)'!$E$22-'graph (3)'!$E$32,B394&lt;'graph (3)'!$E$22+'graph (3)'!$E$32),0.25,0)))</f>
        <v>#REF!</v>
      </c>
    </row>
    <row r="395" spans="2:12">
      <c r="B395" s="620" t="e">
        <f>IF('graph (3)'!$E$2=0,"",B394+'graph (3)'!$E$32)</f>
        <v>#REF!</v>
      </c>
      <c r="C395" s="673" t="e">
        <f>IF('graph (3)'!$E$2=0,20,IF(SUM(K395+L395=0),NA(),0.25))</f>
        <v>#REF!</v>
      </c>
      <c r="D395" s="496" t="e">
        <f>IF('graph (3)'!$E$2=0,20,IF(AND(B395&lt;'graph (3)'!$E$10+'graph (3)'!$E$32,B395&gt;'graph (3)'!$E$10-'graph (3)'!$E$32),0.25,NA()))</f>
        <v>#REF!</v>
      </c>
      <c r="K395" s="674" t="e">
        <f>IF('graph (3)'!$E$20=0,0,IF('graph (3)'!$E$2=0,20,IF(AND(B395&lt;'graph (3)'!$E$20+'graph (3)'!$E$32,B395&gt;'graph (3)'!$E$20-'graph (3)'!$E$32),0.25,0)))</f>
        <v>#REF!</v>
      </c>
      <c r="L395" s="674" t="e">
        <f>IF('graph (3)'!$E$22=0,0,IF('graph (3)'!$E$2=0,20,IF(AND(B395&gt;'graph (3)'!$E$22-'graph (3)'!$E$32,B395&lt;'graph (3)'!$E$22+'graph (3)'!$E$32),0.25,0)))</f>
        <v>#REF!</v>
      </c>
    </row>
    <row r="396" spans="2:12">
      <c r="B396" s="620" t="e">
        <f>IF('graph (3)'!$E$2=0,"",B395+'graph (3)'!$E$32)</f>
        <v>#REF!</v>
      </c>
      <c r="C396" s="673" t="e">
        <f>IF('graph (3)'!$E$2=0,20,IF(SUM(K396+L396=0),NA(),0.25))</f>
        <v>#REF!</v>
      </c>
      <c r="D396" s="496" t="e">
        <f>IF('graph (3)'!$E$2=0,20,IF(AND(B396&lt;'graph (3)'!$E$10+'graph (3)'!$E$32,B396&gt;'graph (3)'!$E$10-'graph (3)'!$E$32),0.25,NA()))</f>
        <v>#REF!</v>
      </c>
      <c r="K396" s="674" t="e">
        <f>IF('graph (3)'!$E$20=0,0,IF('graph (3)'!$E$2=0,20,IF(AND(B396&lt;'graph (3)'!$E$20+'graph (3)'!$E$32,B396&gt;'graph (3)'!$E$20-'graph (3)'!$E$32),0.25,0)))</f>
        <v>#REF!</v>
      </c>
      <c r="L396" s="674" t="e">
        <f>IF('graph (3)'!$E$22=0,0,IF('graph (3)'!$E$2=0,20,IF(AND(B396&gt;'graph (3)'!$E$22-'graph (3)'!$E$32,B396&lt;'graph (3)'!$E$22+'graph (3)'!$E$32),0.25,0)))</f>
        <v>#REF!</v>
      </c>
    </row>
    <row r="397" spans="2:12">
      <c r="B397" s="620" t="e">
        <f>IF('graph (3)'!$E$2=0,"",B396+'graph (3)'!$E$32)</f>
        <v>#REF!</v>
      </c>
      <c r="C397" s="673" t="e">
        <f>IF('graph (3)'!$E$2=0,20,IF(SUM(K397+L397=0),NA(),0.25))</f>
        <v>#REF!</v>
      </c>
      <c r="D397" s="496" t="e">
        <f>IF('graph (3)'!$E$2=0,20,IF(AND(B397&lt;'graph (3)'!$E$10+'graph (3)'!$E$32,B397&gt;'graph (3)'!$E$10-'graph (3)'!$E$32),0.25,NA()))</f>
        <v>#REF!</v>
      </c>
      <c r="K397" s="674" t="e">
        <f>IF('graph (3)'!$E$20=0,0,IF('graph (3)'!$E$2=0,20,IF(AND(B397&lt;'graph (3)'!$E$20+'graph (3)'!$E$32,B397&gt;'graph (3)'!$E$20-'graph (3)'!$E$32),0.25,0)))</f>
        <v>#REF!</v>
      </c>
      <c r="L397" s="674" t="e">
        <f>IF('graph (3)'!$E$22=0,0,IF('graph (3)'!$E$2=0,20,IF(AND(B397&gt;'graph (3)'!$E$22-'graph (3)'!$E$32,B397&lt;'graph (3)'!$E$22+'graph (3)'!$E$32),0.25,0)))</f>
        <v>#REF!</v>
      </c>
    </row>
    <row r="398" spans="2:12">
      <c r="B398" s="620" t="e">
        <f>IF('graph (3)'!$E$2=0,"",B397+'graph (3)'!$E$32)</f>
        <v>#REF!</v>
      </c>
      <c r="C398" s="673" t="e">
        <f>IF('graph (3)'!$E$2=0,20,IF(SUM(K398+L398=0),NA(),0.25))</f>
        <v>#REF!</v>
      </c>
      <c r="D398" s="496" t="e">
        <f>IF('graph (3)'!$E$2=0,20,IF(AND(B398&lt;'graph (3)'!$E$10+'graph (3)'!$E$32,B398&gt;'graph (3)'!$E$10-'graph (3)'!$E$32),0.25,NA()))</f>
        <v>#REF!</v>
      </c>
      <c r="K398" s="674" t="e">
        <f>IF('graph (3)'!$E$20=0,0,IF('graph (3)'!$E$2=0,20,IF(AND(B398&lt;'graph (3)'!$E$20+'graph (3)'!$E$32,B398&gt;'graph (3)'!$E$20-'graph (3)'!$E$32),0.25,0)))</f>
        <v>#REF!</v>
      </c>
      <c r="L398" s="674" t="e">
        <f>IF('graph (3)'!$E$22=0,0,IF('graph (3)'!$E$2=0,20,IF(AND(B398&gt;'graph (3)'!$E$22-'graph (3)'!$E$32,B398&lt;'graph (3)'!$E$22+'graph (3)'!$E$32),0.25,0)))</f>
        <v>#REF!</v>
      </c>
    </row>
    <row r="399" spans="2:12">
      <c r="B399" s="620" t="e">
        <f>IF('graph (3)'!$E$2=0,"",B398+'graph (3)'!$E$32)</f>
        <v>#REF!</v>
      </c>
      <c r="C399" s="673" t="e">
        <f>IF('graph (3)'!$E$2=0,20,IF(SUM(K399+L399=0),NA(),0.25))</f>
        <v>#REF!</v>
      </c>
      <c r="D399" s="496" t="e">
        <f>IF('graph (3)'!$E$2=0,20,IF(AND(B399&lt;'graph (3)'!$E$10+'graph (3)'!$E$32,B399&gt;'graph (3)'!$E$10-'graph (3)'!$E$32),0.25,NA()))</f>
        <v>#REF!</v>
      </c>
      <c r="K399" s="674" t="e">
        <f>IF('graph (3)'!$E$20=0,0,IF('graph (3)'!$E$2=0,20,IF(AND(B399&lt;'graph (3)'!$E$20+'graph (3)'!$E$32,B399&gt;'graph (3)'!$E$20-'graph (3)'!$E$32),0.25,0)))</f>
        <v>#REF!</v>
      </c>
      <c r="L399" s="674" t="e">
        <f>IF('graph (3)'!$E$22=0,0,IF('graph (3)'!$E$2=0,20,IF(AND(B399&gt;'graph (3)'!$E$22-'graph (3)'!$E$32,B399&lt;'graph (3)'!$E$22+'graph (3)'!$E$32),0.25,0)))</f>
        <v>#REF!</v>
      </c>
    </row>
    <row r="400" spans="2:12">
      <c r="B400" s="620" t="e">
        <f>IF('graph (3)'!$E$2=0,"",B399+'graph (3)'!$E$32)</f>
        <v>#REF!</v>
      </c>
      <c r="C400" s="673" t="e">
        <f>IF('graph (3)'!$E$2=0,20,IF(SUM(K400+L400=0),NA(),0.25))</f>
        <v>#REF!</v>
      </c>
      <c r="D400" s="496" t="e">
        <f>IF('graph (3)'!$E$2=0,20,IF(AND(B400&lt;'graph (3)'!$E$10+'graph (3)'!$E$32,B400&gt;'graph (3)'!$E$10-'graph (3)'!$E$32),0.25,NA()))</f>
        <v>#REF!</v>
      </c>
      <c r="K400" s="674" t="e">
        <f>IF('graph (3)'!$E$20=0,0,IF('graph (3)'!$E$2=0,20,IF(AND(B400&lt;'graph (3)'!$E$20+'graph (3)'!$E$32,B400&gt;'graph (3)'!$E$20-'graph (3)'!$E$32),0.25,0)))</f>
        <v>#REF!</v>
      </c>
      <c r="L400" s="674" t="e">
        <f>IF('graph (3)'!$E$22=0,0,IF('graph (3)'!$E$2=0,20,IF(AND(B400&gt;'graph (3)'!$E$22-'graph (3)'!$E$32,B400&lt;'graph (3)'!$E$22+'graph (3)'!$E$32),0.25,0)))</f>
        <v>#REF!</v>
      </c>
    </row>
    <row r="401" spans="2:12">
      <c r="B401" s="620" t="e">
        <f>IF('graph (3)'!$E$2=0,"",B400+'graph (3)'!$E$32)</f>
        <v>#REF!</v>
      </c>
      <c r="C401" s="673" t="e">
        <f>IF('graph (3)'!$E$2=0,20,IF(SUM(K401+L401=0),NA(),0.25))</f>
        <v>#REF!</v>
      </c>
      <c r="D401" s="496" t="e">
        <f>IF('graph (3)'!$E$2=0,20,IF(AND(B401&lt;'graph (3)'!$E$10+'graph (3)'!$E$32,B401&gt;'graph (3)'!$E$10-'graph (3)'!$E$32),0.25,NA()))</f>
        <v>#REF!</v>
      </c>
      <c r="K401" s="674" t="e">
        <f>IF('graph (3)'!$E$20=0,0,IF('graph (3)'!$E$2=0,20,IF(AND(B401&lt;'graph (3)'!$E$20+'graph (3)'!$E$32,B401&gt;'graph (3)'!$E$20-'graph (3)'!$E$32),0.25,0)))</f>
        <v>#REF!</v>
      </c>
      <c r="L401" s="674" t="e">
        <f>IF('graph (3)'!$E$22=0,0,IF('graph (3)'!$E$2=0,20,IF(AND(B401&gt;'graph (3)'!$E$22-'graph (3)'!$E$32,B401&lt;'graph (3)'!$E$22+'graph (3)'!$E$32),0.25,0)))</f>
        <v>#REF!</v>
      </c>
    </row>
    <row r="402" spans="2:12">
      <c r="B402" s="620" t="e">
        <f>IF('graph (3)'!$E$2=0,"",B401+'graph (3)'!$E$32)</f>
        <v>#REF!</v>
      </c>
      <c r="C402" s="673" t="e">
        <f>IF('graph (3)'!$E$2=0,20,IF(SUM(K402+L402=0),NA(),0.25))</f>
        <v>#REF!</v>
      </c>
      <c r="D402" s="496" t="e">
        <f>IF('graph (3)'!$E$2=0,20,IF(AND(B402&lt;'graph (3)'!$E$10+'graph (3)'!$E$32,B402&gt;'graph (3)'!$E$10-'graph (3)'!$E$32),0.25,NA()))</f>
        <v>#REF!</v>
      </c>
      <c r="K402" s="674" t="e">
        <f>IF('graph (3)'!$E$20=0,0,IF('graph (3)'!$E$2=0,20,IF(AND(B402&lt;'graph (3)'!$E$20+'graph (3)'!$E$32,B402&gt;'graph (3)'!$E$20-'graph (3)'!$E$32),0.25,0)))</f>
        <v>#REF!</v>
      </c>
      <c r="L402" s="674" t="e">
        <f>IF('graph (3)'!$E$22=0,0,IF('graph (3)'!$E$2=0,20,IF(AND(B402&gt;'graph (3)'!$E$22-'graph (3)'!$E$32,B402&lt;'graph (3)'!$E$22+'graph (3)'!$E$32),0.25,0)))</f>
        <v>#REF!</v>
      </c>
    </row>
    <row r="403" spans="2:12">
      <c r="B403" s="620" t="e">
        <f>IF('graph (3)'!$E$2=0,"",B402+'graph (3)'!$E$32)</f>
        <v>#REF!</v>
      </c>
      <c r="C403" s="673" t="e">
        <f>IF('graph (3)'!$E$2=0,20,IF(SUM(K403+L403=0),NA(),0.25))</f>
        <v>#REF!</v>
      </c>
      <c r="D403" s="496" t="e">
        <f>IF('graph (3)'!$E$2=0,20,IF(AND(B403&lt;'graph (3)'!$E$10+'graph (3)'!$E$32,B403&gt;'graph (3)'!$E$10-'graph (3)'!$E$32),0.25,NA()))</f>
        <v>#REF!</v>
      </c>
      <c r="K403" s="674" t="e">
        <f>IF('graph (3)'!$E$20=0,0,IF('graph (3)'!$E$2=0,20,IF(AND(B403&lt;'graph (3)'!$E$20+'graph (3)'!$E$32,B403&gt;'graph (3)'!$E$20-'graph (3)'!$E$32),0.25,0)))</f>
        <v>#REF!</v>
      </c>
      <c r="L403" s="674" t="e">
        <f>IF('graph (3)'!$E$22=0,0,IF('graph (3)'!$E$2=0,20,IF(AND(B403&gt;'graph (3)'!$E$22-'graph (3)'!$E$32,B403&lt;'graph (3)'!$E$22+'graph (3)'!$E$32),0.25,0)))</f>
        <v>#REF!</v>
      </c>
    </row>
    <row r="404" spans="2:12">
      <c r="B404" s="620" t="e">
        <f>IF('graph (3)'!$E$2=0,"",B403+'graph (3)'!$E$32)</f>
        <v>#REF!</v>
      </c>
      <c r="C404" s="673" t="e">
        <f>IF('graph (3)'!$E$2=0,20,IF(SUM(K404+L404=0),NA(),0.25))</f>
        <v>#REF!</v>
      </c>
      <c r="D404" s="496" t="e">
        <f>IF('graph (3)'!$E$2=0,20,IF(AND(B404&lt;'graph (3)'!$E$10+'graph (3)'!$E$32,B404&gt;'graph (3)'!$E$10-'graph (3)'!$E$32),0.25,NA()))</f>
        <v>#REF!</v>
      </c>
      <c r="K404" s="674" t="e">
        <f>IF('graph (3)'!$E$20=0,0,IF('graph (3)'!$E$2=0,20,IF(AND(B404&lt;'graph (3)'!$E$20+'graph (3)'!$E$32,B404&gt;'graph (3)'!$E$20-'graph (3)'!$E$32),0.25,0)))</f>
        <v>#REF!</v>
      </c>
      <c r="L404" s="674" t="e">
        <f>IF('graph (3)'!$E$22=0,0,IF('graph (3)'!$E$2=0,20,IF(AND(B404&gt;'graph (3)'!$E$22-'graph (3)'!$E$32,B404&lt;'graph (3)'!$E$22+'graph (3)'!$E$32),0.25,0)))</f>
        <v>#REF!</v>
      </c>
    </row>
    <row r="405" spans="2:12">
      <c r="B405" s="620" t="e">
        <f>IF('graph (3)'!$E$2=0,"",B404+'graph (3)'!$E$32)</f>
        <v>#REF!</v>
      </c>
      <c r="C405" s="673" t="e">
        <f>IF('graph (3)'!$E$2=0,20,IF(SUM(K405+L405=0),NA(),0.25))</f>
        <v>#REF!</v>
      </c>
      <c r="D405" s="496" t="e">
        <f>IF('graph (3)'!$E$2=0,20,IF(AND(B405&lt;'graph (3)'!$E$10+'graph (3)'!$E$32,B405&gt;'graph (3)'!$E$10-'graph (3)'!$E$32),0.25,NA()))</f>
        <v>#REF!</v>
      </c>
      <c r="K405" s="674" t="e">
        <f>IF('graph (3)'!$E$20=0,0,IF('graph (3)'!$E$2=0,20,IF(AND(B405&lt;'graph (3)'!$E$20+'graph (3)'!$E$32,B405&gt;'graph (3)'!$E$20-'graph (3)'!$E$32),0.25,0)))</f>
        <v>#REF!</v>
      </c>
      <c r="L405" s="674" t="e">
        <f>IF('graph (3)'!$E$22=0,0,IF('graph (3)'!$E$2=0,20,IF(AND(B405&gt;'graph (3)'!$E$22-'graph (3)'!$E$32,B405&lt;'graph (3)'!$E$22+'graph (3)'!$E$32),0.25,0)))</f>
        <v>#REF!</v>
      </c>
    </row>
    <row r="406" spans="2:12">
      <c r="B406" s="620" t="e">
        <f>IF('graph (3)'!$E$2=0,"",B405+'graph (3)'!$E$32)</f>
        <v>#REF!</v>
      </c>
      <c r="C406" s="673" t="e">
        <f>IF('graph (3)'!$E$2=0,20,IF(SUM(K406+L406=0),NA(),0.25))</f>
        <v>#REF!</v>
      </c>
      <c r="D406" s="496" t="e">
        <f>IF('graph (3)'!$E$2=0,20,IF(AND(B406&lt;'graph (3)'!$E$10+'graph (3)'!$E$32,B406&gt;'graph (3)'!$E$10-'graph (3)'!$E$32),0.25,NA()))</f>
        <v>#REF!</v>
      </c>
      <c r="K406" s="674" t="e">
        <f>IF('graph (3)'!$E$20=0,0,IF('graph (3)'!$E$2=0,20,IF(AND(B406&lt;'graph (3)'!$E$20+'graph (3)'!$E$32,B406&gt;'graph (3)'!$E$20-'graph (3)'!$E$32),0.25,0)))</f>
        <v>#REF!</v>
      </c>
      <c r="L406" s="674" t="e">
        <f>IF('graph (3)'!$E$22=0,0,IF('graph (3)'!$E$2=0,20,IF(AND(B406&gt;'graph (3)'!$E$22-'graph (3)'!$E$32,B406&lt;'graph (3)'!$E$22+'graph (3)'!$E$32),0.25,0)))</f>
        <v>#REF!</v>
      </c>
    </row>
    <row r="407" spans="2:12">
      <c r="B407" s="620" t="e">
        <f>IF('graph (3)'!$E$2=0,"",B406+'graph (3)'!$E$32)</f>
        <v>#REF!</v>
      </c>
      <c r="C407" s="673" t="e">
        <f>IF('graph (3)'!$E$2=0,20,IF(SUM(K407+L407=0),NA(),0.25))</f>
        <v>#REF!</v>
      </c>
      <c r="D407" s="496" t="e">
        <f>IF('graph (3)'!$E$2=0,20,IF(AND(B407&lt;'graph (3)'!$E$10+'graph (3)'!$E$32,B407&gt;'graph (3)'!$E$10-'graph (3)'!$E$32),0.25,NA()))</f>
        <v>#REF!</v>
      </c>
      <c r="K407" s="674" t="e">
        <f>IF('graph (3)'!$E$20=0,0,IF('graph (3)'!$E$2=0,20,IF(AND(B407&lt;'graph (3)'!$E$20+'graph (3)'!$E$32,B407&gt;'graph (3)'!$E$20-'graph (3)'!$E$32),0.25,0)))</f>
        <v>#REF!</v>
      </c>
      <c r="L407" s="674" t="e">
        <f>IF('graph (3)'!$E$22=0,0,IF('graph (3)'!$E$2=0,20,IF(AND(B407&gt;'graph (3)'!$E$22-'graph (3)'!$E$32,B407&lt;'graph (3)'!$E$22+'graph (3)'!$E$32),0.25,0)))</f>
        <v>#REF!</v>
      </c>
    </row>
    <row r="408" spans="2:12">
      <c r="B408" s="620" t="e">
        <f>IF('graph (3)'!$E$2=0,"",B407+'graph (3)'!$E$32)</f>
        <v>#REF!</v>
      </c>
      <c r="C408" s="673" t="e">
        <f>IF('graph (3)'!$E$2=0,20,IF(SUM(K408+L408=0),NA(),0.25))</f>
        <v>#REF!</v>
      </c>
      <c r="D408" s="496" t="e">
        <f>IF('graph (3)'!$E$2=0,20,IF(AND(B408&lt;'graph (3)'!$E$10+'graph (3)'!$E$32,B408&gt;'graph (3)'!$E$10-'graph (3)'!$E$32),0.25,NA()))</f>
        <v>#REF!</v>
      </c>
      <c r="K408" s="674" t="e">
        <f>IF('graph (3)'!$E$20=0,0,IF('graph (3)'!$E$2=0,20,IF(AND(B408&lt;'graph (3)'!$E$20+'graph (3)'!$E$32,B408&gt;'graph (3)'!$E$20-'graph (3)'!$E$32),0.25,0)))</f>
        <v>#REF!</v>
      </c>
      <c r="L408" s="674" t="e">
        <f>IF('graph (3)'!$E$22=0,0,IF('graph (3)'!$E$2=0,20,IF(AND(B408&gt;'graph (3)'!$E$22-'graph (3)'!$E$32,B408&lt;'graph (3)'!$E$22+'graph (3)'!$E$32),0.25,0)))</f>
        <v>#REF!</v>
      </c>
    </row>
    <row r="409" spans="2:12">
      <c r="B409" s="620" t="e">
        <f>IF('graph (3)'!$E$2=0,"",B408+'graph (3)'!$E$32)</f>
        <v>#REF!</v>
      </c>
      <c r="C409" s="673" t="e">
        <f>IF('graph (3)'!$E$2=0,20,IF(SUM(K409+L409=0),NA(),0.25))</f>
        <v>#REF!</v>
      </c>
      <c r="D409" s="496" t="e">
        <f>IF('graph (3)'!$E$2=0,20,IF(AND(B409&lt;'graph (3)'!$E$10+'graph (3)'!$E$32,B409&gt;'graph (3)'!$E$10-'graph (3)'!$E$32),0.25,NA()))</f>
        <v>#REF!</v>
      </c>
      <c r="K409" s="674" t="e">
        <f>IF('graph (3)'!$E$20=0,0,IF('graph (3)'!$E$2=0,20,IF(AND(B409&lt;'graph (3)'!$E$20+'graph (3)'!$E$32,B409&gt;'graph (3)'!$E$20-'graph (3)'!$E$32),0.25,0)))</f>
        <v>#REF!</v>
      </c>
      <c r="L409" s="674" t="e">
        <f>IF('graph (3)'!$E$22=0,0,IF('graph (3)'!$E$2=0,20,IF(AND(B409&gt;'graph (3)'!$E$22-'graph (3)'!$E$32,B409&lt;'graph (3)'!$E$22+'graph (3)'!$E$32),0.25,0)))</f>
        <v>#REF!</v>
      </c>
    </row>
    <row r="410" spans="2:12">
      <c r="B410" s="620" t="e">
        <f>IF('graph (3)'!$E$2=0,"",B409+'graph (3)'!$E$32)</f>
        <v>#REF!</v>
      </c>
      <c r="C410" s="673" t="e">
        <f>IF('graph (3)'!$E$2=0,20,IF(SUM(K410+L410=0),NA(),0.25))</f>
        <v>#REF!</v>
      </c>
      <c r="D410" s="496" t="e">
        <f>IF('graph (3)'!$E$2=0,20,IF(AND(B410&lt;'graph (3)'!$E$10+'graph (3)'!$E$32,B410&gt;'graph (3)'!$E$10-'graph (3)'!$E$32),0.25,NA()))</f>
        <v>#REF!</v>
      </c>
      <c r="K410" s="674" t="e">
        <f>IF('graph (3)'!$E$20=0,0,IF('graph (3)'!$E$2=0,20,IF(AND(B410&lt;'graph (3)'!$E$20+'graph (3)'!$E$32,B410&gt;'graph (3)'!$E$20-'graph (3)'!$E$32),0.25,0)))</f>
        <v>#REF!</v>
      </c>
      <c r="L410" s="674" t="e">
        <f>IF('graph (3)'!$E$22=0,0,IF('graph (3)'!$E$2=0,20,IF(AND(B410&gt;'graph (3)'!$E$22-'graph (3)'!$E$32,B410&lt;'graph (3)'!$E$22+'graph (3)'!$E$32),0.25,0)))</f>
        <v>#REF!</v>
      </c>
    </row>
    <row r="411" spans="2:12">
      <c r="B411" s="620" t="e">
        <f>IF('graph (3)'!$E$2=0,"",B410+'graph (3)'!$E$32)</f>
        <v>#REF!</v>
      </c>
      <c r="C411" s="673" t="e">
        <f>IF('graph (3)'!$E$2=0,20,IF(SUM(K411+L411=0),NA(),0.25))</f>
        <v>#REF!</v>
      </c>
      <c r="D411" s="496" t="e">
        <f>IF('graph (3)'!$E$2=0,20,IF(AND(B411&lt;'graph (3)'!$E$10+'graph (3)'!$E$32,B411&gt;'graph (3)'!$E$10-'graph (3)'!$E$32),0.25,NA()))</f>
        <v>#REF!</v>
      </c>
      <c r="K411" s="674" t="e">
        <f>IF('graph (3)'!$E$20=0,0,IF('graph (3)'!$E$2=0,20,IF(AND(B411&lt;'graph (3)'!$E$20+'graph (3)'!$E$32,B411&gt;'graph (3)'!$E$20-'graph (3)'!$E$32),0.25,0)))</f>
        <v>#REF!</v>
      </c>
      <c r="L411" s="674" t="e">
        <f>IF('graph (3)'!$E$22=0,0,IF('graph (3)'!$E$2=0,20,IF(AND(B411&gt;'graph (3)'!$E$22-'graph (3)'!$E$32,B411&lt;'graph (3)'!$E$22+'graph (3)'!$E$32),0.25,0)))</f>
        <v>#REF!</v>
      </c>
    </row>
    <row r="412" spans="2:12">
      <c r="B412" s="620" t="e">
        <f>IF('graph (3)'!$E$2=0,"",B411+'graph (3)'!$E$32)</f>
        <v>#REF!</v>
      </c>
      <c r="C412" s="673" t="e">
        <f>IF('graph (3)'!$E$2=0,20,IF(SUM(K412+L412=0),NA(),0.25))</f>
        <v>#REF!</v>
      </c>
      <c r="D412" s="496" t="e">
        <f>IF('graph (3)'!$E$2=0,20,IF(AND(B412&lt;'graph (3)'!$E$10+'graph (3)'!$E$32,B412&gt;'graph (3)'!$E$10-'graph (3)'!$E$32),0.25,NA()))</f>
        <v>#REF!</v>
      </c>
      <c r="K412" s="674" t="e">
        <f>IF('graph (3)'!$E$20=0,0,IF('graph (3)'!$E$2=0,20,IF(AND(B412&lt;'graph (3)'!$E$20+'graph (3)'!$E$32,B412&gt;'graph (3)'!$E$20-'graph (3)'!$E$32),0.25,0)))</f>
        <v>#REF!</v>
      </c>
      <c r="L412" s="674" t="e">
        <f>IF('graph (3)'!$E$22=0,0,IF('graph (3)'!$E$2=0,20,IF(AND(B412&gt;'graph (3)'!$E$22-'graph (3)'!$E$32,B412&lt;'graph (3)'!$E$22+'graph (3)'!$E$32),0.25,0)))</f>
        <v>#REF!</v>
      </c>
    </row>
    <row r="413" spans="2:12">
      <c r="B413" s="620" t="e">
        <f>IF('graph (3)'!$E$2=0,"",B412+'graph (3)'!$E$32)</f>
        <v>#REF!</v>
      </c>
      <c r="C413" s="673" t="e">
        <f>IF('graph (3)'!$E$2=0,20,IF(SUM(K413+L413=0),NA(),0.25))</f>
        <v>#REF!</v>
      </c>
      <c r="D413" s="496" t="e">
        <f>IF('graph (3)'!$E$2=0,20,IF(AND(B413&lt;'graph (3)'!$E$10+'graph (3)'!$E$32,B413&gt;'graph (3)'!$E$10-'graph (3)'!$E$32),0.25,NA()))</f>
        <v>#REF!</v>
      </c>
      <c r="K413" s="674" t="e">
        <f>IF('graph (3)'!$E$20=0,0,IF('graph (3)'!$E$2=0,20,IF(AND(B413&lt;'graph (3)'!$E$20+'graph (3)'!$E$32,B413&gt;'graph (3)'!$E$20-'graph (3)'!$E$32),0.25,0)))</f>
        <v>#REF!</v>
      </c>
      <c r="L413" s="674" t="e">
        <f>IF('graph (3)'!$E$22=0,0,IF('graph (3)'!$E$2=0,20,IF(AND(B413&gt;'graph (3)'!$E$22-'graph (3)'!$E$32,B413&lt;'graph (3)'!$E$22+'graph (3)'!$E$32),0.25,0)))</f>
        <v>#REF!</v>
      </c>
    </row>
    <row r="414" spans="2:12">
      <c r="B414" s="620" t="e">
        <f>IF('graph (3)'!$E$2=0,"",B413+'graph (3)'!$E$32)</f>
        <v>#REF!</v>
      </c>
      <c r="C414" s="673" t="e">
        <f>IF('graph (3)'!$E$2=0,20,IF(SUM(K414+L414=0),NA(),0.25))</f>
        <v>#REF!</v>
      </c>
      <c r="D414" s="496" t="e">
        <f>IF('graph (3)'!$E$2=0,20,IF(AND(B414&lt;'graph (3)'!$E$10+'graph (3)'!$E$32,B414&gt;'graph (3)'!$E$10-'graph (3)'!$E$32),0.25,NA()))</f>
        <v>#REF!</v>
      </c>
      <c r="K414" s="674" t="e">
        <f>IF('graph (3)'!$E$20=0,0,IF('graph (3)'!$E$2=0,20,IF(AND(B414&lt;'graph (3)'!$E$20+'graph (3)'!$E$32,B414&gt;'graph (3)'!$E$20-'graph (3)'!$E$32),0.25,0)))</f>
        <v>#REF!</v>
      </c>
      <c r="L414" s="674" t="e">
        <f>IF('graph (3)'!$E$22=0,0,IF('graph (3)'!$E$2=0,20,IF(AND(B414&gt;'graph (3)'!$E$22-'graph (3)'!$E$32,B414&lt;'graph (3)'!$E$22+'graph (3)'!$E$32),0.25,0)))</f>
        <v>#REF!</v>
      </c>
    </row>
    <row r="415" spans="2:12">
      <c r="B415" s="620" t="e">
        <f>IF('graph (3)'!$E$2=0,"",B414+'graph (3)'!$E$32)</f>
        <v>#REF!</v>
      </c>
      <c r="C415" s="673" t="e">
        <f>IF('graph (3)'!$E$2=0,20,IF(SUM(K415+L415=0),NA(),0.25))</f>
        <v>#REF!</v>
      </c>
      <c r="D415" s="496" t="e">
        <f>IF('graph (3)'!$E$2=0,20,IF(AND(B415&lt;'graph (3)'!$E$10+'graph (3)'!$E$32,B415&gt;'graph (3)'!$E$10-'graph (3)'!$E$32),0.25,NA()))</f>
        <v>#REF!</v>
      </c>
      <c r="K415" s="674" t="e">
        <f>IF('graph (3)'!$E$20=0,0,IF('graph (3)'!$E$2=0,20,IF(AND(B415&lt;'graph (3)'!$E$20+'graph (3)'!$E$32,B415&gt;'graph (3)'!$E$20-'graph (3)'!$E$32),0.25,0)))</f>
        <v>#REF!</v>
      </c>
      <c r="L415" s="674" t="e">
        <f>IF('graph (3)'!$E$22=0,0,IF('graph (3)'!$E$2=0,20,IF(AND(B415&gt;'graph (3)'!$E$22-'graph (3)'!$E$32,B415&lt;'graph (3)'!$E$22+'graph (3)'!$E$32),0.25,0)))</f>
        <v>#REF!</v>
      </c>
    </row>
    <row r="416" spans="2:12">
      <c r="B416" s="620" t="e">
        <f>IF('graph (3)'!$E$2=0,"",B415+'graph (3)'!$E$32)</f>
        <v>#REF!</v>
      </c>
      <c r="C416" s="673" t="e">
        <f>IF('graph (3)'!$E$2=0,20,IF(SUM(K416+L416=0),NA(),0.25))</f>
        <v>#REF!</v>
      </c>
      <c r="D416" s="496" t="e">
        <f>IF('graph (3)'!$E$2=0,20,IF(AND(B416&lt;'graph (3)'!$E$10+'graph (3)'!$E$32,B416&gt;'graph (3)'!$E$10-'graph (3)'!$E$32),0.25,NA()))</f>
        <v>#REF!</v>
      </c>
      <c r="K416" s="674" t="e">
        <f>IF('graph (3)'!$E$20=0,0,IF('graph (3)'!$E$2=0,20,IF(AND(B416&lt;'graph (3)'!$E$20+'graph (3)'!$E$32,B416&gt;'graph (3)'!$E$20-'graph (3)'!$E$32),0.25,0)))</f>
        <v>#REF!</v>
      </c>
      <c r="L416" s="674" t="e">
        <f>IF('graph (3)'!$E$22=0,0,IF('graph (3)'!$E$2=0,20,IF(AND(B416&gt;'graph (3)'!$E$22-'graph (3)'!$E$32,B416&lt;'graph (3)'!$E$22+'graph (3)'!$E$32),0.25,0)))</f>
        <v>#REF!</v>
      </c>
    </row>
    <row r="417" spans="2:12">
      <c r="B417" s="620" t="e">
        <f>IF('graph (3)'!$E$2=0,"",B416+'graph (3)'!$E$32)</f>
        <v>#REF!</v>
      </c>
      <c r="C417" s="673" t="e">
        <f>IF('graph (3)'!$E$2=0,20,IF(SUM(K417+L417=0),NA(),0.25))</f>
        <v>#REF!</v>
      </c>
      <c r="D417" s="496" t="e">
        <f>IF('graph (3)'!$E$2=0,20,IF(AND(B417&lt;'graph (3)'!$E$10+'graph (3)'!$E$32,B417&gt;'graph (3)'!$E$10-'graph (3)'!$E$32),0.25,NA()))</f>
        <v>#REF!</v>
      </c>
      <c r="K417" s="674" t="e">
        <f>IF('graph (3)'!$E$20=0,0,IF('graph (3)'!$E$2=0,20,IF(AND(B417&lt;'graph (3)'!$E$20+'graph (3)'!$E$32,B417&gt;'graph (3)'!$E$20-'graph (3)'!$E$32),0.25,0)))</f>
        <v>#REF!</v>
      </c>
      <c r="L417" s="674" t="e">
        <f>IF('graph (3)'!$E$22=0,0,IF('graph (3)'!$E$2=0,20,IF(AND(B417&gt;'graph (3)'!$E$22-'graph (3)'!$E$32,B417&lt;'graph (3)'!$E$22+'graph (3)'!$E$32),0.25,0)))</f>
        <v>#REF!</v>
      </c>
    </row>
    <row r="418" spans="2:12">
      <c r="B418" s="620" t="e">
        <f>IF('graph (3)'!$E$2=0,"",B417+'graph (3)'!$E$32)</f>
        <v>#REF!</v>
      </c>
      <c r="C418" s="673" t="e">
        <f>IF('graph (3)'!$E$2=0,20,IF(SUM(K418+L418=0),NA(),0.25))</f>
        <v>#REF!</v>
      </c>
      <c r="D418" s="496" t="e">
        <f>IF('graph (3)'!$E$2=0,20,IF(AND(B418&lt;'graph (3)'!$E$10+'graph (3)'!$E$32,B418&gt;'graph (3)'!$E$10-'graph (3)'!$E$32),0.25,NA()))</f>
        <v>#REF!</v>
      </c>
      <c r="K418" s="674" t="e">
        <f>IF('graph (3)'!$E$20=0,0,IF('graph (3)'!$E$2=0,20,IF(AND(B418&lt;'graph (3)'!$E$20+'graph (3)'!$E$32,B418&gt;'graph (3)'!$E$20-'graph (3)'!$E$32),0.25,0)))</f>
        <v>#REF!</v>
      </c>
      <c r="L418" s="674" t="e">
        <f>IF('graph (3)'!$E$22=0,0,IF('graph (3)'!$E$2=0,20,IF(AND(B418&gt;'graph (3)'!$E$22-'graph (3)'!$E$32,B418&lt;'graph (3)'!$E$22+'graph (3)'!$E$32),0.25,0)))</f>
        <v>#REF!</v>
      </c>
    </row>
    <row r="419" spans="2:12">
      <c r="B419" s="620" t="e">
        <f>IF('graph (3)'!$E$2=0,"",B418+'graph (3)'!$E$32)</f>
        <v>#REF!</v>
      </c>
      <c r="C419" s="673" t="e">
        <f>IF('graph (3)'!$E$2=0,20,IF(SUM(K419+L419=0),NA(),0.25))</f>
        <v>#REF!</v>
      </c>
      <c r="D419" s="496" t="e">
        <f>IF('graph (3)'!$E$2=0,20,IF(AND(B419&lt;'graph (3)'!$E$10+'graph (3)'!$E$32,B419&gt;'graph (3)'!$E$10-'graph (3)'!$E$32),0.25,NA()))</f>
        <v>#REF!</v>
      </c>
      <c r="K419" s="674" t="e">
        <f>IF('graph (3)'!$E$20=0,0,IF('graph (3)'!$E$2=0,20,IF(AND(B419&lt;'graph (3)'!$E$20+'graph (3)'!$E$32,B419&gt;'graph (3)'!$E$20-'graph (3)'!$E$32),0.25,0)))</f>
        <v>#REF!</v>
      </c>
      <c r="L419" s="674" t="e">
        <f>IF('graph (3)'!$E$22=0,0,IF('graph (3)'!$E$2=0,20,IF(AND(B419&gt;'graph (3)'!$E$22-'graph (3)'!$E$32,B419&lt;'graph (3)'!$E$22+'graph (3)'!$E$32),0.25,0)))</f>
        <v>#REF!</v>
      </c>
    </row>
    <row r="420" spans="2:12">
      <c r="B420" s="620" t="e">
        <f>IF('graph (3)'!$E$2=0,"",B419+'graph (3)'!$E$32)</f>
        <v>#REF!</v>
      </c>
      <c r="C420" s="673" t="e">
        <f>IF('graph (3)'!$E$2=0,20,IF(SUM(K420+L420=0),NA(),0.25))</f>
        <v>#REF!</v>
      </c>
      <c r="D420" s="496" t="e">
        <f>IF('graph (3)'!$E$2=0,20,IF(AND(B420&lt;'graph (3)'!$E$10+'graph (3)'!$E$32,B420&gt;'graph (3)'!$E$10-'graph (3)'!$E$32),0.25,NA()))</f>
        <v>#REF!</v>
      </c>
      <c r="K420" s="674" t="e">
        <f>IF('graph (3)'!$E$20=0,0,IF('graph (3)'!$E$2=0,20,IF(AND(B420&lt;'graph (3)'!$E$20+'graph (3)'!$E$32,B420&gt;'graph (3)'!$E$20-'graph (3)'!$E$32),0.25,0)))</f>
        <v>#REF!</v>
      </c>
      <c r="L420" s="674" t="e">
        <f>IF('graph (3)'!$E$22=0,0,IF('graph (3)'!$E$2=0,20,IF(AND(B420&gt;'graph (3)'!$E$22-'graph (3)'!$E$32,B420&lt;'graph (3)'!$E$22+'graph (3)'!$E$32),0.25,0)))</f>
        <v>#REF!</v>
      </c>
    </row>
    <row r="421" spans="2:12">
      <c r="B421" s="620" t="e">
        <f>IF('graph (3)'!$E$2=0,"",B420+'graph (3)'!$E$32)</f>
        <v>#REF!</v>
      </c>
      <c r="C421" s="673" t="e">
        <f>IF('graph (3)'!$E$2=0,20,IF(SUM(K421+L421=0),NA(),0.25))</f>
        <v>#REF!</v>
      </c>
      <c r="D421" s="496" t="e">
        <f>IF('graph (3)'!$E$2=0,20,IF(AND(B421&lt;'graph (3)'!$E$10+'graph (3)'!$E$32,B421&gt;'graph (3)'!$E$10-'graph (3)'!$E$32),0.25,NA()))</f>
        <v>#REF!</v>
      </c>
      <c r="K421" s="674" t="e">
        <f>IF('graph (3)'!$E$20=0,0,IF('graph (3)'!$E$2=0,20,IF(AND(B421&lt;'graph (3)'!$E$20+'graph (3)'!$E$32,B421&gt;'graph (3)'!$E$20-'graph (3)'!$E$32),0.25,0)))</f>
        <v>#REF!</v>
      </c>
      <c r="L421" s="674" t="e">
        <f>IF('graph (3)'!$E$22=0,0,IF('graph (3)'!$E$2=0,20,IF(AND(B421&gt;'graph (3)'!$E$22-'graph (3)'!$E$32,B421&lt;'graph (3)'!$E$22+'graph (3)'!$E$32),0.25,0)))</f>
        <v>#REF!</v>
      </c>
    </row>
    <row r="422" spans="2:12">
      <c r="B422" s="620" t="e">
        <f>IF('graph (3)'!$E$2=0,"",B421+'graph (3)'!$E$32)</f>
        <v>#REF!</v>
      </c>
      <c r="C422" s="673" t="e">
        <f>IF('graph (3)'!$E$2=0,20,IF(SUM(K422+L422=0),NA(),0.25))</f>
        <v>#REF!</v>
      </c>
      <c r="D422" s="496" t="e">
        <f>IF('graph (3)'!$E$2=0,20,IF(AND(B422&lt;'graph (3)'!$E$10+'graph (3)'!$E$32,B422&gt;'graph (3)'!$E$10-'graph (3)'!$E$32),0.25,NA()))</f>
        <v>#REF!</v>
      </c>
      <c r="K422" s="674" t="e">
        <f>IF('graph (3)'!$E$20=0,0,IF('graph (3)'!$E$2=0,20,IF(AND(B422&lt;'graph (3)'!$E$20+'graph (3)'!$E$32,B422&gt;'graph (3)'!$E$20-'graph (3)'!$E$32),0.25,0)))</f>
        <v>#REF!</v>
      </c>
      <c r="L422" s="674" t="e">
        <f>IF('graph (3)'!$E$22=0,0,IF('graph (3)'!$E$2=0,20,IF(AND(B422&gt;'graph (3)'!$E$22-'graph (3)'!$E$32,B422&lt;'graph (3)'!$E$22+'graph (3)'!$E$32),0.25,0)))</f>
        <v>#REF!</v>
      </c>
    </row>
    <row r="423" spans="2:12">
      <c r="B423" s="620" t="e">
        <f>IF('graph (3)'!$E$2=0,"",B422+'graph (3)'!$E$32)</f>
        <v>#REF!</v>
      </c>
      <c r="C423" s="673" t="e">
        <f>IF('graph (3)'!$E$2=0,20,IF(SUM(K423+L423=0),NA(),0.25))</f>
        <v>#REF!</v>
      </c>
      <c r="D423" s="496" t="e">
        <f>IF('graph (3)'!$E$2=0,20,IF(AND(B423&lt;'graph (3)'!$E$10+'graph (3)'!$E$32,B423&gt;'graph (3)'!$E$10-'graph (3)'!$E$32),0.25,NA()))</f>
        <v>#REF!</v>
      </c>
      <c r="K423" s="674" t="e">
        <f>IF('graph (3)'!$E$20=0,0,IF('graph (3)'!$E$2=0,20,IF(AND(B423&lt;'graph (3)'!$E$20+'graph (3)'!$E$32,B423&gt;'graph (3)'!$E$20-'graph (3)'!$E$32),0.25,0)))</f>
        <v>#REF!</v>
      </c>
      <c r="L423" s="674" t="e">
        <f>IF('graph (3)'!$E$22=0,0,IF('graph (3)'!$E$2=0,20,IF(AND(B423&gt;'graph (3)'!$E$22-'graph (3)'!$E$32,B423&lt;'graph (3)'!$E$22+'graph (3)'!$E$32),0.25,0)))</f>
        <v>#REF!</v>
      </c>
    </row>
    <row r="424" spans="2:12">
      <c r="B424" s="620" t="e">
        <f>IF('graph (3)'!$E$2=0,"",B423+'graph (3)'!$E$32)</f>
        <v>#REF!</v>
      </c>
      <c r="C424" s="673" t="e">
        <f>IF('graph (3)'!$E$2=0,20,IF(SUM(K424+L424=0),NA(),0.25))</f>
        <v>#REF!</v>
      </c>
      <c r="D424" s="496" t="e">
        <f>IF('graph (3)'!$E$2=0,20,IF(AND(B424&lt;'graph (3)'!$E$10+'graph (3)'!$E$32,B424&gt;'graph (3)'!$E$10-'graph (3)'!$E$32),0.25,NA()))</f>
        <v>#REF!</v>
      </c>
      <c r="K424" s="674" t="e">
        <f>IF('graph (3)'!$E$20=0,0,IF('graph (3)'!$E$2=0,20,IF(AND(B424&lt;'graph (3)'!$E$20+'graph (3)'!$E$32,B424&gt;'graph (3)'!$E$20-'graph (3)'!$E$32),0.25,0)))</f>
        <v>#REF!</v>
      </c>
      <c r="L424" s="674" t="e">
        <f>IF('graph (3)'!$E$22=0,0,IF('graph (3)'!$E$2=0,20,IF(AND(B424&gt;'graph (3)'!$E$22-'graph (3)'!$E$32,B424&lt;'graph (3)'!$E$22+'graph (3)'!$E$32),0.25,0)))</f>
        <v>#REF!</v>
      </c>
    </row>
    <row r="425" spans="2:12">
      <c r="B425" s="620" t="e">
        <f>IF('graph (3)'!$E$2=0,"",B424+'graph (3)'!$E$32)</f>
        <v>#REF!</v>
      </c>
      <c r="C425" s="673" t="e">
        <f>IF('graph (3)'!$E$2=0,20,IF(SUM(K425+L425=0),NA(),0.25))</f>
        <v>#REF!</v>
      </c>
      <c r="D425" s="496" t="e">
        <f>IF('graph (3)'!$E$2=0,20,IF(AND(B425&lt;'graph (3)'!$E$10+'graph (3)'!$E$32,B425&gt;'graph (3)'!$E$10-'graph (3)'!$E$32),0.25,NA()))</f>
        <v>#REF!</v>
      </c>
      <c r="K425" s="674" t="e">
        <f>IF('graph (3)'!$E$20=0,0,IF('graph (3)'!$E$2=0,20,IF(AND(B425&lt;'graph (3)'!$E$20+'graph (3)'!$E$32,B425&gt;'graph (3)'!$E$20-'graph (3)'!$E$32),0.25,0)))</f>
        <v>#REF!</v>
      </c>
      <c r="L425" s="674" t="e">
        <f>IF('graph (3)'!$E$22=0,0,IF('graph (3)'!$E$2=0,20,IF(AND(B425&gt;'graph (3)'!$E$22-'graph (3)'!$E$32,B425&lt;'graph (3)'!$E$22+'graph (3)'!$E$32),0.25,0)))</f>
        <v>#REF!</v>
      </c>
    </row>
    <row r="426" spans="2:12">
      <c r="B426" s="620" t="e">
        <f>IF('graph (3)'!$E$2=0,"",B425+'graph (3)'!$E$32)</f>
        <v>#REF!</v>
      </c>
      <c r="C426" s="673" t="e">
        <f>IF('graph (3)'!$E$2=0,20,IF(SUM(K426+L426=0),NA(),0.25))</f>
        <v>#REF!</v>
      </c>
      <c r="D426" s="496" t="e">
        <f>IF('graph (3)'!$E$2=0,20,IF(AND(B426&lt;'graph (3)'!$E$10+'graph (3)'!$E$32,B426&gt;'graph (3)'!$E$10-'graph (3)'!$E$32),0.25,NA()))</f>
        <v>#REF!</v>
      </c>
      <c r="K426" s="674" t="e">
        <f>IF('graph (3)'!$E$20=0,0,IF('graph (3)'!$E$2=0,20,IF(AND(B426&lt;'graph (3)'!$E$20+'graph (3)'!$E$32,B426&gt;'graph (3)'!$E$20-'graph (3)'!$E$32),0.25,0)))</f>
        <v>#REF!</v>
      </c>
      <c r="L426" s="674" t="e">
        <f>IF('graph (3)'!$E$22=0,0,IF('graph (3)'!$E$2=0,20,IF(AND(B426&gt;'graph (3)'!$E$22-'graph (3)'!$E$32,B426&lt;'graph (3)'!$E$22+'graph (3)'!$E$32),0.25,0)))</f>
        <v>#REF!</v>
      </c>
    </row>
    <row r="427" spans="2:12">
      <c r="B427" s="620" t="e">
        <f>IF('graph (3)'!$E$2=0,"",B426+'graph (3)'!$E$32)</f>
        <v>#REF!</v>
      </c>
      <c r="C427" s="673" t="e">
        <f>IF('graph (3)'!$E$2=0,20,IF(SUM(K427+L427=0),NA(),0.25))</f>
        <v>#REF!</v>
      </c>
      <c r="D427" s="496" t="e">
        <f>IF('graph (3)'!$E$2=0,20,IF(AND(B427&lt;'graph (3)'!$E$10+'graph (3)'!$E$32,B427&gt;'graph (3)'!$E$10-'graph (3)'!$E$32),0.25,NA()))</f>
        <v>#REF!</v>
      </c>
      <c r="K427" s="674" t="e">
        <f>IF('graph (3)'!$E$20=0,0,IF('graph (3)'!$E$2=0,20,IF(AND(B427&lt;'graph (3)'!$E$20+'graph (3)'!$E$32,B427&gt;'graph (3)'!$E$20-'graph (3)'!$E$32),0.25,0)))</f>
        <v>#REF!</v>
      </c>
      <c r="L427" s="674" t="e">
        <f>IF('graph (3)'!$E$22=0,0,IF('graph (3)'!$E$2=0,20,IF(AND(B427&gt;'graph (3)'!$E$22-'graph (3)'!$E$32,B427&lt;'graph (3)'!$E$22+'graph (3)'!$E$32),0.25,0)))</f>
        <v>#REF!</v>
      </c>
    </row>
    <row r="428" spans="2:12">
      <c r="B428" s="620" t="e">
        <f>IF('graph (3)'!$E$2=0,"",B427+'graph (3)'!$E$32)</f>
        <v>#REF!</v>
      </c>
      <c r="C428" s="673" t="e">
        <f>IF('graph (3)'!$E$2=0,20,IF(SUM(K428+L428=0),NA(),0.25))</f>
        <v>#REF!</v>
      </c>
      <c r="D428" s="496" t="e">
        <f>IF('graph (3)'!$E$2=0,20,IF(AND(B428&lt;'graph (3)'!$E$10+'graph (3)'!$E$32,B428&gt;'graph (3)'!$E$10-'graph (3)'!$E$32),0.25,NA()))</f>
        <v>#REF!</v>
      </c>
      <c r="K428" s="674" t="e">
        <f>IF('graph (3)'!$E$20=0,0,IF('graph (3)'!$E$2=0,20,IF(AND(B428&lt;'graph (3)'!$E$20+'graph (3)'!$E$32,B428&gt;'graph (3)'!$E$20-'graph (3)'!$E$32),0.25,0)))</f>
        <v>#REF!</v>
      </c>
      <c r="L428" s="674" t="e">
        <f>IF('graph (3)'!$E$22=0,0,IF('graph (3)'!$E$2=0,20,IF(AND(B428&gt;'graph (3)'!$E$22-'graph (3)'!$E$32,B428&lt;'graph (3)'!$E$22+'graph (3)'!$E$32),0.25,0)))</f>
        <v>#REF!</v>
      </c>
    </row>
    <row r="429" spans="2:12">
      <c r="B429" s="620" t="e">
        <f>IF('graph (3)'!$E$2=0,"",B428+'graph (3)'!$E$32)</f>
        <v>#REF!</v>
      </c>
      <c r="C429" s="673" t="e">
        <f>IF('graph (3)'!$E$2=0,20,IF(SUM(K429+L429=0),NA(),0.25))</f>
        <v>#REF!</v>
      </c>
      <c r="D429" s="496" t="e">
        <f>IF('graph (3)'!$E$2=0,20,IF(AND(B429&lt;'graph (3)'!$E$10+'graph (3)'!$E$32,B429&gt;'graph (3)'!$E$10-'graph (3)'!$E$32),0.25,NA()))</f>
        <v>#REF!</v>
      </c>
      <c r="K429" s="674" t="e">
        <f>IF('graph (3)'!$E$20=0,0,IF('graph (3)'!$E$2=0,20,IF(AND(B429&lt;'graph (3)'!$E$20+'graph (3)'!$E$32,B429&gt;'graph (3)'!$E$20-'graph (3)'!$E$32),0.25,0)))</f>
        <v>#REF!</v>
      </c>
      <c r="L429" s="674" t="e">
        <f>IF('graph (3)'!$E$22=0,0,IF('graph (3)'!$E$2=0,20,IF(AND(B429&gt;'graph (3)'!$E$22-'graph (3)'!$E$32,B429&lt;'graph (3)'!$E$22+'graph (3)'!$E$32),0.25,0)))</f>
        <v>#REF!</v>
      </c>
    </row>
    <row r="430" spans="2:12">
      <c r="B430" s="620" t="e">
        <f>IF('graph (3)'!$E$2=0,"",B429+'graph (3)'!$E$32)</f>
        <v>#REF!</v>
      </c>
      <c r="C430" s="673" t="e">
        <f>IF('graph (3)'!$E$2=0,20,IF(SUM(K430+L430=0),NA(),0.25))</f>
        <v>#REF!</v>
      </c>
      <c r="D430" s="496" t="e">
        <f>IF('graph (3)'!$E$2=0,20,IF(AND(B430&lt;'graph (3)'!$E$10+'graph (3)'!$E$32,B430&gt;'graph (3)'!$E$10-'graph (3)'!$E$32),0.25,NA()))</f>
        <v>#REF!</v>
      </c>
      <c r="K430" s="674" t="e">
        <f>IF('graph (3)'!$E$20=0,0,IF('graph (3)'!$E$2=0,20,IF(AND(B430&lt;'graph (3)'!$E$20+'graph (3)'!$E$32,B430&gt;'graph (3)'!$E$20-'graph (3)'!$E$32),0.25,0)))</f>
        <v>#REF!</v>
      </c>
      <c r="L430" s="674" t="e">
        <f>IF('graph (3)'!$E$22=0,0,IF('graph (3)'!$E$2=0,20,IF(AND(B430&gt;'graph (3)'!$E$22-'graph (3)'!$E$32,B430&lt;'graph (3)'!$E$22+'graph (3)'!$E$32),0.25,0)))</f>
        <v>#REF!</v>
      </c>
    </row>
    <row r="431" spans="2:12">
      <c r="B431" s="620" t="e">
        <f>IF('graph (3)'!$E$2=0,"",B430+'graph (3)'!$E$32)</f>
        <v>#REF!</v>
      </c>
      <c r="C431" s="673" t="e">
        <f>IF('graph (3)'!$E$2=0,20,IF(SUM(K431+L431=0),NA(),0.25))</f>
        <v>#REF!</v>
      </c>
      <c r="D431" s="496" t="e">
        <f>IF('graph (3)'!$E$2=0,20,IF(AND(B431&lt;'graph (3)'!$E$10+'graph (3)'!$E$32,B431&gt;'graph (3)'!$E$10-'graph (3)'!$E$32),0.25,NA()))</f>
        <v>#REF!</v>
      </c>
      <c r="K431" s="674" t="e">
        <f>IF('graph (3)'!$E$20=0,0,IF('graph (3)'!$E$2=0,20,IF(AND(B431&lt;'graph (3)'!$E$20+'graph (3)'!$E$32,B431&gt;'graph (3)'!$E$20-'graph (3)'!$E$32),0.25,0)))</f>
        <v>#REF!</v>
      </c>
      <c r="L431" s="674" t="e">
        <f>IF('graph (3)'!$E$22=0,0,IF('graph (3)'!$E$2=0,20,IF(AND(B431&gt;'graph (3)'!$E$22-'graph (3)'!$E$32,B431&lt;'graph (3)'!$E$22+'graph (3)'!$E$32),0.25,0)))</f>
        <v>#REF!</v>
      </c>
    </row>
    <row r="432" spans="2:12">
      <c r="B432" s="620" t="e">
        <f>IF('graph (3)'!$E$2=0,"",B431+'graph (3)'!$E$32)</f>
        <v>#REF!</v>
      </c>
      <c r="C432" s="673" t="e">
        <f>IF('graph (3)'!$E$2=0,20,IF(SUM(K432+L432=0),NA(),0.25))</f>
        <v>#REF!</v>
      </c>
      <c r="D432" s="496" t="e">
        <f>IF('graph (3)'!$E$2=0,20,IF(AND(B432&lt;'graph (3)'!$E$10+'graph (3)'!$E$32,B432&gt;'graph (3)'!$E$10-'graph (3)'!$E$32),0.25,NA()))</f>
        <v>#REF!</v>
      </c>
      <c r="K432" s="674" t="e">
        <f>IF('graph (3)'!$E$20=0,0,IF('graph (3)'!$E$2=0,20,IF(AND(B432&lt;'graph (3)'!$E$20+'graph (3)'!$E$32,B432&gt;'graph (3)'!$E$20-'graph (3)'!$E$32),0.25,0)))</f>
        <v>#REF!</v>
      </c>
      <c r="L432" s="674" t="e">
        <f>IF('graph (3)'!$E$22=0,0,IF('graph (3)'!$E$2=0,20,IF(AND(B432&gt;'graph (3)'!$E$22-'graph (3)'!$E$32,B432&lt;'graph (3)'!$E$22+'graph (3)'!$E$32),0.25,0)))</f>
        <v>#REF!</v>
      </c>
    </row>
    <row r="433" spans="2:12">
      <c r="B433" s="620" t="e">
        <f>IF('graph (3)'!$E$2=0,"",B432+'graph (3)'!$E$32)</f>
        <v>#REF!</v>
      </c>
      <c r="C433" s="673" t="e">
        <f>IF('graph (3)'!$E$2=0,20,IF(SUM(K433+L433=0),NA(),0.25))</f>
        <v>#REF!</v>
      </c>
      <c r="D433" s="496" t="e">
        <f>IF('graph (3)'!$E$2=0,20,IF(AND(B433&lt;'graph (3)'!$E$10+'graph (3)'!$E$32,B433&gt;'graph (3)'!$E$10-'graph (3)'!$E$32),0.25,NA()))</f>
        <v>#REF!</v>
      </c>
      <c r="K433" s="674" t="e">
        <f>IF('graph (3)'!$E$20=0,0,IF('graph (3)'!$E$2=0,20,IF(AND(B433&lt;'graph (3)'!$E$20+'graph (3)'!$E$32,B433&gt;'graph (3)'!$E$20-'graph (3)'!$E$32),0.25,0)))</f>
        <v>#REF!</v>
      </c>
      <c r="L433" s="674" t="e">
        <f>IF('graph (3)'!$E$22=0,0,IF('graph (3)'!$E$2=0,20,IF(AND(B433&gt;'graph (3)'!$E$22-'graph (3)'!$E$32,B433&lt;'graph (3)'!$E$22+'graph (3)'!$E$32),0.25,0)))</f>
        <v>#REF!</v>
      </c>
    </row>
    <row r="434" spans="2:12">
      <c r="B434" s="620" t="e">
        <f>IF('graph (3)'!$E$2=0,"",B433+'graph (3)'!$E$32)</f>
        <v>#REF!</v>
      </c>
      <c r="C434" s="673" t="e">
        <f>IF('graph (3)'!$E$2=0,20,IF(SUM(K434+L434=0),NA(),0.25))</f>
        <v>#REF!</v>
      </c>
      <c r="D434" s="496" t="e">
        <f>IF('graph (3)'!$E$2=0,20,IF(AND(B434&lt;'graph (3)'!$E$10+'graph (3)'!$E$32,B434&gt;'graph (3)'!$E$10-'graph (3)'!$E$32),0.25,NA()))</f>
        <v>#REF!</v>
      </c>
      <c r="K434" s="674" t="e">
        <f>IF('graph (3)'!$E$20=0,0,IF('graph (3)'!$E$2=0,20,IF(AND(B434&lt;'graph (3)'!$E$20+'graph (3)'!$E$32,B434&gt;'graph (3)'!$E$20-'graph (3)'!$E$32),0.25,0)))</f>
        <v>#REF!</v>
      </c>
      <c r="L434" s="674" t="e">
        <f>IF('graph (3)'!$E$22=0,0,IF('graph (3)'!$E$2=0,20,IF(AND(B434&gt;'graph (3)'!$E$22-'graph (3)'!$E$32,B434&lt;'graph (3)'!$E$22+'graph (3)'!$E$32),0.25,0)))</f>
        <v>#REF!</v>
      </c>
    </row>
    <row r="435" spans="2:12">
      <c r="B435" s="620" t="e">
        <f>IF('graph (3)'!$E$2=0,"",B434+'graph (3)'!$E$32)</f>
        <v>#REF!</v>
      </c>
      <c r="C435" s="673" t="e">
        <f>IF('graph (3)'!$E$2=0,20,IF(SUM(K435+L435=0),NA(),0.25))</f>
        <v>#REF!</v>
      </c>
      <c r="D435" s="496" t="e">
        <f>IF('graph (3)'!$E$2=0,20,IF(AND(B435&lt;'graph (3)'!$E$10+'graph (3)'!$E$32,B435&gt;'graph (3)'!$E$10-'graph (3)'!$E$32),0.25,NA()))</f>
        <v>#REF!</v>
      </c>
      <c r="K435" s="674" t="e">
        <f>IF('graph (3)'!$E$20=0,0,IF('graph (3)'!$E$2=0,20,IF(AND(B435&lt;'graph (3)'!$E$20+'graph (3)'!$E$32,B435&gt;'graph (3)'!$E$20-'graph (3)'!$E$32),0.25,0)))</f>
        <v>#REF!</v>
      </c>
      <c r="L435" s="674" t="e">
        <f>IF('graph (3)'!$E$22=0,0,IF('graph (3)'!$E$2=0,20,IF(AND(B435&gt;'graph (3)'!$E$22-'graph (3)'!$E$32,B435&lt;'graph (3)'!$E$22+'graph (3)'!$E$32),0.25,0)))</f>
        <v>#REF!</v>
      </c>
    </row>
    <row r="436" spans="2:12">
      <c r="B436" s="620" t="e">
        <f>IF('graph (3)'!$E$2=0,"",B435+'graph (3)'!$E$32)</f>
        <v>#REF!</v>
      </c>
      <c r="C436" s="673" t="e">
        <f>IF('graph (3)'!$E$2=0,20,IF(SUM(K436+L436=0),NA(),0.25))</f>
        <v>#REF!</v>
      </c>
      <c r="D436" s="496" t="e">
        <f>IF('graph (3)'!$E$2=0,20,IF(AND(B436&lt;'graph (3)'!$E$10+'graph (3)'!$E$32,B436&gt;'graph (3)'!$E$10-'graph (3)'!$E$32),0.25,NA()))</f>
        <v>#REF!</v>
      </c>
      <c r="K436" s="674" t="e">
        <f>IF('graph (3)'!$E$20=0,0,IF('graph (3)'!$E$2=0,20,IF(AND(B436&lt;'graph (3)'!$E$20+'graph (3)'!$E$32,B436&gt;'graph (3)'!$E$20-'graph (3)'!$E$32),0.25,0)))</f>
        <v>#REF!</v>
      </c>
      <c r="L436" s="674" t="e">
        <f>IF('graph (3)'!$E$22=0,0,IF('graph (3)'!$E$2=0,20,IF(AND(B436&gt;'graph (3)'!$E$22-'graph (3)'!$E$32,B436&lt;'graph (3)'!$E$22+'graph (3)'!$E$32),0.25,0)))</f>
        <v>#REF!</v>
      </c>
    </row>
    <row r="437" spans="2:12">
      <c r="B437" s="620" t="e">
        <f>IF('graph (3)'!$E$2=0,"",B436+'graph (3)'!$E$32)</f>
        <v>#REF!</v>
      </c>
      <c r="C437" s="673" t="e">
        <f>IF('graph (3)'!$E$2=0,20,IF(SUM(K437+L437=0),NA(),0.25))</f>
        <v>#REF!</v>
      </c>
      <c r="D437" s="496" t="e">
        <f>IF('graph (3)'!$E$2=0,20,IF(AND(B437&lt;'graph (3)'!$E$10+'graph (3)'!$E$32,B437&gt;'graph (3)'!$E$10-'graph (3)'!$E$32),0.25,NA()))</f>
        <v>#REF!</v>
      </c>
      <c r="K437" s="674" t="e">
        <f>IF('graph (3)'!$E$20=0,0,IF('graph (3)'!$E$2=0,20,IF(AND(B437&lt;'graph (3)'!$E$20+'graph (3)'!$E$32,B437&gt;'graph (3)'!$E$20-'graph (3)'!$E$32),0.25,0)))</f>
        <v>#REF!</v>
      </c>
      <c r="L437" s="674" t="e">
        <f>IF('graph (3)'!$E$22=0,0,IF('graph (3)'!$E$2=0,20,IF(AND(B437&gt;'graph (3)'!$E$22-'graph (3)'!$E$32,B437&lt;'graph (3)'!$E$22+'graph (3)'!$E$32),0.25,0)))</f>
        <v>#REF!</v>
      </c>
    </row>
    <row r="438" spans="2:12">
      <c r="B438" s="620" t="e">
        <f>IF('graph (3)'!$E$2=0,"",B437+'graph (3)'!$E$32)</f>
        <v>#REF!</v>
      </c>
      <c r="C438" s="673" t="e">
        <f>IF('graph (3)'!$E$2=0,20,IF(SUM(K438+L438=0),NA(),0.25))</f>
        <v>#REF!</v>
      </c>
      <c r="D438" s="496" t="e">
        <f>IF('graph (3)'!$E$2=0,20,IF(AND(B438&lt;'graph (3)'!$E$10+'graph (3)'!$E$32,B438&gt;'graph (3)'!$E$10-'graph (3)'!$E$32),0.25,NA()))</f>
        <v>#REF!</v>
      </c>
      <c r="K438" s="674" t="e">
        <f>IF('graph (3)'!$E$20=0,0,IF('graph (3)'!$E$2=0,20,IF(AND(B438&lt;'graph (3)'!$E$20+'graph (3)'!$E$32,B438&gt;'graph (3)'!$E$20-'graph (3)'!$E$32),0.25,0)))</f>
        <v>#REF!</v>
      </c>
      <c r="L438" s="674" t="e">
        <f>IF('graph (3)'!$E$22=0,0,IF('graph (3)'!$E$2=0,20,IF(AND(B438&gt;'graph (3)'!$E$22-'graph (3)'!$E$32,B438&lt;'graph (3)'!$E$22+'graph (3)'!$E$32),0.25,0)))</f>
        <v>#REF!</v>
      </c>
    </row>
    <row r="439" spans="2:12">
      <c r="B439" s="620" t="e">
        <f>IF('graph (3)'!$E$2=0,"",B438+'graph (3)'!$E$32)</f>
        <v>#REF!</v>
      </c>
      <c r="C439" s="673" t="e">
        <f>IF('graph (3)'!$E$2=0,20,IF(SUM(K439+L439=0),NA(),0.25))</f>
        <v>#REF!</v>
      </c>
      <c r="D439" s="496" t="e">
        <f>IF('graph (3)'!$E$2=0,20,IF(AND(B439&lt;'graph (3)'!$E$10+'graph (3)'!$E$32,B439&gt;'graph (3)'!$E$10-'graph (3)'!$E$32),0.25,NA()))</f>
        <v>#REF!</v>
      </c>
      <c r="K439" s="674" t="e">
        <f>IF('graph (3)'!$E$20=0,0,IF('graph (3)'!$E$2=0,20,IF(AND(B439&lt;'graph (3)'!$E$20+'graph (3)'!$E$32,B439&gt;'graph (3)'!$E$20-'graph (3)'!$E$32),0.25,0)))</f>
        <v>#REF!</v>
      </c>
      <c r="L439" s="674" t="e">
        <f>IF('graph (3)'!$E$22=0,0,IF('graph (3)'!$E$2=0,20,IF(AND(B439&gt;'graph (3)'!$E$22-'graph (3)'!$E$32,B439&lt;'graph (3)'!$E$22+'graph (3)'!$E$32),0.25,0)))</f>
        <v>#REF!</v>
      </c>
    </row>
    <row r="440" spans="2:12">
      <c r="B440" s="620" t="e">
        <f>IF('graph (3)'!$E$2=0,"",B439+'graph (3)'!$E$32)</f>
        <v>#REF!</v>
      </c>
      <c r="C440" s="673" t="e">
        <f>IF('graph (3)'!$E$2=0,20,IF(SUM(K440+L440=0),NA(),0.25))</f>
        <v>#REF!</v>
      </c>
      <c r="D440" s="496" t="e">
        <f>IF('graph (3)'!$E$2=0,20,IF(AND(B440&lt;'graph (3)'!$E$10+'graph (3)'!$E$32,B440&gt;'graph (3)'!$E$10-'graph (3)'!$E$32),0.25,NA()))</f>
        <v>#REF!</v>
      </c>
      <c r="K440" s="674" t="e">
        <f>IF('graph (3)'!$E$20=0,0,IF('graph (3)'!$E$2=0,20,IF(AND(B440&lt;'graph (3)'!$E$20+'graph (3)'!$E$32,B440&gt;'graph (3)'!$E$20-'graph (3)'!$E$32),0.25,0)))</f>
        <v>#REF!</v>
      </c>
      <c r="L440" s="674" t="e">
        <f>IF('graph (3)'!$E$22=0,0,IF('graph (3)'!$E$2=0,20,IF(AND(B440&gt;'graph (3)'!$E$22-'graph (3)'!$E$32,B440&lt;'graph (3)'!$E$22+'graph (3)'!$E$32),0.25,0)))</f>
        <v>#REF!</v>
      </c>
    </row>
    <row r="441" spans="2:12">
      <c r="B441" s="620" t="e">
        <f>IF('graph (3)'!$E$2=0,"",B440+'graph (3)'!$E$32)</f>
        <v>#REF!</v>
      </c>
      <c r="C441" s="673" t="e">
        <f>IF('graph (3)'!$E$2=0,20,IF(SUM(K441+L441=0),NA(),0.25))</f>
        <v>#REF!</v>
      </c>
      <c r="D441" s="496" t="e">
        <f>IF('graph (3)'!$E$2=0,20,IF(AND(B441&lt;'graph (3)'!$E$10+'graph (3)'!$E$32,B441&gt;'graph (3)'!$E$10-'graph (3)'!$E$32),0.25,NA()))</f>
        <v>#REF!</v>
      </c>
      <c r="K441" s="674" t="e">
        <f>IF('graph (3)'!$E$20=0,0,IF('graph (3)'!$E$2=0,20,IF(AND(B441&lt;'graph (3)'!$E$20+'graph (3)'!$E$32,B441&gt;'graph (3)'!$E$20-'graph (3)'!$E$32),0.25,0)))</f>
        <v>#REF!</v>
      </c>
      <c r="L441" s="674" t="e">
        <f>IF('graph (3)'!$E$22=0,0,IF('graph (3)'!$E$2=0,20,IF(AND(B441&gt;'graph (3)'!$E$22-'graph (3)'!$E$32,B441&lt;'graph (3)'!$E$22+'graph (3)'!$E$32),0.25,0)))</f>
        <v>#REF!</v>
      </c>
    </row>
    <row r="442" spans="2:12">
      <c r="B442" s="620" t="e">
        <f>IF('graph (3)'!$E$2=0,"",B441+'graph (3)'!$E$32)</f>
        <v>#REF!</v>
      </c>
      <c r="C442" s="673" t="e">
        <f>IF('graph (3)'!$E$2=0,20,IF(SUM(K442+L442=0),NA(),0.25))</f>
        <v>#REF!</v>
      </c>
      <c r="D442" s="496" t="e">
        <f>IF('graph (3)'!$E$2=0,20,IF(AND(B442&lt;'graph (3)'!$E$10+'graph (3)'!$E$32,B442&gt;'graph (3)'!$E$10-'graph (3)'!$E$32),0.25,NA()))</f>
        <v>#REF!</v>
      </c>
      <c r="K442" s="674" t="e">
        <f>IF('graph (3)'!$E$20=0,0,IF('graph (3)'!$E$2=0,20,IF(AND(B442&lt;'graph (3)'!$E$20+'graph (3)'!$E$32,B442&gt;'graph (3)'!$E$20-'graph (3)'!$E$32),0.25,0)))</f>
        <v>#REF!</v>
      </c>
      <c r="L442" s="674" t="e">
        <f>IF('graph (3)'!$E$22=0,0,IF('graph (3)'!$E$2=0,20,IF(AND(B442&gt;'graph (3)'!$E$22-'graph (3)'!$E$32,B442&lt;'graph (3)'!$E$22+'graph (3)'!$E$32),0.25,0)))</f>
        <v>#REF!</v>
      </c>
    </row>
    <row r="443" spans="2:12">
      <c r="B443" s="620" t="e">
        <f>IF('graph (3)'!$E$2=0,"",B442+'graph (3)'!$E$32)</f>
        <v>#REF!</v>
      </c>
      <c r="C443" s="673" t="e">
        <f>IF('graph (3)'!$E$2=0,20,IF(SUM(K443+L443=0),NA(),0.25))</f>
        <v>#REF!</v>
      </c>
      <c r="D443" s="496" t="e">
        <f>IF('graph (3)'!$E$2=0,20,IF(AND(B443&lt;'graph (3)'!$E$10+'graph (3)'!$E$32,B443&gt;'graph (3)'!$E$10-'graph (3)'!$E$32),0.25,NA()))</f>
        <v>#REF!</v>
      </c>
      <c r="K443" s="674" t="e">
        <f>IF('graph (3)'!$E$20=0,0,IF('graph (3)'!$E$2=0,20,IF(AND(B443&lt;'graph (3)'!$E$20+'graph (3)'!$E$32,B443&gt;'graph (3)'!$E$20-'graph (3)'!$E$32),0.25,0)))</f>
        <v>#REF!</v>
      </c>
      <c r="L443" s="674" t="e">
        <f>IF('graph (3)'!$E$22=0,0,IF('graph (3)'!$E$2=0,20,IF(AND(B443&gt;'graph (3)'!$E$22-'graph (3)'!$E$32,B443&lt;'graph (3)'!$E$22+'graph (3)'!$E$32),0.25,0)))</f>
        <v>#REF!</v>
      </c>
    </row>
    <row r="444" spans="2:12">
      <c r="B444" s="620" t="e">
        <f>IF('graph (3)'!$E$2=0,"",B443+'graph (3)'!$E$32)</f>
        <v>#REF!</v>
      </c>
      <c r="C444" s="673" t="e">
        <f>IF('graph (3)'!$E$2=0,20,IF(SUM(K444+L444=0),NA(),0.25))</f>
        <v>#REF!</v>
      </c>
      <c r="D444" s="496" t="e">
        <f>IF('graph (3)'!$E$2=0,20,IF(AND(B444&lt;'graph (3)'!$E$10+'graph (3)'!$E$32,B444&gt;'graph (3)'!$E$10-'graph (3)'!$E$32),0.25,NA()))</f>
        <v>#REF!</v>
      </c>
      <c r="K444" s="674" t="e">
        <f>IF('graph (3)'!$E$20=0,0,IF('graph (3)'!$E$2=0,20,IF(AND(B444&lt;'graph (3)'!$E$20+'graph (3)'!$E$32,B444&gt;'graph (3)'!$E$20-'graph (3)'!$E$32),0.25,0)))</f>
        <v>#REF!</v>
      </c>
      <c r="L444" s="674" t="e">
        <f>IF('graph (3)'!$E$22=0,0,IF('graph (3)'!$E$2=0,20,IF(AND(B444&gt;'graph (3)'!$E$22-'graph (3)'!$E$32,B444&lt;'graph (3)'!$E$22+'graph (3)'!$E$32),0.25,0)))</f>
        <v>#REF!</v>
      </c>
    </row>
    <row r="445" spans="2:12">
      <c r="B445" s="620" t="e">
        <f>IF('graph (3)'!$E$2=0,"",B444+'graph (3)'!$E$32)</f>
        <v>#REF!</v>
      </c>
      <c r="C445" s="673" t="e">
        <f>IF('graph (3)'!$E$2=0,20,IF(SUM(K445+L445=0),NA(),0.25))</f>
        <v>#REF!</v>
      </c>
      <c r="D445" s="496" t="e">
        <f>IF('graph (3)'!$E$2=0,20,IF(AND(B445&lt;'graph (3)'!$E$10+'graph (3)'!$E$32,B445&gt;'graph (3)'!$E$10-'graph (3)'!$E$32),0.25,NA()))</f>
        <v>#REF!</v>
      </c>
      <c r="K445" s="674" t="e">
        <f>IF('graph (3)'!$E$20=0,0,IF('graph (3)'!$E$2=0,20,IF(AND(B445&lt;'graph (3)'!$E$20+'graph (3)'!$E$32,B445&gt;'graph (3)'!$E$20-'graph (3)'!$E$32),0.25,0)))</f>
        <v>#REF!</v>
      </c>
      <c r="L445" s="674" t="e">
        <f>IF('graph (3)'!$E$22=0,0,IF('graph (3)'!$E$2=0,20,IF(AND(B445&gt;'graph (3)'!$E$22-'graph (3)'!$E$32,B445&lt;'graph (3)'!$E$22+'graph (3)'!$E$32),0.25,0)))</f>
        <v>#REF!</v>
      </c>
    </row>
    <row r="446" spans="2:12">
      <c r="B446" s="620" t="e">
        <f>IF('graph (3)'!$E$2=0,"",B445+'graph (3)'!$E$32)</f>
        <v>#REF!</v>
      </c>
      <c r="C446" s="673" t="e">
        <f>IF('graph (3)'!$E$2=0,20,IF(SUM(K446+L446=0),NA(),0.25))</f>
        <v>#REF!</v>
      </c>
      <c r="D446" s="496" t="e">
        <f>IF('graph (3)'!$E$2=0,20,IF(AND(B446&lt;'graph (3)'!$E$10+'graph (3)'!$E$32,B446&gt;'graph (3)'!$E$10-'graph (3)'!$E$32),0.25,NA()))</f>
        <v>#REF!</v>
      </c>
      <c r="K446" s="674" t="e">
        <f>IF('graph (3)'!$E$20=0,0,IF('graph (3)'!$E$2=0,20,IF(AND(B446&lt;'graph (3)'!$E$20+'graph (3)'!$E$32,B446&gt;'graph (3)'!$E$20-'graph (3)'!$E$32),0.25,0)))</f>
        <v>#REF!</v>
      </c>
      <c r="L446" s="674" t="e">
        <f>IF('graph (3)'!$E$22=0,0,IF('graph (3)'!$E$2=0,20,IF(AND(B446&gt;'graph (3)'!$E$22-'graph (3)'!$E$32,B446&lt;'graph (3)'!$E$22+'graph (3)'!$E$32),0.25,0)))</f>
        <v>#REF!</v>
      </c>
    </row>
    <row r="447" spans="2:12">
      <c r="B447" s="620" t="e">
        <f>IF('graph (3)'!$E$2=0,"",B446+'graph (3)'!$E$32)</f>
        <v>#REF!</v>
      </c>
      <c r="C447" s="673" t="e">
        <f>IF('graph (3)'!$E$2=0,20,IF(SUM(K447+L447=0),NA(),0.25))</f>
        <v>#REF!</v>
      </c>
      <c r="D447" s="496" t="e">
        <f>IF('graph (3)'!$E$2=0,20,IF(AND(B447&lt;'graph (3)'!$E$10+'graph (3)'!$E$32,B447&gt;'graph (3)'!$E$10-'graph (3)'!$E$32),0.25,NA()))</f>
        <v>#REF!</v>
      </c>
      <c r="K447" s="674" t="e">
        <f>IF('graph (3)'!$E$20=0,0,IF('graph (3)'!$E$2=0,20,IF(AND(B447&lt;'graph (3)'!$E$20+'graph (3)'!$E$32,B447&gt;'graph (3)'!$E$20-'graph (3)'!$E$32),0.25,0)))</f>
        <v>#REF!</v>
      </c>
      <c r="L447" s="674" t="e">
        <f>IF('graph (3)'!$E$22=0,0,IF('graph (3)'!$E$2=0,20,IF(AND(B447&gt;'graph (3)'!$E$22-'graph (3)'!$E$32,B447&lt;'graph (3)'!$E$22+'graph (3)'!$E$32),0.25,0)))</f>
        <v>#REF!</v>
      </c>
    </row>
    <row r="448" spans="2:12">
      <c r="B448" s="620" t="e">
        <f>IF('graph (3)'!$E$2=0,"",B447+'graph (3)'!$E$32)</f>
        <v>#REF!</v>
      </c>
      <c r="C448" s="673" t="e">
        <f>IF('graph (3)'!$E$2=0,20,IF(SUM(K448+L448=0),NA(),0.25))</f>
        <v>#REF!</v>
      </c>
      <c r="D448" s="496" t="e">
        <f>IF('graph (3)'!$E$2=0,20,IF(AND(B448&lt;'graph (3)'!$E$10+'graph (3)'!$E$32,B448&gt;'graph (3)'!$E$10-'graph (3)'!$E$32),0.25,NA()))</f>
        <v>#REF!</v>
      </c>
      <c r="K448" s="674" t="e">
        <f>IF('graph (3)'!$E$20=0,0,IF('graph (3)'!$E$2=0,20,IF(AND(B448&lt;'graph (3)'!$E$20+'graph (3)'!$E$32,B448&gt;'graph (3)'!$E$20-'graph (3)'!$E$32),0.25,0)))</f>
        <v>#REF!</v>
      </c>
      <c r="L448" s="674" t="e">
        <f>IF('graph (3)'!$E$22=0,0,IF('graph (3)'!$E$2=0,20,IF(AND(B448&gt;'graph (3)'!$E$22-'graph (3)'!$E$32,B448&lt;'graph (3)'!$E$22+'graph (3)'!$E$32),0.25,0)))</f>
        <v>#REF!</v>
      </c>
    </row>
    <row r="449" spans="2:12">
      <c r="B449" s="620" t="e">
        <f>IF('graph (3)'!$E$2=0,"",B448+'graph (3)'!$E$32)</f>
        <v>#REF!</v>
      </c>
      <c r="C449" s="673" t="e">
        <f>IF('graph (3)'!$E$2=0,20,IF(SUM(K449+L449=0),NA(),0.25))</f>
        <v>#REF!</v>
      </c>
      <c r="D449" s="496" t="e">
        <f>IF('graph (3)'!$E$2=0,20,IF(AND(B449&lt;'graph (3)'!$E$10+'graph (3)'!$E$32,B449&gt;'graph (3)'!$E$10-'graph (3)'!$E$32),0.25,NA()))</f>
        <v>#REF!</v>
      </c>
      <c r="K449" s="674" t="e">
        <f>IF('graph (3)'!$E$20=0,0,IF('graph (3)'!$E$2=0,20,IF(AND(B449&lt;'graph (3)'!$E$20+'graph (3)'!$E$32,B449&gt;'graph (3)'!$E$20-'graph (3)'!$E$32),0.25,0)))</f>
        <v>#REF!</v>
      </c>
      <c r="L449" s="674" t="e">
        <f>IF('graph (3)'!$E$22=0,0,IF('graph (3)'!$E$2=0,20,IF(AND(B449&gt;'graph (3)'!$E$22-'graph (3)'!$E$32,B449&lt;'graph (3)'!$E$22+'graph (3)'!$E$32),0.25,0)))</f>
        <v>#REF!</v>
      </c>
    </row>
    <row r="450" spans="2:12">
      <c r="B450" s="620" t="e">
        <f>IF('graph (3)'!$E$2=0,"",B449+'graph (3)'!$E$32)</f>
        <v>#REF!</v>
      </c>
      <c r="C450" s="673" t="e">
        <f>IF('graph (3)'!$E$2=0,20,IF(SUM(K450+L450=0),NA(),0.25))</f>
        <v>#REF!</v>
      </c>
      <c r="D450" s="496" t="e">
        <f>IF('graph (3)'!$E$2=0,20,IF(AND(B450&lt;'graph (3)'!$E$10+'graph (3)'!$E$32,B450&gt;'graph (3)'!$E$10-'graph (3)'!$E$32),0.25,NA()))</f>
        <v>#REF!</v>
      </c>
      <c r="K450" s="674" t="e">
        <f>IF('graph (3)'!$E$20=0,0,IF('graph (3)'!$E$2=0,20,IF(AND(B450&lt;'graph (3)'!$E$20+'graph (3)'!$E$32,B450&gt;'graph (3)'!$E$20-'graph (3)'!$E$32),0.25,0)))</f>
        <v>#REF!</v>
      </c>
      <c r="L450" s="674" t="e">
        <f>IF('graph (3)'!$E$22=0,0,IF('graph (3)'!$E$2=0,20,IF(AND(B450&gt;'graph (3)'!$E$22-'graph (3)'!$E$32,B450&lt;'graph (3)'!$E$22+'graph (3)'!$E$32),0.25,0)))</f>
        <v>#REF!</v>
      </c>
    </row>
    <row r="451" spans="2:12">
      <c r="B451" s="620" t="e">
        <f>IF('graph (3)'!$E$2=0,"",B450+'graph (3)'!$E$32)</f>
        <v>#REF!</v>
      </c>
      <c r="C451" s="673" t="e">
        <f>IF('graph (3)'!$E$2=0,20,IF(SUM(K451+L451=0),NA(),0.25))</f>
        <v>#REF!</v>
      </c>
      <c r="D451" s="496" t="e">
        <f>IF('graph (3)'!$E$2=0,20,IF(AND(B451&lt;'graph (3)'!$E$10+'graph (3)'!$E$32,B451&gt;'graph (3)'!$E$10-'graph (3)'!$E$32),0.25,NA()))</f>
        <v>#REF!</v>
      </c>
      <c r="K451" s="674" t="e">
        <f>IF('graph (3)'!$E$20=0,0,IF('graph (3)'!$E$2=0,20,IF(AND(B451&lt;'graph (3)'!$E$20+'graph (3)'!$E$32,B451&gt;'graph (3)'!$E$20-'graph (3)'!$E$32),0.25,0)))</f>
        <v>#REF!</v>
      </c>
      <c r="L451" s="674" t="e">
        <f>IF('graph (3)'!$E$22=0,0,IF('graph (3)'!$E$2=0,20,IF(AND(B451&gt;'graph (3)'!$E$22-'graph (3)'!$E$32,B451&lt;'graph (3)'!$E$22+'graph (3)'!$E$32),0.25,0)))</f>
        <v>#REF!</v>
      </c>
    </row>
    <row r="452" spans="2:12">
      <c r="B452" s="620" t="e">
        <f>IF('graph (3)'!$E$2=0,"",B451+'graph (3)'!$E$32)</f>
        <v>#REF!</v>
      </c>
      <c r="C452" s="673" t="e">
        <f>IF('graph (3)'!$E$2=0,20,IF(SUM(K452+L452=0),NA(),0.25))</f>
        <v>#REF!</v>
      </c>
      <c r="D452" s="496" t="e">
        <f>IF('graph (3)'!$E$2=0,20,IF(AND(B452&lt;'graph (3)'!$E$10+'graph (3)'!$E$32,B452&gt;'graph (3)'!$E$10-'graph (3)'!$E$32),0.25,NA()))</f>
        <v>#REF!</v>
      </c>
      <c r="K452" s="674" t="e">
        <f>IF('graph (3)'!$E$20=0,0,IF('graph (3)'!$E$2=0,20,IF(AND(B452&lt;'graph (3)'!$E$20+'graph (3)'!$E$32,B452&gt;'graph (3)'!$E$20-'graph (3)'!$E$32),0.25,0)))</f>
        <v>#REF!</v>
      </c>
      <c r="L452" s="674" t="e">
        <f>IF('graph (3)'!$E$22=0,0,IF('graph (3)'!$E$2=0,20,IF(AND(B452&gt;'graph (3)'!$E$22-'graph (3)'!$E$32,B452&lt;'graph (3)'!$E$22+'graph (3)'!$E$32),0.25,0)))</f>
        <v>#REF!</v>
      </c>
    </row>
    <row r="453" spans="2:12">
      <c r="B453" s="620" t="e">
        <f>IF('graph (3)'!$E$2=0,"",B452+'graph (3)'!$E$32)</f>
        <v>#REF!</v>
      </c>
      <c r="C453" s="673" t="e">
        <f>IF('graph (3)'!$E$2=0,20,IF(SUM(K453+L453=0),NA(),0.25))</f>
        <v>#REF!</v>
      </c>
      <c r="D453" s="496" t="e">
        <f>IF('graph (3)'!$E$2=0,20,IF(AND(B453&lt;'graph (3)'!$E$10+'graph (3)'!$E$32,B453&gt;'graph (3)'!$E$10-'graph (3)'!$E$32),0.25,NA()))</f>
        <v>#REF!</v>
      </c>
      <c r="K453" s="674" t="e">
        <f>IF('graph (3)'!$E$20=0,0,IF('graph (3)'!$E$2=0,20,IF(AND(B453&lt;'graph (3)'!$E$20+'graph (3)'!$E$32,B453&gt;'graph (3)'!$E$20-'graph (3)'!$E$32),0.25,0)))</f>
        <v>#REF!</v>
      </c>
      <c r="L453" s="674" t="e">
        <f>IF('graph (3)'!$E$22=0,0,IF('graph (3)'!$E$2=0,20,IF(AND(B453&gt;'graph (3)'!$E$22-'graph (3)'!$E$32,B453&lt;'graph (3)'!$E$22+'graph (3)'!$E$32),0.25,0)))</f>
        <v>#REF!</v>
      </c>
    </row>
    <row r="454" spans="2:12">
      <c r="B454" s="620" t="e">
        <f>IF('graph (3)'!$E$2=0,"",B453+'graph (3)'!$E$32)</f>
        <v>#REF!</v>
      </c>
      <c r="C454" s="673" t="e">
        <f>IF('graph (3)'!$E$2=0,20,IF(SUM(K454+L454=0),NA(),0.25))</f>
        <v>#REF!</v>
      </c>
      <c r="D454" s="496" t="e">
        <f>IF('graph (3)'!$E$2=0,20,IF(AND(B454&lt;'graph (3)'!$E$10+'graph (3)'!$E$32,B454&gt;'graph (3)'!$E$10-'graph (3)'!$E$32),0.25,NA()))</f>
        <v>#REF!</v>
      </c>
      <c r="K454" s="674" t="e">
        <f>IF('graph (3)'!$E$20=0,0,IF('graph (3)'!$E$2=0,20,IF(AND(B454&lt;'graph (3)'!$E$20+'graph (3)'!$E$32,B454&gt;'graph (3)'!$E$20-'graph (3)'!$E$32),0.25,0)))</f>
        <v>#REF!</v>
      </c>
      <c r="L454" s="674" t="e">
        <f>IF('graph (3)'!$E$22=0,0,IF('graph (3)'!$E$2=0,20,IF(AND(B454&gt;'graph (3)'!$E$22-'graph (3)'!$E$32,B454&lt;'graph (3)'!$E$22+'graph (3)'!$E$32),0.25,0)))</f>
        <v>#REF!</v>
      </c>
    </row>
    <row r="455" spans="2:12">
      <c r="B455" s="620" t="e">
        <f>IF('graph (3)'!$E$2=0,"",B454+'graph (3)'!$E$32)</f>
        <v>#REF!</v>
      </c>
      <c r="C455" s="673" t="e">
        <f>IF('graph (3)'!$E$2=0,20,IF(SUM(K455+L455=0),NA(),0.25))</f>
        <v>#REF!</v>
      </c>
      <c r="D455" s="496" t="e">
        <f>IF('graph (3)'!$E$2=0,20,IF(AND(B455&lt;'graph (3)'!$E$10+'graph (3)'!$E$32,B455&gt;'graph (3)'!$E$10-'graph (3)'!$E$32),0.25,NA()))</f>
        <v>#REF!</v>
      </c>
      <c r="K455" s="674" t="e">
        <f>IF('graph (3)'!$E$20=0,0,IF('graph (3)'!$E$2=0,20,IF(AND(B455&lt;'graph (3)'!$E$20+'graph (3)'!$E$32,B455&gt;'graph (3)'!$E$20-'graph (3)'!$E$32),0.25,0)))</f>
        <v>#REF!</v>
      </c>
      <c r="L455" s="674" t="e">
        <f>IF('graph (3)'!$E$22=0,0,IF('graph (3)'!$E$2=0,20,IF(AND(B455&gt;'graph (3)'!$E$22-'graph (3)'!$E$32,B455&lt;'graph (3)'!$E$22+'graph (3)'!$E$32),0.25,0)))</f>
        <v>#REF!</v>
      </c>
    </row>
    <row r="456" spans="2:12">
      <c r="B456" s="620" t="e">
        <f>IF('graph (3)'!$E$2=0,"",B455+'graph (3)'!$E$32)</f>
        <v>#REF!</v>
      </c>
      <c r="C456" s="673" t="e">
        <f>IF('graph (3)'!$E$2=0,20,IF(SUM(K456+L456=0),NA(),0.25))</f>
        <v>#REF!</v>
      </c>
      <c r="D456" s="496" t="e">
        <f>IF('graph (3)'!$E$2=0,20,IF(AND(B456&lt;'graph (3)'!$E$10+'graph (3)'!$E$32,B456&gt;'graph (3)'!$E$10-'graph (3)'!$E$32),0.25,NA()))</f>
        <v>#REF!</v>
      </c>
      <c r="K456" s="674" t="e">
        <f>IF('graph (3)'!$E$20=0,0,IF('graph (3)'!$E$2=0,20,IF(AND(B456&lt;'graph (3)'!$E$20+'graph (3)'!$E$32,B456&gt;'graph (3)'!$E$20-'graph (3)'!$E$32),0.25,0)))</f>
        <v>#REF!</v>
      </c>
      <c r="L456" s="674" t="e">
        <f>IF('graph (3)'!$E$22=0,0,IF('graph (3)'!$E$2=0,20,IF(AND(B456&gt;'graph (3)'!$E$22-'graph (3)'!$E$32,B456&lt;'graph (3)'!$E$22+'graph (3)'!$E$32),0.25,0)))</f>
        <v>#REF!</v>
      </c>
    </row>
    <row r="457" spans="2:12">
      <c r="B457" s="620" t="e">
        <f>IF('graph (3)'!$E$2=0,"",B456+'graph (3)'!$E$32)</f>
        <v>#REF!</v>
      </c>
      <c r="C457" s="673" t="e">
        <f>IF('graph (3)'!$E$2=0,20,IF(SUM(K457+L457=0),NA(),0.25))</f>
        <v>#REF!</v>
      </c>
      <c r="D457" s="496" t="e">
        <f>IF('graph (3)'!$E$2=0,20,IF(AND(B457&lt;'graph (3)'!$E$10+'graph (3)'!$E$32,B457&gt;'graph (3)'!$E$10-'graph (3)'!$E$32),0.25,NA()))</f>
        <v>#REF!</v>
      </c>
      <c r="K457" s="674" t="e">
        <f>IF('graph (3)'!$E$20=0,0,IF('graph (3)'!$E$2=0,20,IF(AND(B457&lt;'graph (3)'!$E$20+'graph (3)'!$E$32,B457&gt;'graph (3)'!$E$20-'graph (3)'!$E$32),0.25,0)))</f>
        <v>#REF!</v>
      </c>
      <c r="L457" s="674" t="e">
        <f>IF('graph (3)'!$E$22=0,0,IF('graph (3)'!$E$2=0,20,IF(AND(B457&gt;'graph (3)'!$E$22-'graph (3)'!$E$32,B457&lt;'graph (3)'!$E$22+'graph (3)'!$E$32),0.25,0)))</f>
        <v>#REF!</v>
      </c>
    </row>
    <row r="458" spans="2:12">
      <c r="B458" s="620" t="e">
        <f>IF('graph (3)'!$E$2=0,"",B457+'graph (3)'!$E$32)</f>
        <v>#REF!</v>
      </c>
      <c r="C458" s="673" t="e">
        <f>IF('graph (3)'!$E$2=0,20,IF(SUM(K458+L458=0),NA(),0.25))</f>
        <v>#REF!</v>
      </c>
      <c r="D458" s="496" t="e">
        <f>IF('graph (3)'!$E$2=0,20,IF(AND(B458&lt;'graph (3)'!$E$10+'graph (3)'!$E$32,B458&gt;'graph (3)'!$E$10-'graph (3)'!$E$32),0.25,NA()))</f>
        <v>#REF!</v>
      </c>
      <c r="K458" s="674" t="e">
        <f>IF('graph (3)'!$E$20=0,0,IF('graph (3)'!$E$2=0,20,IF(AND(B458&lt;'graph (3)'!$E$20+'graph (3)'!$E$32,B458&gt;'graph (3)'!$E$20-'graph (3)'!$E$32),0.25,0)))</f>
        <v>#REF!</v>
      </c>
      <c r="L458" s="674" t="e">
        <f>IF('graph (3)'!$E$22=0,0,IF('graph (3)'!$E$2=0,20,IF(AND(B458&gt;'graph (3)'!$E$22-'graph (3)'!$E$32,B458&lt;'graph (3)'!$E$22+'graph (3)'!$E$32),0.25,0)))</f>
        <v>#REF!</v>
      </c>
    </row>
    <row r="459" spans="2:12">
      <c r="B459" s="620" t="e">
        <f>IF('graph (3)'!$E$2=0,"",B458+'graph (3)'!$E$32)</f>
        <v>#REF!</v>
      </c>
      <c r="C459" s="673" t="e">
        <f>IF('graph (3)'!$E$2=0,20,IF(SUM(K459+L459=0),NA(),0.25))</f>
        <v>#REF!</v>
      </c>
      <c r="D459" s="496" t="e">
        <f>IF('graph (3)'!$E$2=0,20,IF(AND(B459&lt;'graph (3)'!$E$10+'graph (3)'!$E$32,B459&gt;'graph (3)'!$E$10-'graph (3)'!$E$32),0.25,NA()))</f>
        <v>#REF!</v>
      </c>
      <c r="K459" s="674" t="e">
        <f>IF('graph (3)'!$E$20=0,0,IF('graph (3)'!$E$2=0,20,IF(AND(B459&lt;'graph (3)'!$E$20+'graph (3)'!$E$32,B459&gt;'graph (3)'!$E$20-'graph (3)'!$E$32),0.25,0)))</f>
        <v>#REF!</v>
      </c>
      <c r="L459" s="674" t="e">
        <f>IF('graph (3)'!$E$22=0,0,IF('graph (3)'!$E$2=0,20,IF(AND(B459&gt;'graph (3)'!$E$22-'graph (3)'!$E$32,B459&lt;'graph (3)'!$E$22+'graph (3)'!$E$32),0.25,0)))</f>
        <v>#REF!</v>
      </c>
    </row>
    <row r="460" spans="2:12">
      <c r="B460" s="620" t="e">
        <f>IF('graph (3)'!$E$2=0,"",B459+'graph (3)'!$E$32)</f>
        <v>#REF!</v>
      </c>
      <c r="C460" s="673" t="e">
        <f>IF('graph (3)'!$E$2=0,20,IF(SUM(K460+L460=0),NA(),0.25))</f>
        <v>#REF!</v>
      </c>
      <c r="D460" s="496" t="e">
        <f>IF('graph (3)'!$E$2=0,20,IF(AND(B460&lt;'graph (3)'!$E$10+'graph (3)'!$E$32,B460&gt;'graph (3)'!$E$10-'graph (3)'!$E$32),0.25,NA()))</f>
        <v>#REF!</v>
      </c>
      <c r="K460" s="674" t="e">
        <f>IF('graph (3)'!$E$20=0,0,IF('graph (3)'!$E$2=0,20,IF(AND(B460&lt;'graph (3)'!$E$20+'graph (3)'!$E$32,B460&gt;'graph (3)'!$E$20-'graph (3)'!$E$32),0.25,0)))</f>
        <v>#REF!</v>
      </c>
      <c r="L460" s="674" t="e">
        <f>IF('graph (3)'!$E$22=0,0,IF('graph (3)'!$E$2=0,20,IF(AND(B460&gt;'graph (3)'!$E$22-'graph (3)'!$E$32,B460&lt;'graph (3)'!$E$22+'graph (3)'!$E$32),0.25,0)))</f>
        <v>#REF!</v>
      </c>
    </row>
    <row r="461" spans="2:12">
      <c r="B461" s="620" t="e">
        <f>IF('graph (3)'!$E$2=0,"",B460+'graph (3)'!$E$32)</f>
        <v>#REF!</v>
      </c>
      <c r="C461" s="673" t="e">
        <f>IF('graph (3)'!$E$2=0,20,IF(SUM(K461+L461=0),NA(),0.25))</f>
        <v>#REF!</v>
      </c>
      <c r="D461" s="496" t="e">
        <f>IF('graph (3)'!$E$2=0,20,IF(AND(B461&lt;'graph (3)'!$E$10+'graph (3)'!$E$32,B461&gt;'graph (3)'!$E$10-'graph (3)'!$E$32),0.25,NA()))</f>
        <v>#REF!</v>
      </c>
      <c r="K461" s="674" t="e">
        <f>IF('graph (3)'!$E$20=0,0,IF('graph (3)'!$E$2=0,20,IF(AND(B461&lt;'graph (3)'!$E$20+'graph (3)'!$E$32,B461&gt;'graph (3)'!$E$20-'graph (3)'!$E$32),0.25,0)))</f>
        <v>#REF!</v>
      </c>
      <c r="L461" s="674" t="e">
        <f>IF('graph (3)'!$E$22=0,0,IF('graph (3)'!$E$2=0,20,IF(AND(B461&gt;'graph (3)'!$E$22-'graph (3)'!$E$32,B461&lt;'graph (3)'!$E$22+'graph (3)'!$E$32),0.25,0)))</f>
        <v>#REF!</v>
      </c>
    </row>
    <row r="462" spans="2:12">
      <c r="B462" s="620" t="e">
        <f>IF('graph (3)'!$E$2=0,"",B461+'graph (3)'!$E$32)</f>
        <v>#REF!</v>
      </c>
      <c r="C462" s="673" t="e">
        <f>IF('graph (3)'!$E$2=0,20,IF(SUM(K462+L462=0),NA(),0.25))</f>
        <v>#REF!</v>
      </c>
      <c r="D462" s="496" t="e">
        <f>IF('graph (3)'!$E$2=0,20,IF(AND(B462&lt;'graph (3)'!$E$10+'graph (3)'!$E$32,B462&gt;'graph (3)'!$E$10-'graph (3)'!$E$32),0.25,NA()))</f>
        <v>#REF!</v>
      </c>
      <c r="K462" s="674" t="e">
        <f>IF('graph (3)'!$E$20=0,0,IF('graph (3)'!$E$2=0,20,IF(AND(B462&lt;'graph (3)'!$E$20+'graph (3)'!$E$32,B462&gt;'graph (3)'!$E$20-'graph (3)'!$E$32),0.25,0)))</f>
        <v>#REF!</v>
      </c>
      <c r="L462" s="674" t="e">
        <f>IF('graph (3)'!$E$22=0,0,IF('graph (3)'!$E$2=0,20,IF(AND(B462&gt;'graph (3)'!$E$22-'graph (3)'!$E$32,B462&lt;'graph (3)'!$E$22+'graph (3)'!$E$32),0.25,0)))</f>
        <v>#REF!</v>
      </c>
    </row>
    <row r="463" spans="2:12">
      <c r="B463" s="620" t="e">
        <f>IF('graph (3)'!$E$2=0,"",B462+'graph (3)'!$E$32)</f>
        <v>#REF!</v>
      </c>
      <c r="C463" s="673" t="e">
        <f>IF('graph (3)'!$E$2=0,20,IF(SUM(K463+L463=0),NA(),0.25))</f>
        <v>#REF!</v>
      </c>
      <c r="D463" s="496" t="e">
        <f>IF('graph (3)'!$E$2=0,20,IF(AND(B463&lt;'graph (3)'!$E$10+'graph (3)'!$E$32,B463&gt;'graph (3)'!$E$10-'graph (3)'!$E$32),0.25,NA()))</f>
        <v>#REF!</v>
      </c>
      <c r="K463" s="674" t="e">
        <f>IF('graph (3)'!$E$20=0,0,IF('graph (3)'!$E$2=0,20,IF(AND(B463&lt;'graph (3)'!$E$20+'graph (3)'!$E$32,B463&gt;'graph (3)'!$E$20-'graph (3)'!$E$32),0.25,0)))</f>
        <v>#REF!</v>
      </c>
      <c r="L463" s="674" t="e">
        <f>IF('graph (3)'!$E$22=0,0,IF('graph (3)'!$E$2=0,20,IF(AND(B463&gt;'graph (3)'!$E$22-'graph (3)'!$E$32,B463&lt;'graph (3)'!$E$22+'graph (3)'!$E$32),0.25,0)))</f>
        <v>#REF!</v>
      </c>
    </row>
    <row r="464" spans="2:12">
      <c r="B464" s="620" t="e">
        <f>IF('graph (3)'!$E$2=0,"",B463+'graph (3)'!$E$32)</f>
        <v>#REF!</v>
      </c>
      <c r="C464" s="673" t="e">
        <f>IF('graph (3)'!$E$2=0,20,IF(SUM(K464+L464=0),NA(),0.25))</f>
        <v>#REF!</v>
      </c>
      <c r="D464" s="496" t="e">
        <f>IF('graph (3)'!$E$2=0,20,IF(AND(B464&lt;'graph (3)'!$E$10+'graph (3)'!$E$32,B464&gt;'graph (3)'!$E$10-'graph (3)'!$E$32),0.25,NA()))</f>
        <v>#REF!</v>
      </c>
      <c r="K464" s="674" t="e">
        <f>IF('graph (3)'!$E$20=0,0,IF('graph (3)'!$E$2=0,20,IF(AND(B464&lt;'graph (3)'!$E$20+'graph (3)'!$E$32,B464&gt;'graph (3)'!$E$20-'graph (3)'!$E$32),0.25,0)))</f>
        <v>#REF!</v>
      </c>
      <c r="L464" s="674" t="e">
        <f>IF('graph (3)'!$E$22=0,0,IF('graph (3)'!$E$2=0,20,IF(AND(B464&gt;'graph (3)'!$E$22-'graph (3)'!$E$32,B464&lt;'graph (3)'!$E$22+'graph (3)'!$E$32),0.25,0)))</f>
        <v>#REF!</v>
      </c>
    </row>
    <row r="465" spans="2:12">
      <c r="B465" s="620" t="e">
        <f>IF('graph (3)'!$E$2=0,"",B464+'graph (3)'!$E$32)</f>
        <v>#REF!</v>
      </c>
      <c r="C465" s="673" t="e">
        <f>IF('graph (3)'!$E$2=0,20,IF(SUM(K465+L465=0),NA(),0.25))</f>
        <v>#REF!</v>
      </c>
      <c r="D465" s="496" t="e">
        <f>IF('graph (3)'!$E$2=0,20,IF(AND(B465&lt;'graph (3)'!$E$10+'graph (3)'!$E$32,B465&gt;'graph (3)'!$E$10-'graph (3)'!$E$32),0.25,NA()))</f>
        <v>#REF!</v>
      </c>
      <c r="K465" s="674" t="e">
        <f>IF('graph (3)'!$E$20=0,0,IF('graph (3)'!$E$2=0,20,IF(AND(B465&lt;'graph (3)'!$E$20+'graph (3)'!$E$32,B465&gt;'graph (3)'!$E$20-'graph (3)'!$E$32),0.25,0)))</f>
        <v>#REF!</v>
      </c>
      <c r="L465" s="674" t="e">
        <f>IF('graph (3)'!$E$22=0,0,IF('graph (3)'!$E$2=0,20,IF(AND(B465&gt;'graph (3)'!$E$22-'graph (3)'!$E$32,B465&lt;'graph (3)'!$E$22+'graph (3)'!$E$32),0.25,0)))</f>
        <v>#REF!</v>
      </c>
    </row>
    <row r="466" spans="2:12">
      <c r="B466" s="620" t="e">
        <f>IF('graph (3)'!$E$2=0,"",B465+'graph (3)'!$E$32)</f>
        <v>#REF!</v>
      </c>
      <c r="C466" s="673" t="e">
        <f>IF('graph (3)'!$E$2=0,20,IF(SUM(K466+L466=0),NA(),0.25))</f>
        <v>#REF!</v>
      </c>
      <c r="D466" s="496" t="e">
        <f>IF('graph (3)'!$E$2=0,20,IF(AND(B466&lt;'graph (3)'!$E$10+'graph (3)'!$E$32,B466&gt;'graph (3)'!$E$10-'graph (3)'!$E$32),0.25,NA()))</f>
        <v>#REF!</v>
      </c>
      <c r="K466" s="674" t="e">
        <f>IF('graph (3)'!$E$20=0,0,IF('graph (3)'!$E$2=0,20,IF(AND(B466&lt;'graph (3)'!$E$20+'graph (3)'!$E$32,B466&gt;'graph (3)'!$E$20-'graph (3)'!$E$32),0.25,0)))</f>
        <v>#REF!</v>
      </c>
      <c r="L466" s="674" t="e">
        <f>IF('graph (3)'!$E$22=0,0,IF('graph (3)'!$E$2=0,20,IF(AND(B466&gt;'graph (3)'!$E$22-'graph (3)'!$E$32,B466&lt;'graph (3)'!$E$22+'graph (3)'!$E$32),0.25,0)))</f>
        <v>#REF!</v>
      </c>
    </row>
    <row r="467" spans="2:12">
      <c r="B467" s="620" t="e">
        <f>IF('graph (3)'!$E$2=0,"",B466+'graph (3)'!$E$32)</f>
        <v>#REF!</v>
      </c>
      <c r="C467" s="673" t="e">
        <f>IF('graph (3)'!$E$2=0,20,IF(SUM(K467+L467=0),NA(),0.25))</f>
        <v>#REF!</v>
      </c>
      <c r="D467" s="496" t="e">
        <f>IF('graph (3)'!$E$2=0,20,IF(AND(B467&lt;'graph (3)'!$E$10+'graph (3)'!$E$32,B467&gt;'graph (3)'!$E$10-'graph (3)'!$E$32),0.25,NA()))</f>
        <v>#REF!</v>
      </c>
      <c r="K467" s="674" t="e">
        <f>IF('graph (3)'!$E$20=0,0,IF('graph (3)'!$E$2=0,20,IF(AND(B467&lt;'graph (3)'!$E$20+'graph (3)'!$E$32,B467&gt;'graph (3)'!$E$20-'graph (3)'!$E$32),0.25,0)))</f>
        <v>#REF!</v>
      </c>
      <c r="L467" s="674" t="e">
        <f>IF('graph (3)'!$E$22=0,0,IF('graph (3)'!$E$2=0,20,IF(AND(B467&gt;'graph (3)'!$E$22-'graph (3)'!$E$32,B467&lt;'graph (3)'!$E$22+'graph (3)'!$E$32),0.25,0)))</f>
        <v>#REF!</v>
      </c>
    </row>
    <row r="468" spans="2:12">
      <c r="B468" s="620" t="e">
        <f>IF('graph (3)'!$E$2=0,"",B467+'graph (3)'!$E$32)</f>
        <v>#REF!</v>
      </c>
      <c r="C468" s="673" t="e">
        <f>IF('graph (3)'!$E$2=0,20,IF(SUM(K468+L468=0),NA(),0.25))</f>
        <v>#REF!</v>
      </c>
      <c r="D468" s="496" t="e">
        <f>IF('graph (3)'!$E$2=0,20,IF(AND(B468&lt;'graph (3)'!$E$10+'graph (3)'!$E$32,B468&gt;'graph (3)'!$E$10-'graph (3)'!$E$32),0.25,NA()))</f>
        <v>#REF!</v>
      </c>
      <c r="K468" s="674" t="e">
        <f>IF('graph (3)'!$E$20=0,0,IF('graph (3)'!$E$2=0,20,IF(AND(B468&lt;'graph (3)'!$E$20+'graph (3)'!$E$32,B468&gt;'graph (3)'!$E$20-'graph (3)'!$E$32),0.25,0)))</f>
        <v>#REF!</v>
      </c>
      <c r="L468" s="674" t="e">
        <f>IF('graph (3)'!$E$22=0,0,IF('graph (3)'!$E$2=0,20,IF(AND(B468&gt;'graph (3)'!$E$22-'graph (3)'!$E$32,B468&lt;'graph (3)'!$E$22+'graph (3)'!$E$32),0.25,0)))</f>
        <v>#REF!</v>
      </c>
    </row>
    <row r="469" spans="2:12">
      <c r="B469" s="620" t="e">
        <f>IF('graph (3)'!$E$2=0,"",B468+'graph (3)'!$E$32)</f>
        <v>#REF!</v>
      </c>
      <c r="C469" s="673" t="e">
        <f>IF('graph (3)'!$E$2=0,20,IF(SUM(K469+L469=0),NA(),0.25))</f>
        <v>#REF!</v>
      </c>
      <c r="D469" s="496" t="e">
        <f>IF('graph (3)'!$E$2=0,20,IF(AND(B469&lt;'graph (3)'!$E$10+'graph (3)'!$E$32,B469&gt;'graph (3)'!$E$10-'graph (3)'!$E$32),0.25,NA()))</f>
        <v>#REF!</v>
      </c>
      <c r="K469" s="674" t="e">
        <f>IF('graph (3)'!$E$20=0,0,IF('graph (3)'!$E$2=0,20,IF(AND(B469&lt;'graph (3)'!$E$20+'graph (3)'!$E$32,B469&gt;'graph (3)'!$E$20-'graph (3)'!$E$32),0.25,0)))</f>
        <v>#REF!</v>
      </c>
      <c r="L469" s="674" t="e">
        <f>IF('graph (3)'!$E$22=0,0,IF('graph (3)'!$E$2=0,20,IF(AND(B469&gt;'graph (3)'!$E$22-'graph (3)'!$E$32,B469&lt;'graph (3)'!$E$22+'graph (3)'!$E$32),0.25,0)))</f>
        <v>#REF!</v>
      </c>
    </row>
    <row r="470" spans="2:12">
      <c r="B470" s="620" t="e">
        <f>IF('graph (3)'!$E$2=0,"",B469+'graph (3)'!$E$32)</f>
        <v>#REF!</v>
      </c>
      <c r="C470" s="673" t="e">
        <f>IF('graph (3)'!$E$2=0,20,IF(SUM(K470+L470=0),NA(),0.25))</f>
        <v>#REF!</v>
      </c>
      <c r="D470" s="496" t="e">
        <f>IF('graph (3)'!$E$2=0,20,IF(AND(B470&lt;'graph (3)'!$E$10+'graph (3)'!$E$32,B470&gt;'graph (3)'!$E$10-'graph (3)'!$E$32),0.25,NA()))</f>
        <v>#REF!</v>
      </c>
      <c r="K470" s="674" t="e">
        <f>IF('graph (3)'!$E$20=0,0,IF('graph (3)'!$E$2=0,20,IF(AND(B470&lt;'graph (3)'!$E$20+'graph (3)'!$E$32,B470&gt;'graph (3)'!$E$20-'graph (3)'!$E$32),0.25,0)))</f>
        <v>#REF!</v>
      </c>
      <c r="L470" s="674" t="e">
        <f>IF('graph (3)'!$E$22=0,0,IF('graph (3)'!$E$2=0,20,IF(AND(B470&gt;'graph (3)'!$E$22-'graph (3)'!$E$32,B470&lt;'graph (3)'!$E$22+'graph (3)'!$E$32),0.25,0)))</f>
        <v>#REF!</v>
      </c>
    </row>
    <row r="471" spans="2:12">
      <c r="B471" s="620" t="e">
        <f>IF('graph (3)'!$E$2=0,"",B470+'graph (3)'!$E$32)</f>
        <v>#REF!</v>
      </c>
      <c r="C471" s="673" t="e">
        <f>IF('graph (3)'!$E$2=0,20,IF(SUM(K471+L471=0),NA(),0.25))</f>
        <v>#REF!</v>
      </c>
      <c r="D471" s="496" t="e">
        <f>IF('graph (3)'!$E$2=0,20,IF(AND(B471&lt;'graph (3)'!$E$10+'graph (3)'!$E$32,B471&gt;'graph (3)'!$E$10-'graph (3)'!$E$32),0.25,NA()))</f>
        <v>#REF!</v>
      </c>
      <c r="K471" s="674" t="e">
        <f>IF('graph (3)'!$E$20=0,0,IF('graph (3)'!$E$2=0,20,IF(AND(B471&lt;'graph (3)'!$E$20+'graph (3)'!$E$32,B471&gt;'graph (3)'!$E$20-'graph (3)'!$E$32),0.25,0)))</f>
        <v>#REF!</v>
      </c>
      <c r="L471" s="674" t="e">
        <f>IF('graph (3)'!$E$22=0,0,IF('graph (3)'!$E$2=0,20,IF(AND(B471&gt;'graph (3)'!$E$22-'graph (3)'!$E$32,B471&lt;'graph (3)'!$E$22+'graph (3)'!$E$32),0.25,0)))</f>
        <v>#REF!</v>
      </c>
    </row>
    <row r="472" spans="2:12">
      <c r="B472" s="620" t="e">
        <f>IF('graph (3)'!$E$2=0,"",B471+'graph (3)'!$E$32)</f>
        <v>#REF!</v>
      </c>
      <c r="C472" s="673" t="e">
        <f>IF('graph (3)'!$E$2=0,20,IF(SUM(K472+L472=0),NA(),0.25))</f>
        <v>#REF!</v>
      </c>
      <c r="D472" s="496" t="e">
        <f>IF('graph (3)'!$E$2=0,20,IF(AND(B472&lt;'graph (3)'!$E$10+'graph (3)'!$E$32,B472&gt;'graph (3)'!$E$10-'graph (3)'!$E$32),0.25,NA()))</f>
        <v>#REF!</v>
      </c>
      <c r="K472" s="674" t="e">
        <f>IF('graph (3)'!$E$20=0,0,IF('graph (3)'!$E$2=0,20,IF(AND(B472&lt;'graph (3)'!$E$20+'graph (3)'!$E$32,B472&gt;'graph (3)'!$E$20-'graph (3)'!$E$32),0.25,0)))</f>
        <v>#REF!</v>
      </c>
      <c r="L472" s="674" t="e">
        <f>IF('graph (3)'!$E$22=0,0,IF('graph (3)'!$E$2=0,20,IF(AND(B472&gt;'graph (3)'!$E$22-'graph (3)'!$E$32,B472&lt;'graph (3)'!$E$22+'graph (3)'!$E$32),0.25,0)))</f>
        <v>#REF!</v>
      </c>
    </row>
    <row r="473" spans="2:12">
      <c r="B473" s="620" t="e">
        <f>IF('graph (3)'!$E$2=0,"",B472+'graph (3)'!$E$32)</f>
        <v>#REF!</v>
      </c>
      <c r="C473" s="673" t="e">
        <f>IF('graph (3)'!$E$2=0,20,IF(SUM(K473+L473=0),NA(),0.25))</f>
        <v>#REF!</v>
      </c>
      <c r="D473" s="496" t="e">
        <f>IF('graph (3)'!$E$2=0,20,IF(AND(B473&lt;'graph (3)'!$E$10+'graph (3)'!$E$32,B473&gt;'graph (3)'!$E$10-'graph (3)'!$E$32),0.25,NA()))</f>
        <v>#REF!</v>
      </c>
      <c r="K473" s="674" t="e">
        <f>IF('graph (3)'!$E$20=0,0,IF('graph (3)'!$E$2=0,20,IF(AND(B473&lt;'graph (3)'!$E$20+'graph (3)'!$E$32,B473&gt;'graph (3)'!$E$20-'graph (3)'!$E$32),0.25,0)))</f>
        <v>#REF!</v>
      </c>
      <c r="L473" s="674" t="e">
        <f>IF('graph (3)'!$E$22=0,0,IF('graph (3)'!$E$2=0,20,IF(AND(B473&gt;'graph (3)'!$E$22-'graph (3)'!$E$32,B473&lt;'graph (3)'!$E$22+'graph (3)'!$E$32),0.25,0)))</f>
        <v>#REF!</v>
      </c>
    </row>
    <row r="474" spans="2:12">
      <c r="B474" s="620" t="e">
        <f>IF('graph (3)'!$E$2=0,"",B473+'graph (3)'!$E$32)</f>
        <v>#REF!</v>
      </c>
      <c r="C474" s="673" t="e">
        <f>IF('graph (3)'!$E$2=0,20,IF(SUM(K474+L474=0),NA(),0.25))</f>
        <v>#REF!</v>
      </c>
      <c r="D474" s="496" t="e">
        <f>IF('graph (3)'!$E$2=0,20,IF(AND(B474&lt;'graph (3)'!$E$10+'graph (3)'!$E$32,B474&gt;'graph (3)'!$E$10-'graph (3)'!$E$32),0.25,NA()))</f>
        <v>#REF!</v>
      </c>
      <c r="K474" s="674" t="e">
        <f>IF('graph (3)'!$E$20=0,0,IF('graph (3)'!$E$2=0,20,IF(AND(B474&lt;'graph (3)'!$E$20+'graph (3)'!$E$32,B474&gt;'graph (3)'!$E$20-'graph (3)'!$E$32),0.25,0)))</f>
        <v>#REF!</v>
      </c>
      <c r="L474" s="674" t="e">
        <f>IF('graph (3)'!$E$22=0,0,IF('graph (3)'!$E$2=0,20,IF(AND(B474&gt;'graph (3)'!$E$22-'graph (3)'!$E$32,B474&lt;'graph (3)'!$E$22+'graph (3)'!$E$32),0.25,0)))</f>
        <v>#REF!</v>
      </c>
    </row>
    <row r="475" spans="2:12">
      <c r="B475" s="620" t="e">
        <f>IF('graph (3)'!$E$2=0,"",B474+'graph (3)'!$E$32)</f>
        <v>#REF!</v>
      </c>
      <c r="C475" s="673" t="e">
        <f>IF('graph (3)'!$E$2=0,20,IF(SUM(K475+L475=0),NA(),0.25))</f>
        <v>#REF!</v>
      </c>
      <c r="D475" s="496" t="e">
        <f>IF('graph (3)'!$E$2=0,20,IF(AND(B475&lt;'graph (3)'!$E$10+'graph (3)'!$E$32,B475&gt;'graph (3)'!$E$10-'graph (3)'!$E$32),0.25,NA()))</f>
        <v>#REF!</v>
      </c>
      <c r="K475" s="674" t="e">
        <f>IF('graph (3)'!$E$20=0,0,IF('graph (3)'!$E$2=0,20,IF(AND(B475&lt;'graph (3)'!$E$20+'graph (3)'!$E$32,B475&gt;'graph (3)'!$E$20-'graph (3)'!$E$32),0.25,0)))</f>
        <v>#REF!</v>
      </c>
      <c r="L475" s="674" t="e">
        <f>IF('graph (3)'!$E$22=0,0,IF('graph (3)'!$E$2=0,20,IF(AND(B475&gt;'graph (3)'!$E$22-'graph (3)'!$E$32,B475&lt;'graph (3)'!$E$22+'graph (3)'!$E$32),0.25,0)))</f>
        <v>#REF!</v>
      </c>
    </row>
    <row r="476" spans="2:12">
      <c r="B476" s="620" t="e">
        <f>IF('graph (3)'!$E$2=0,"",B475+'graph (3)'!$E$32)</f>
        <v>#REF!</v>
      </c>
      <c r="C476" s="673" t="e">
        <f>IF('graph (3)'!$E$2=0,20,IF(SUM(K476+L476=0),NA(),0.25))</f>
        <v>#REF!</v>
      </c>
      <c r="D476" s="496" t="e">
        <f>IF('graph (3)'!$E$2=0,20,IF(AND(B476&lt;'graph (3)'!$E$10+'graph (3)'!$E$32,B476&gt;'graph (3)'!$E$10-'graph (3)'!$E$32),0.25,NA()))</f>
        <v>#REF!</v>
      </c>
      <c r="K476" s="674" t="e">
        <f>IF('graph (3)'!$E$20=0,0,IF('graph (3)'!$E$2=0,20,IF(AND(B476&lt;'graph (3)'!$E$20+'graph (3)'!$E$32,B476&gt;'graph (3)'!$E$20-'graph (3)'!$E$32),0.25,0)))</f>
        <v>#REF!</v>
      </c>
      <c r="L476" s="674" t="e">
        <f>IF('graph (3)'!$E$22=0,0,IF('graph (3)'!$E$2=0,20,IF(AND(B476&gt;'graph (3)'!$E$22-'graph (3)'!$E$32,B476&lt;'graph (3)'!$E$22+'graph (3)'!$E$32),0.25,0)))</f>
        <v>#REF!</v>
      </c>
    </row>
    <row r="477" spans="2:12">
      <c r="B477" s="620" t="e">
        <f>IF('graph (3)'!$E$2=0,"",B476+'graph (3)'!$E$32)</f>
        <v>#REF!</v>
      </c>
      <c r="C477" s="673" t="e">
        <f>IF('graph (3)'!$E$2=0,20,IF(SUM(K477+L477=0),NA(),0.25))</f>
        <v>#REF!</v>
      </c>
      <c r="D477" s="496" t="e">
        <f>IF('graph (3)'!$E$2=0,20,IF(AND(B477&lt;'graph (3)'!$E$10+'graph (3)'!$E$32,B477&gt;'graph (3)'!$E$10-'graph (3)'!$E$32),0.25,NA()))</f>
        <v>#REF!</v>
      </c>
      <c r="K477" s="674" t="e">
        <f>IF('graph (3)'!$E$20=0,0,IF('graph (3)'!$E$2=0,20,IF(AND(B477&lt;'graph (3)'!$E$20+'graph (3)'!$E$32,B477&gt;'graph (3)'!$E$20-'graph (3)'!$E$32),0.25,0)))</f>
        <v>#REF!</v>
      </c>
      <c r="L477" s="674" t="e">
        <f>IF('graph (3)'!$E$22=0,0,IF('graph (3)'!$E$2=0,20,IF(AND(B477&gt;'graph (3)'!$E$22-'graph (3)'!$E$32,B477&lt;'graph (3)'!$E$22+'graph (3)'!$E$32),0.25,0)))</f>
        <v>#REF!</v>
      </c>
    </row>
    <row r="478" spans="2:12">
      <c r="B478" s="620" t="e">
        <f>IF('graph (3)'!$E$2=0,"",B477+'graph (3)'!$E$32)</f>
        <v>#REF!</v>
      </c>
      <c r="C478" s="673" t="e">
        <f>IF('graph (3)'!$E$2=0,20,IF(SUM(K478+L478=0),NA(),0.25))</f>
        <v>#REF!</v>
      </c>
      <c r="D478" s="496" t="e">
        <f>IF('graph (3)'!$E$2=0,20,IF(AND(B478&lt;'graph (3)'!$E$10+'graph (3)'!$E$32,B478&gt;'graph (3)'!$E$10-'graph (3)'!$E$32),0.25,NA()))</f>
        <v>#REF!</v>
      </c>
      <c r="K478" s="674" t="e">
        <f>IF('graph (3)'!$E$20=0,0,IF('graph (3)'!$E$2=0,20,IF(AND(B478&lt;'graph (3)'!$E$20+'graph (3)'!$E$32,B478&gt;'graph (3)'!$E$20-'graph (3)'!$E$32),0.25,0)))</f>
        <v>#REF!</v>
      </c>
      <c r="L478" s="674" t="e">
        <f>IF('graph (3)'!$E$22=0,0,IF('graph (3)'!$E$2=0,20,IF(AND(B478&gt;'graph (3)'!$E$22-'graph (3)'!$E$32,B478&lt;'graph (3)'!$E$22+'graph (3)'!$E$32),0.25,0)))</f>
        <v>#REF!</v>
      </c>
    </row>
    <row r="479" spans="2:12">
      <c r="B479" s="620" t="e">
        <f>IF('graph (3)'!$E$2=0,"",B478+'graph (3)'!$E$32)</f>
        <v>#REF!</v>
      </c>
      <c r="C479" s="673" t="e">
        <f>IF('graph (3)'!$E$2=0,20,IF(SUM(K479+L479=0),NA(),0.25))</f>
        <v>#REF!</v>
      </c>
      <c r="D479" s="496" t="e">
        <f>IF('graph (3)'!$E$2=0,20,IF(AND(B479&lt;'graph (3)'!$E$10+'graph (3)'!$E$32,B479&gt;'graph (3)'!$E$10-'graph (3)'!$E$32),0.25,NA()))</f>
        <v>#REF!</v>
      </c>
      <c r="K479" s="674" t="e">
        <f>IF('graph (3)'!$E$20=0,0,IF('graph (3)'!$E$2=0,20,IF(AND(B479&lt;'graph (3)'!$E$20+'graph (3)'!$E$32,B479&gt;'graph (3)'!$E$20-'graph (3)'!$E$32),0.25,0)))</f>
        <v>#REF!</v>
      </c>
      <c r="L479" s="674" t="e">
        <f>IF('graph (3)'!$E$22=0,0,IF('graph (3)'!$E$2=0,20,IF(AND(B479&gt;'graph (3)'!$E$22-'graph (3)'!$E$32,B479&lt;'graph (3)'!$E$22+'graph (3)'!$E$32),0.25,0)))</f>
        <v>#REF!</v>
      </c>
    </row>
    <row r="480" spans="2:12">
      <c r="B480" s="620" t="e">
        <f>IF('graph (3)'!$E$2=0,"",B479+'graph (3)'!$E$32)</f>
        <v>#REF!</v>
      </c>
      <c r="C480" s="673" t="e">
        <f>IF('graph (3)'!$E$2=0,20,IF(SUM(K480+L480=0),NA(),0.25))</f>
        <v>#REF!</v>
      </c>
      <c r="D480" s="496" t="e">
        <f>IF('graph (3)'!$E$2=0,20,IF(AND(B480&lt;'graph (3)'!$E$10+'graph (3)'!$E$32,B480&gt;'graph (3)'!$E$10-'graph (3)'!$E$32),0.25,NA()))</f>
        <v>#REF!</v>
      </c>
      <c r="K480" s="674" t="e">
        <f>IF('graph (3)'!$E$20=0,0,IF('graph (3)'!$E$2=0,20,IF(AND(B480&lt;'graph (3)'!$E$20+'graph (3)'!$E$32,B480&gt;'graph (3)'!$E$20-'graph (3)'!$E$32),0.25,0)))</f>
        <v>#REF!</v>
      </c>
      <c r="L480" s="674" t="e">
        <f>IF('graph (3)'!$E$22=0,0,IF('graph (3)'!$E$2=0,20,IF(AND(B480&gt;'graph (3)'!$E$22-'graph (3)'!$E$32,B480&lt;'graph (3)'!$E$22+'graph (3)'!$E$32),0.25,0)))</f>
        <v>#REF!</v>
      </c>
    </row>
    <row r="481" spans="2:12">
      <c r="B481" s="620" t="e">
        <f>IF('graph (3)'!$E$2=0,"",B480+'graph (3)'!$E$32)</f>
        <v>#REF!</v>
      </c>
      <c r="C481" s="673" t="e">
        <f>IF('graph (3)'!$E$2=0,20,IF(SUM(K481+L481=0),NA(),0.25))</f>
        <v>#REF!</v>
      </c>
      <c r="D481" s="496" t="e">
        <f>IF('graph (3)'!$E$2=0,20,IF(AND(B481&lt;'graph (3)'!$E$10+'graph (3)'!$E$32,B481&gt;'graph (3)'!$E$10-'graph (3)'!$E$32),0.25,NA()))</f>
        <v>#REF!</v>
      </c>
      <c r="K481" s="674" t="e">
        <f>IF('graph (3)'!$E$20=0,0,IF('graph (3)'!$E$2=0,20,IF(AND(B481&lt;'graph (3)'!$E$20+'graph (3)'!$E$32,B481&gt;'graph (3)'!$E$20-'graph (3)'!$E$32),0.25,0)))</f>
        <v>#REF!</v>
      </c>
      <c r="L481" s="674" t="e">
        <f>IF('graph (3)'!$E$22=0,0,IF('graph (3)'!$E$2=0,20,IF(AND(B481&gt;'graph (3)'!$E$22-'graph (3)'!$E$32,B481&lt;'graph (3)'!$E$22+'graph (3)'!$E$32),0.25,0)))</f>
        <v>#REF!</v>
      </c>
    </row>
    <row r="482" spans="2:12">
      <c r="B482" s="620" t="e">
        <f>IF('graph (3)'!$E$2=0,"",B481+'graph (3)'!$E$32)</f>
        <v>#REF!</v>
      </c>
      <c r="C482" s="673" t="e">
        <f>IF('graph (3)'!$E$2=0,20,IF(SUM(K482+L482=0),NA(),0.25))</f>
        <v>#REF!</v>
      </c>
      <c r="D482" s="496" t="e">
        <f>IF('graph (3)'!$E$2=0,20,IF(AND(B482&lt;'graph (3)'!$E$10+'graph (3)'!$E$32,B482&gt;'graph (3)'!$E$10-'graph (3)'!$E$32),0.25,NA()))</f>
        <v>#REF!</v>
      </c>
      <c r="K482" s="674" t="e">
        <f>IF('graph (3)'!$E$20=0,0,IF('graph (3)'!$E$2=0,20,IF(AND(B482&lt;'graph (3)'!$E$20+'graph (3)'!$E$32,B482&gt;'graph (3)'!$E$20-'graph (3)'!$E$32),0.25,0)))</f>
        <v>#REF!</v>
      </c>
      <c r="L482" s="674" t="e">
        <f>IF('graph (3)'!$E$22=0,0,IF('graph (3)'!$E$2=0,20,IF(AND(B482&gt;'graph (3)'!$E$22-'graph (3)'!$E$32,B482&lt;'graph (3)'!$E$22+'graph (3)'!$E$32),0.25,0)))</f>
        <v>#REF!</v>
      </c>
    </row>
    <row r="483" spans="2:12">
      <c r="B483" s="620" t="e">
        <f>IF('graph (3)'!$E$2=0,"",B482+'graph (3)'!$E$32)</f>
        <v>#REF!</v>
      </c>
      <c r="C483" s="673" t="e">
        <f>IF('graph (3)'!$E$2=0,20,IF(SUM(K483+L483=0),NA(),0.25))</f>
        <v>#REF!</v>
      </c>
      <c r="D483" s="496" t="e">
        <f>IF('graph (3)'!$E$2=0,20,IF(AND(B483&lt;'graph (3)'!$E$10+'graph (3)'!$E$32,B483&gt;'graph (3)'!$E$10-'graph (3)'!$E$32),0.25,NA()))</f>
        <v>#REF!</v>
      </c>
      <c r="K483" s="674" t="e">
        <f>IF('graph (3)'!$E$20=0,0,IF('graph (3)'!$E$2=0,20,IF(AND(B483&lt;'graph (3)'!$E$20+'graph (3)'!$E$32,B483&gt;'graph (3)'!$E$20-'graph (3)'!$E$32),0.25,0)))</f>
        <v>#REF!</v>
      </c>
      <c r="L483" s="674" t="e">
        <f>IF('graph (3)'!$E$22=0,0,IF('graph (3)'!$E$2=0,20,IF(AND(B483&gt;'graph (3)'!$E$22-'graph (3)'!$E$32,B483&lt;'graph (3)'!$E$22+'graph (3)'!$E$32),0.25,0)))</f>
        <v>#REF!</v>
      </c>
    </row>
    <row r="484" spans="2:12">
      <c r="B484" s="620" t="e">
        <f>IF('graph (3)'!$E$2=0,"",B483+'graph (3)'!$E$32)</f>
        <v>#REF!</v>
      </c>
      <c r="C484" s="673" t="e">
        <f>IF('graph (3)'!$E$2=0,20,IF(SUM(K484+L484=0),NA(),0.25))</f>
        <v>#REF!</v>
      </c>
      <c r="D484" s="496" t="e">
        <f>IF('graph (3)'!$E$2=0,20,IF(AND(B484&lt;'graph (3)'!$E$10+'graph (3)'!$E$32,B484&gt;'graph (3)'!$E$10-'graph (3)'!$E$32),0.25,NA()))</f>
        <v>#REF!</v>
      </c>
      <c r="K484" s="674" t="e">
        <f>IF('graph (3)'!$E$20=0,0,IF('graph (3)'!$E$2=0,20,IF(AND(B484&lt;'graph (3)'!$E$20+'graph (3)'!$E$32,B484&gt;'graph (3)'!$E$20-'graph (3)'!$E$32),0.25,0)))</f>
        <v>#REF!</v>
      </c>
      <c r="L484" s="674" t="e">
        <f>IF('graph (3)'!$E$22=0,0,IF('graph (3)'!$E$2=0,20,IF(AND(B484&gt;'graph (3)'!$E$22-'graph (3)'!$E$32,B484&lt;'graph (3)'!$E$22+'graph (3)'!$E$32),0.25,0)))</f>
        <v>#REF!</v>
      </c>
    </row>
    <row r="485" spans="2:12">
      <c r="B485" s="620" t="e">
        <f>IF('graph (3)'!$E$2=0,"",B484+'graph (3)'!$E$32)</f>
        <v>#REF!</v>
      </c>
      <c r="C485" s="673" t="e">
        <f>IF('graph (3)'!$E$2=0,20,IF(SUM(K485+L485=0),NA(),0.25))</f>
        <v>#REF!</v>
      </c>
      <c r="D485" s="496" t="e">
        <f>IF('graph (3)'!$E$2=0,20,IF(AND(B485&lt;'graph (3)'!$E$10+'graph (3)'!$E$32,B485&gt;'graph (3)'!$E$10-'graph (3)'!$E$32),0.25,NA()))</f>
        <v>#REF!</v>
      </c>
      <c r="K485" s="674" t="e">
        <f>IF('graph (3)'!$E$20=0,0,IF('graph (3)'!$E$2=0,20,IF(AND(B485&lt;'graph (3)'!$E$20+'graph (3)'!$E$32,B485&gt;'graph (3)'!$E$20-'graph (3)'!$E$32),0.25,0)))</f>
        <v>#REF!</v>
      </c>
      <c r="L485" s="674" t="e">
        <f>IF('graph (3)'!$E$22=0,0,IF('graph (3)'!$E$2=0,20,IF(AND(B485&gt;'graph (3)'!$E$22-'graph (3)'!$E$32,B485&lt;'graph (3)'!$E$22+'graph (3)'!$E$32),0.25,0)))</f>
        <v>#REF!</v>
      </c>
    </row>
    <row r="486" spans="2:12">
      <c r="B486" s="620" t="e">
        <f>IF('graph (3)'!$E$2=0,"",B485+'graph (3)'!$E$32)</f>
        <v>#REF!</v>
      </c>
      <c r="C486" s="673" t="e">
        <f>IF('graph (3)'!$E$2=0,20,IF(SUM(K486+L486=0),NA(),0.25))</f>
        <v>#REF!</v>
      </c>
      <c r="D486" s="496" t="e">
        <f>IF('graph (3)'!$E$2=0,20,IF(AND(B486&lt;'graph (3)'!$E$10+'graph (3)'!$E$32,B486&gt;'graph (3)'!$E$10-'graph (3)'!$E$32),0.25,NA()))</f>
        <v>#REF!</v>
      </c>
      <c r="K486" s="674" t="e">
        <f>IF('graph (3)'!$E$20=0,0,IF('graph (3)'!$E$2=0,20,IF(AND(B486&lt;'graph (3)'!$E$20+'graph (3)'!$E$32,B486&gt;'graph (3)'!$E$20-'graph (3)'!$E$32),0.25,0)))</f>
        <v>#REF!</v>
      </c>
      <c r="L486" s="674" t="e">
        <f>IF('graph (3)'!$E$22=0,0,IF('graph (3)'!$E$2=0,20,IF(AND(B486&gt;'graph (3)'!$E$22-'graph (3)'!$E$32,B486&lt;'graph (3)'!$E$22+'graph (3)'!$E$32),0.25,0)))</f>
        <v>#REF!</v>
      </c>
    </row>
    <row r="487" spans="2:12">
      <c r="B487" s="620" t="e">
        <f>IF('graph (3)'!$E$2=0,"",B486+'graph (3)'!$E$32)</f>
        <v>#REF!</v>
      </c>
      <c r="C487" s="673" t="e">
        <f>IF('graph (3)'!$E$2=0,20,IF(SUM(K487+L487=0),NA(),0.25))</f>
        <v>#REF!</v>
      </c>
      <c r="D487" s="496" t="e">
        <f>IF('graph (3)'!$E$2=0,20,IF(AND(B487&lt;'graph (3)'!$E$10+'graph (3)'!$E$32,B487&gt;'graph (3)'!$E$10-'graph (3)'!$E$32),0.25,NA()))</f>
        <v>#REF!</v>
      </c>
      <c r="K487" s="674" t="e">
        <f>IF('graph (3)'!$E$20=0,0,IF('graph (3)'!$E$2=0,20,IF(AND(B487&lt;'graph (3)'!$E$20+'graph (3)'!$E$32,B487&gt;'graph (3)'!$E$20-'graph (3)'!$E$32),0.25,0)))</f>
        <v>#REF!</v>
      </c>
      <c r="L487" s="674" t="e">
        <f>IF('graph (3)'!$E$22=0,0,IF('graph (3)'!$E$2=0,20,IF(AND(B487&gt;'graph (3)'!$E$22-'graph (3)'!$E$32,B487&lt;'graph (3)'!$E$22+'graph (3)'!$E$32),0.25,0)))</f>
        <v>#REF!</v>
      </c>
    </row>
    <row r="488" spans="2:12">
      <c r="B488" s="620" t="e">
        <f>IF('graph (3)'!$E$2=0,"",B487+'graph (3)'!$E$32)</f>
        <v>#REF!</v>
      </c>
      <c r="C488" s="673" t="e">
        <f>IF('graph (3)'!$E$2=0,20,IF(SUM(K488+L488=0),NA(),0.25))</f>
        <v>#REF!</v>
      </c>
      <c r="D488" s="496" t="e">
        <f>IF('graph (3)'!$E$2=0,20,IF(AND(B488&lt;'graph (3)'!$E$10+'graph (3)'!$E$32,B488&gt;'graph (3)'!$E$10-'graph (3)'!$E$32),0.25,NA()))</f>
        <v>#REF!</v>
      </c>
      <c r="K488" s="674" t="e">
        <f>IF('graph (3)'!$E$20=0,0,IF('graph (3)'!$E$2=0,20,IF(AND(B488&lt;'graph (3)'!$E$20+'graph (3)'!$E$32,B488&gt;'graph (3)'!$E$20-'graph (3)'!$E$32),0.25,0)))</f>
        <v>#REF!</v>
      </c>
      <c r="L488" s="674" t="e">
        <f>IF('graph (3)'!$E$22=0,0,IF('graph (3)'!$E$2=0,20,IF(AND(B488&gt;'graph (3)'!$E$22-'graph (3)'!$E$32,B488&lt;'graph (3)'!$E$22+'graph (3)'!$E$32),0.25,0)))</f>
        <v>#REF!</v>
      </c>
    </row>
    <row r="489" spans="2:12">
      <c r="B489" s="620" t="e">
        <f>IF('graph (3)'!$E$2=0,"",B488+'graph (3)'!$E$32)</f>
        <v>#REF!</v>
      </c>
      <c r="C489" s="673" t="e">
        <f>IF('graph (3)'!$E$2=0,20,IF(SUM(K489+L489=0),NA(),0.25))</f>
        <v>#REF!</v>
      </c>
      <c r="D489" s="496" t="e">
        <f>IF('graph (3)'!$E$2=0,20,IF(AND(B489&lt;'graph (3)'!$E$10+'graph (3)'!$E$32,B489&gt;'graph (3)'!$E$10-'graph (3)'!$E$32),0.25,NA()))</f>
        <v>#REF!</v>
      </c>
      <c r="K489" s="674" t="e">
        <f>IF('graph (3)'!$E$20=0,0,IF('graph (3)'!$E$2=0,20,IF(AND(B489&lt;'graph (3)'!$E$20+'graph (3)'!$E$32,B489&gt;'graph (3)'!$E$20-'graph (3)'!$E$32),0.25,0)))</f>
        <v>#REF!</v>
      </c>
      <c r="L489" s="674" t="e">
        <f>IF('graph (3)'!$E$22=0,0,IF('graph (3)'!$E$2=0,20,IF(AND(B489&gt;'graph (3)'!$E$22-'graph (3)'!$E$32,B489&lt;'graph (3)'!$E$22+'graph (3)'!$E$32),0.25,0)))</f>
        <v>#REF!</v>
      </c>
    </row>
    <row r="490" spans="2:12">
      <c r="B490" s="620" t="e">
        <f>IF('graph (3)'!$E$2=0,"",B489+'graph (3)'!$E$32)</f>
        <v>#REF!</v>
      </c>
      <c r="C490" s="673" t="e">
        <f>IF('graph (3)'!$E$2=0,20,IF(SUM(K490+L490=0),NA(),0.25))</f>
        <v>#REF!</v>
      </c>
      <c r="D490" s="496" t="e">
        <f>IF('graph (3)'!$E$2=0,20,IF(AND(B490&lt;'graph (3)'!$E$10+'graph (3)'!$E$32,B490&gt;'graph (3)'!$E$10-'graph (3)'!$E$32),0.25,NA()))</f>
        <v>#REF!</v>
      </c>
      <c r="K490" s="674" t="e">
        <f>IF('graph (3)'!$E$20=0,0,IF('graph (3)'!$E$2=0,20,IF(AND(B490&lt;'graph (3)'!$E$20+'graph (3)'!$E$32,B490&gt;'graph (3)'!$E$20-'graph (3)'!$E$32),0.25,0)))</f>
        <v>#REF!</v>
      </c>
      <c r="L490" s="674" t="e">
        <f>IF('graph (3)'!$E$22=0,0,IF('graph (3)'!$E$2=0,20,IF(AND(B490&gt;'graph (3)'!$E$22-'graph (3)'!$E$32,B490&lt;'graph (3)'!$E$22+'graph (3)'!$E$32),0.25,0)))</f>
        <v>#REF!</v>
      </c>
    </row>
    <row r="491" spans="2:12">
      <c r="B491" s="620" t="e">
        <f>IF('graph (3)'!$E$2=0,"",B490+'graph (3)'!$E$32)</f>
        <v>#REF!</v>
      </c>
      <c r="C491" s="673" t="e">
        <f>IF('graph (3)'!$E$2=0,20,IF(SUM(K491+L491=0),NA(),0.25))</f>
        <v>#REF!</v>
      </c>
      <c r="D491" s="496" t="e">
        <f>IF('graph (3)'!$E$2=0,20,IF(AND(B491&lt;'graph (3)'!$E$10+'graph (3)'!$E$32,B491&gt;'graph (3)'!$E$10-'graph (3)'!$E$32),0.25,NA()))</f>
        <v>#REF!</v>
      </c>
      <c r="K491" s="674" t="e">
        <f>IF('graph (3)'!$E$20=0,0,IF('graph (3)'!$E$2=0,20,IF(AND(B491&lt;'graph (3)'!$E$20+'graph (3)'!$E$32,B491&gt;'graph (3)'!$E$20-'graph (3)'!$E$32),0.25,0)))</f>
        <v>#REF!</v>
      </c>
      <c r="L491" s="674" t="e">
        <f>IF('graph (3)'!$E$22=0,0,IF('graph (3)'!$E$2=0,20,IF(AND(B491&gt;'graph (3)'!$E$22-'graph (3)'!$E$32,B491&lt;'graph (3)'!$E$22+'graph (3)'!$E$32),0.25,0)))</f>
        <v>#REF!</v>
      </c>
    </row>
    <row r="492" spans="2:12">
      <c r="B492" s="620" t="e">
        <f>IF('graph (3)'!$E$2=0,"",B491+'graph (3)'!$E$32)</f>
        <v>#REF!</v>
      </c>
      <c r="C492" s="673" t="e">
        <f>IF('graph (3)'!$E$2=0,20,IF(SUM(K492+L492=0),NA(),0.25))</f>
        <v>#REF!</v>
      </c>
      <c r="D492" s="496" t="e">
        <f>IF('graph (3)'!$E$2=0,20,IF(AND(B492&lt;'graph (3)'!$E$10+'graph (3)'!$E$32,B492&gt;'graph (3)'!$E$10-'graph (3)'!$E$32),0.25,NA()))</f>
        <v>#REF!</v>
      </c>
      <c r="K492" s="674" t="e">
        <f>IF('graph (3)'!$E$20=0,0,IF('graph (3)'!$E$2=0,20,IF(AND(B492&lt;'graph (3)'!$E$20+'graph (3)'!$E$32,B492&gt;'graph (3)'!$E$20-'graph (3)'!$E$32),0.25,0)))</f>
        <v>#REF!</v>
      </c>
      <c r="L492" s="674" t="e">
        <f>IF('graph (3)'!$E$22=0,0,IF('graph (3)'!$E$2=0,20,IF(AND(B492&gt;'graph (3)'!$E$22-'graph (3)'!$E$32,B492&lt;'graph (3)'!$E$22+'graph (3)'!$E$32),0.25,0)))</f>
        <v>#REF!</v>
      </c>
    </row>
    <row r="493" spans="2:12">
      <c r="B493" s="620" t="e">
        <f>IF('graph (3)'!$E$2=0,"",B492+'graph (3)'!$E$32)</f>
        <v>#REF!</v>
      </c>
      <c r="C493" s="673" t="e">
        <f>IF('graph (3)'!$E$2=0,20,IF(SUM(K493+L493=0),NA(),0.25))</f>
        <v>#REF!</v>
      </c>
      <c r="D493" s="496" t="e">
        <f>IF('graph (3)'!$E$2=0,20,IF(AND(B493&lt;'graph (3)'!$E$10+'graph (3)'!$E$32,B493&gt;'graph (3)'!$E$10-'graph (3)'!$E$32),0.25,NA()))</f>
        <v>#REF!</v>
      </c>
      <c r="K493" s="674" t="e">
        <f>IF('graph (3)'!$E$20=0,0,IF('graph (3)'!$E$2=0,20,IF(AND(B493&lt;'graph (3)'!$E$20+'graph (3)'!$E$32,B493&gt;'graph (3)'!$E$20-'graph (3)'!$E$32),0.25,0)))</f>
        <v>#REF!</v>
      </c>
      <c r="L493" s="674" t="e">
        <f>IF('graph (3)'!$E$22=0,0,IF('graph (3)'!$E$2=0,20,IF(AND(B493&gt;'graph (3)'!$E$22-'graph (3)'!$E$32,B493&lt;'graph (3)'!$E$22+'graph (3)'!$E$32),0.25,0)))</f>
        <v>#REF!</v>
      </c>
    </row>
    <row r="494" spans="2:12">
      <c r="B494" s="620" t="e">
        <f>IF('graph (3)'!$E$2=0,"",B493+'graph (3)'!$E$32)</f>
        <v>#REF!</v>
      </c>
      <c r="C494" s="673" t="e">
        <f>IF('graph (3)'!$E$2=0,20,IF(SUM(K494+L494=0),NA(),0.25))</f>
        <v>#REF!</v>
      </c>
      <c r="D494" s="496" t="e">
        <f>IF('graph (3)'!$E$2=0,20,IF(AND(B494&lt;'graph (3)'!$E$10+'graph (3)'!$E$32,B494&gt;'graph (3)'!$E$10-'graph (3)'!$E$32),0.25,NA()))</f>
        <v>#REF!</v>
      </c>
      <c r="K494" s="674" t="e">
        <f>IF('graph (3)'!$E$20=0,0,IF('graph (3)'!$E$2=0,20,IF(AND(B494&lt;'graph (3)'!$E$20+'graph (3)'!$E$32,B494&gt;'graph (3)'!$E$20-'graph (3)'!$E$32),0.25,0)))</f>
        <v>#REF!</v>
      </c>
      <c r="L494" s="674" t="e">
        <f>IF('graph (3)'!$E$22=0,0,IF('graph (3)'!$E$2=0,20,IF(AND(B494&gt;'graph (3)'!$E$22-'graph (3)'!$E$32,B494&lt;'graph (3)'!$E$22+'graph (3)'!$E$32),0.25,0)))</f>
        <v>#REF!</v>
      </c>
    </row>
    <row r="495" spans="2:12">
      <c r="B495" s="620" t="e">
        <f>IF('graph (3)'!$E$2=0,"",B494+'graph (3)'!$E$32)</f>
        <v>#REF!</v>
      </c>
      <c r="C495" s="673" t="e">
        <f>IF('graph (3)'!$E$2=0,20,IF(SUM(K495+L495=0),NA(),0.25))</f>
        <v>#REF!</v>
      </c>
      <c r="D495" s="496" t="e">
        <f>IF('graph (3)'!$E$2=0,20,IF(AND(B495&lt;'graph (3)'!$E$10+'graph (3)'!$E$32,B495&gt;'graph (3)'!$E$10-'graph (3)'!$E$32),0.25,NA()))</f>
        <v>#REF!</v>
      </c>
      <c r="K495" s="674" t="e">
        <f>IF('graph (3)'!$E$20=0,0,IF('graph (3)'!$E$2=0,20,IF(AND(B495&lt;'graph (3)'!$E$20+'graph (3)'!$E$32,B495&gt;'graph (3)'!$E$20-'graph (3)'!$E$32),0.25,0)))</f>
        <v>#REF!</v>
      </c>
      <c r="L495" s="674" t="e">
        <f>IF('graph (3)'!$E$22=0,0,IF('graph (3)'!$E$2=0,20,IF(AND(B495&gt;'graph (3)'!$E$22-'graph (3)'!$E$32,B495&lt;'graph (3)'!$E$22+'graph (3)'!$E$32),0.25,0)))</f>
        <v>#REF!</v>
      </c>
    </row>
    <row r="496" spans="2:12">
      <c r="B496" s="620" t="e">
        <f>IF('graph (3)'!$E$2=0,"",B495+'graph (3)'!$E$32)</f>
        <v>#REF!</v>
      </c>
      <c r="C496" s="673" t="e">
        <f>IF('graph (3)'!$E$2=0,20,IF(SUM(K496+L496=0),NA(),0.25))</f>
        <v>#REF!</v>
      </c>
      <c r="D496" s="496" t="e">
        <f>IF('graph (3)'!$E$2=0,20,IF(AND(B496&lt;'graph (3)'!$E$10+'graph (3)'!$E$32,B496&gt;'graph (3)'!$E$10-'graph (3)'!$E$32),0.25,NA()))</f>
        <v>#REF!</v>
      </c>
      <c r="K496" s="674" t="e">
        <f>IF('graph (3)'!$E$20=0,0,IF('graph (3)'!$E$2=0,20,IF(AND(B496&lt;'graph (3)'!$E$20+'graph (3)'!$E$32,B496&gt;'graph (3)'!$E$20-'graph (3)'!$E$32),0.25,0)))</f>
        <v>#REF!</v>
      </c>
      <c r="L496" s="674" t="e">
        <f>IF('graph (3)'!$E$22=0,0,IF('graph (3)'!$E$2=0,20,IF(AND(B496&gt;'graph (3)'!$E$22-'graph (3)'!$E$32,B496&lt;'graph (3)'!$E$22+'graph (3)'!$E$32),0.25,0)))</f>
        <v>#REF!</v>
      </c>
    </row>
    <row r="497" spans="2:12">
      <c r="B497" s="620" t="e">
        <f>IF('graph (3)'!$E$2=0,"",B496+'graph (3)'!$E$32)</f>
        <v>#REF!</v>
      </c>
      <c r="C497" s="673" t="e">
        <f>IF('graph (3)'!$E$2=0,20,IF(SUM(K497+L497=0),NA(),0.25))</f>
        <v>#REF!</v>
      </c>
      <c r="D497" s="496" t="e">
        <f>IF('graph (3)'!$E$2=0,20,IF(AND(B497&lt;'graph (3)'!$E$10+'graph (3)'!$E$32,B497&gt;'graph (3)'!$E$10-'graph (3)'!$E$32),0.25,NA()))</f>
        <v>#REF!</v>
      </c>
      <c r="K497" s="674" t="e">
        <f>IF('graph (3)'!$E$20=0,0,IF('graph (3)'!$E$2=0,20,IF(AND(B497&lt;'graph (3)'!$E$20+'graph (3)'!$E$32,B497&gt;'graph (3)'!$E$20-'graph (3)'!$E$32),0.25,0)))</f>
        <v>#REF!</v>
      </c>
      <c r="L497" s="674" t="e">
        <f>IF('graph (3)'!$E$22=0,0,IF('graph (3)'!$E$2=0,20,IF(AND(B497&gt;'graph (3)'!$E$22-'graph (3)'!$E$32,B497&lt;'graph (3)'!$E$22+'graph (3)'!$E$32),0.25,0)))</f>
        <v>#REF!</v>
      </c>
    </row>
    <row r="498" spans="2:12">
      <c r="B498" s="620" t="e">
        <f>IF('graph (3)'!$E$2=0,"",B497+'graph (3)'!$E$32)</f>
        <v>#REF!</v>
      </c>
      <c r="C498" s="673" t="e">
        <f>IF('graph (3)'!$E$2=0,20,IF(SUM(K498+L498=0),NA(),0.25))</f>
        <v>#REF!</v>
      </c>
      <c r="D498" s="496" t="e">
        <f>IF('graph (3)'!$E$2=0,20,IF(AND(B498&lt;'graph (3)'!$E$10+'graph (3)'!$E$32,B498&gt;'graph (3)'!$E$10-'graph (3)'!$E$32),0.25,NA()))</f>
        <v>#REF!</v>
      </c>
      <c r="K498" s="674" t="e">
        <f>IF('graph (3)'!$E$20=0,0,IF('graph (3)'!$E$2=0,20,IF(AND(B498&lt;'graph (3)'!$E$20+'graph (3)'!$E$32,B498&gt;'graph (3)'!$E$20-'graph (3)'!$E$32),0.25,0)))</f>
        <v>#REF!</v>
      </c>
      <c r="L498" s="674" t="e">
        <f>IF('graph (3)'!$E$22=0,0,IF('graph (3)'!$E$2=0,20,IF(AND(B498&gt;'graph (3)'!$E$22-'graph (3)'!$E$32,B498&lt;'graph (3)'!$E$22+'graph (3)'!$E$32),0.25,0)))</f>
        <v>#REF!</v>
      </c>
    </row>
    <row r="499" spans="2:12">
      <c r="B499" s="620" t="e">
        <f>IF('graph (3)'!$E$2=0,"",B498+'graph (3)'!$E$32)</f>
        <v>#REF!</v>
      </c>
      <c r="C499" s="673" t="e">
        <f>IF('graph (3)'!$E$2=0,20,IF(SUM(K499+L499=0),NA(),0.25))</f>
        <v>#REF!</v>
      </c>
      <c r="D499" s="496" t="e">
        <f>IF('graph (3)'!$E$2=0,20,IF(AND(B499&lt;'graph (3)'!$E$10+'graph (3)'!$E$32,B499&gt;'graph (3)'!$E$10-'graph (3)'!$E$32),0.25,NA()))</f>
        <v>#REF!</v>
      </c>
      <c r="K499" s="674" t="e">
        <f>IF('graph (3)'!$E$20=0,0,IF('graph (3)'!$E$2=0,20,IF(AND(B499&lt;'graph (3)'!$E$20+'graph (3)'!$E$32,B499&gt;'graph (3)'!$E$20-'graph (3)'!$E$32),0.25,0)))</f>
        <v>#REF!</v>
      </c>
      <c r="L499" s="674" t="e">
        <f>IF('graph (3)'!$E$22=0,0,IF('graph (3)'!$E$2=0,20,IF(AND(B499&gt;'graph (3)'!$E$22-'graph (3)'!$E$32,B499&lt;'graph (3)'!$E$22+'graph (3)'!$E$32),0.25,0)))</f>
        <v>#REF!</v>
      </c>
    </row>
    <row r="500" spans="2:12">
      <c r="B500" s="620" t="e">
        <f>IF('graph (3)'!$E$2=0,"",B499+'graph (3)'!$E$32)</f>
        <v>#REF!</v>
      </c>
      <c r="C500" s="673" t="e">
        <f>IF('graph (3)'!$E$2=0,20,IF(SUM(K500+L500=0),NA(),0.25))</f>
        <v>#REF!</v>
      </c>
      <c r="D500" s="496" t="e">
        <f>IF('graph (3)'!$E$2=0,20,IF(AND(B500&lt;'graph (3)'!$E$10+'graph (3)'!$E$32,B500&gt;'graph (3)'!$E$10-'graph (3)'!$E$32),0.25,NA()))</f>
        <v>#REF!</v>
      </c>
      <c r="K500" s="674" t="e">
        <f>IF('graph (3)'!$E$20=0,0,IF('graph (3)'!$E$2=0,20,IF(AND(B500&lt;'graph (3)'!$E$20+'graph (3)'!$E$32,B500&gt;'graph (3)'!$E$20-'graph (3)'!$E$32),0.25,0)))</f>
        <v>#REF!</v>
      </c>
      <c r="L500" s="674" t="e">
        <f>IF('graph (3)'!$E$22=0,0,IF('graph (3)'!$E$2=0,20,IF(AND(B500&gt;'graph (3)'!$E$22-'graph (3)'!$E$32,B500&lt;'graph (3)'!$E$22+'graph (3)'!$E$32),0.25,0)))</f>
        <v>#REF!</v>
      </c>
    </row>
    <row r="501" spans="2:12">
      <c r="B501" s="620" t="e">
        <f>IF('graph (3)'!$E$2=0,"",B500+'graph (3)'!$E$32)</f>
        <v>#REF!</v>
      </c>
      <c r="C501" s="673" t="e">
        <f>IF('graph (3)'!$E$2=0,20,IF(SUM(K501+L501=0),NA(),0.25))</f>
        <v>#REF!</v>
      </c>
      <c r="D501" s="496" t="e">
        <f>IF('graph (3)'!$E$2=0,20,IF(AND(B501&lt;'graph (3)'!$E$10+'graph (3)'!$E$32,B501&gt;'graph (3)'!$E$10-'graph (3)'!$E$32),0.25,NA()))</f>
        <v>#REF!</v>
      </c>
      <c r="K501" s="674" t="e">
        <f>IF('graph (3)'!$E$20=0,0,IF('graph (3)'!$E$2=0,20,IF(AND(B501&lt;'graph (3)'!$E$20+'graph (3)'!$E$32,B501&gt;'graph (3)'!$E$20-'graph (3)'!$E$32),0.25,0)))</f>
        <v>#REF!</v>
      </c>
      <c r="L501" s="674" t="e">
        <f>IF('graph (3)'!$E$22=0,0,IF('graph (3)'!$E$2=0,20,IF(AND(B501&gt;'graph (3)'!$E$22-'graph (3)'!$E$32,B501&lt;'graph (3)'!$E$22+'graph (3)'!$E$32),0.25,0)))</f>
        <v>#REF!</v>
      </c>
    </row>
    <row r="502" spans="2:12">
      <c r="B502" s="620" t="e">
        <f>IF('graph (3)'!$E$2=0,"",B501+'graph (3)'!$E$32)</f>
        <v>#REF!</v>
      </c>
      <c r="C502" s="673" t="e">
        <f>IF('graph (3)'!$E$2=0,20,IF(SUM(K502+L502=0),NA(),0.25))</f>
        <v>#REF!</v>
      </c>
      <c r="D502" s="496" t="e">
        <f>IF('graph (3)'!$E$2=0,20,IF(AND(B502&lt;'graph (3)'!$E$10+'graph (3)'!$E$32,B502&gt;'graph (3)'!$E$10-'graph (3)'!$E$32),0.25,NA()))</f>
        <v>#REF!</v>
      </c>
      <c r="K502" s="674" t="e">
        <f>IF('graph (3)'!$E$20=0,0,IF('graph (3)'!$E$2=0,20,IF(AND(B502&lt;'graph (3)'!$E$20+'graph (3)'!$E$32,B502&gt;'graph (3)'!$E$20-'graph (3)'!$E$32),0.25,0)))</f>
        <v>#REF!</v>
      </c>
      <c r="L502" s="674" t="e">
        <f>IF('graph (3)'!$E$22=0,0,IF('graph (3)'!$E$2=0,20,IF(AND(B502&gt;'graph (3)'!$E$22-'graph (3)'!$E$32,B502&lt;'graph (3)'!$E$22+'graph (3)'!$E$32),0.25,0)))</f>
        <v>#REF!</v>
      </c>
    </row>
    <row r="503" spans="2:12">
      <c r="B503" s="620" t="e">
        <f>IF('graph (3)'!$E$2=0,"",B502+'graph (3)'!$E$32)</f>
        <v>#REF!</v>
      </c>
      <c r="C503" s="673" t="e">
        <f>IF('graph (3)'!$E$2=0,20,IF(SUM(K503+L503=0),NA(),0.25))</f>
        <v>#REF!</v>
      </c>
      <c r="D503" s="496" t="e">
        <f>IF('graph (3)'!$E$2=0,20,IF(AND(B503&lt;'graph (3)'!$E$10+'graph (3)'!$E$32,B503&gt;'graph (3)'!$E$10-'graph (3)'!$E$32),0.25,NA()))</f>
        <v>#REF!</v>
      </c>
      <c r="K503" s="674" t="e">
        <f>IF('graph (3)'!$E$20=0,0,IF('graph (3)'!$E$2=0,20,IF(AND(B503&lt;'graph (3)'!$E$20+'graph (3)'!$E$32,B503&gt;'graph (3)'!$E$20-'graph (3)'!$E$32),0.25,0)))</f>
        <v>#REF!</v>
      </c>
      <c r="L503" s="674" t="e">
        <f>IF('graph (3)'!$E$22=0,0,IF('graph (3)'!$E$2=0,20,IF(AND(B503&gt;'graph (3)'!$E$22-'graph (3)'!$E$32,B503&lt;'graph (3)'!$E$22+'graph (3)'!$E$32),0.25,0)))</f>
        <v>#REF!</v>
      </c>
    </row>
    <row r="504" spans="2:12">
      <c r="B504" s="620" t="e">
        <f>IF('graph (3)'!$E$2=0,"",B503+'graph (3)'!$E$32)</f>
        <v>#REF!</v>
      </c>
      <c r="C504" s="673" t="e">
        <f>IF('graph (3)'!$E$2=0,20,IF(SUM(K504+L504=0),NA(),0.25))</f>
        <v>#REF!</v>
      </c>
      <c r="D504" s="496" t="e">
        <f>IF('graph (3)'!$E$2=0,20,IF(AND(B504&lt;'graph (3)'!$E$10+'graph (3)'!$E$32,B504&gt;'graph (3)'!$E$10-'graph (3)'!$E$32),0.25,NA()))</f>
        <v>#REF!</v>
      </c>
      <c r="K504" s="674" t="e">
        <f>IF('graph (3)'!$E$20=0,0,IF('graph (3)'!$E$2=0,20,IF(AND(B504&lt;'graph (3)'!$E$20+'graph (3)'!$E$32,B504&gt;'graph (3)'!$E$20-'graph (3)'!$E$32),0.25,0)))</f>
        <v>#REF!</v>
      </c>
      <c r="L504" s="674" t="e">
        <f>IF('graph (3)'!$E$22=0,0,IF('graph (3)'!$E$2=0,20,IF(AND(B504&gt;'graph (3)'!$E$22-'graph (3)'!$E$32,B504&lt;'graph (3)'!$E$22+'graph (3)'!$E$32),0.25,0)))</f>
        <v>#REF!</v>
      </c>
    </row>
    <row r="505" spans="2:12">
      <c r="B505" s="620" t="e">
        <f>IF('graph (3)'!$E$2=0,"",B504+'graph (3)'!$E$32)</f>
        <v>#REF!</v>
      </c>
      <c r="C505" s="673" t="e">
        <f>IF('graph (3)'!$E$2=0,20,IF(SUM(K505+L505=0),NA(),0.25))</f>
        <v>#REF!</v>
      </c>
      <c r="D505" s="496" t="e">
        <f>IF('graph (3)'!$E$2=0,20,IF(AND(B505&lt;'graph (3)'!$E$10+'graph (3)'!$E$32,B505&gt;'graph (3)'!$E$10-'graph (3)'!$E$32),0.25,NA()))</f>
        <v>#REF!</v>
      </c>
      <c r="K505" s="674" t="e">
        <f>IF('graph (3)'!$E$20=0,0,IF('graph (3)'!$E$2=0,20,IF(AND(B505&lt;'graph (3)'!$E$20+'graph (3)'!$E$32,B505&gt;'graph (3)'!$E$20-'graph (3)'!$E$32),0.25,0)))</f>
        <v>#REF!</v>
      </c>
      <c r="L505" s="674" t="e">
        <f>IF('graph (3)'!$E$22=0,0,IF('graph (3)'!$E$2=0,20,IF(AND(B505&gt;'graph (3)'!$E$22-'graph (3)'!$E$32,B505&lt;'graph (3)'!$E$22+'graph (3)'!$E$32),0.25,0)))</f>
        <v>#REF!</v>
      </c>
    </row>
    <row r="506" spans="2:12">
      <c r="B506" s="620" t="e">
        <f>IF('graph (3)'!$E$2=0,"",B505+'graph (3)'!$E$32)</f>
        <v>#REF!</v>
      </c>
      <c r="C506" s="673" t="e">
        <f>IF('graph (3)'!$E$2=0,20,IF(SUM(K506+L506=0),NA(),0.25))</f>
        <v>#REF!</v>
      </c>
      <c r="D506" s="496" t="e">
        <f>IF('graph (3)'!$E$2=0,20,IF(AND(B506&lt;'graph (3)'!$E$10+'graph (3)'!$E$32,B506&gt;'graph (3)'!$E$10-'graph (3)'!$E$32),0.25,NA()))</f>
        <v>#REF!</v>
      </c>
      <c r="K506" s="674" t="e">
        <f>IF('graph (3)'!$E$20=0,0,IF('graph (3)'!$E$2=0,20,IF(AND(B506&lt;'graph (3)'!$E$20+'graph (3)'!$E$32,B506&gt;'graph (3)'!$E$20-'graph (3)'!$E$32),0.25,0)))</f>
        <v>#REF!</v>
      </c>
      <c r="L506" s="674" t="e">
        <f>IF('graph (3)'!$E$22=0,0,IF('graph (3)'!$E$2=0,20,IF(AND(B506&gt;'graph (3)'!$E$22-'graph (3)'!$E$32,B506&lt;'graph (3)'!$E$22+'graph (3)'!$E$32),0.25,0)))</f>
        <v>#REF!</v>
      </c>
    </row>
    <row r="507" spans="2:12">
      <c r="B507" s="620" t="e">
        <f>IF('graph (3)'!$E$2=0,"",B506+'graph (3)'!$E$32)</f>
        <v>#REF!</v>
      </c>
      <c r="C507" s="673" t="e">
        <f>IF('graph (3)'!$E$2=0,20,IF(SUM(K507+L507=0),NA(),0.25))</f>
        <v>#REF!</v>
      </c>
      <c r="D507" s="496" t="e">
        <f>IF('graph (3)'!$E$2=0,20,IF(AND(B507&lt;'graph (3)'!$E$10+'graph (3)'!$E$32,B507&gt;'graph (3)'!$E$10-'graph (3)'!$E$32),0.25,NA()))</f>
        <v>#REF!</v>
      </c>
      <c r="K507" s="674" t="e">
        <f>IF('graph (3)'!$E$20=0,0,IF('graph (3)'!$E$2=0,20,IF(AND(B507&lt;'graph (3)'!$E$20+'graph (3)'!$E$32,B507&gt;'graph (3)'!$E$20-'graph (3)'!$E$32),0.25,0)))</f>
        <v>#REF!</v>
      </c>
      <c r="L507" s="674" t="e">
        <f>IF('graph (3)'!$E$22=0,0,IF('graph (3)'!$E$2=0,20,IF(AND(B507&gt;'graph (3)'!$E$22-'graph (3)'!$E$32,B507&lt;'graph (3)'!$E$22+'graph (3)'!$E$32),0.25,0)))</f>
        <v>#REF!</v>
      </c>
    </row>
    <row r="508" spans="2:12">
      <c r="B508" s="620" t="e">
        <f>IF('graph (3)'!$E$2=0,"",B507+'graph (3)'!$E$32)</f>
        <v>#REF!</v>
      </c>
      <c r="C508" s="673" t="e">
        <f>IF('graph (3)'!$E$2=0,20,IF(SUM(K508+L508=0),NA(),0.25))</f>
        <v>#REF!</v>
      </c>
      <c r="D508" s="496" t="e">
        <f>IF('graph (3)'!$E$2=0,20,IF(AND(B508&lt;'graph (3)'!$E$10+'graph (3)'!$E$32,B508&gt;'graph (3)'!$E$10-'graph (3)'!$E$32),0.25,NA()))</f>
        <v>#REF!</v>
      </c>
      <c r="K508" s="674" t="e">
        <f>IF('graph (3)'!$E$20=0,0,IF('graph (3)'!$E$2=0,20,IF(AND(B508&lt;'graph (3)'!$E$20+'graph (3)'!$E$32,B508&gt;'graph (3)'!$E$20-'graph (3)'!$E$32),0.25,0)))</f>
        <v>#REF!</v>
      </c>
      <c r="L508" s="674" t="e">
        <f>IF('graph (3)'!$E$22=0,0,IF('graph (3)'!$E$2=0,20,IF(AND(B508&gt;'graph (3)'!$E$22-'graph (3)'!$E$32,B508&lt;'graph (3)'!$E$22+'graph (3)'!$E$32),0.25,0)))</f>
        <v>#REF!</v>
      </c>
    </row>
    <row r="509" spans="2:12">
      <c r="B509" s="620" t="e">
        <f>IF('graph (3)'!$E$2=0,"",B508+'graph (3)'!$E$32)</f>
        <v>#REF!</v>
      </c>
      <c r="C509" s="673" t="e">
        <f>IF('graph (3)'!$E$2=0,20,IF(SUM(K509+L509=0),NA(),0.25))</f>
        <v>#REF!</v>
      </c>
      <c r="D509" s="496" t="e">
        <f>IF('graph (3)'!$E$2=0,20,IF(AND(B509&lt;'graph (3)'!$E$10+'graph (3)'!$E$32,B509&gt;'graph (3)'!$E$10-'graph (3)'!$E$32),0.25,NA()))</f>
        <v>#REF!</v>
      </c>
      <c r="K509" s="674" t="e">
        <f>IF('graph (3)'!$E$20=0,0,IF('graph (3)'!$E$2=0,20,IF(AND(B509&lt;'graph (3)'!$E$20+'graph (3)'!$E$32,B509&gt;'graph (3)'!$E$20-'graph (3)'!$E$32),0.25,0)))</f>
        <v>#REF!</v>
      </c>
      <c r="L509" s="674" t="e">
        <f>IF('graph (3)'!$E$22=0,0,IF('graph (3)'!$E$2=0,20,IF(AND(B509&gt;'graph (3)'!$E$22-'graph (3)'!$E$32,B509&lt;'graph (3)'!$E$22+'graph (3)'!$E$32),0.25,0)))</f>
        <v>#REF!</v>
      </c>
    </row>
    <row r="510" spans="2:12">
      <c r="B510" s="620" t="e">
        <f>IF('graph (3)'!$E$2=0,"",B509+'graph (3)'!$E$32)</f>
        <v>#REF!</v>
      </c>
      <c r="C510" s="673" t="e">
        <f>IF('graph (3)'!$E$2=0,20,IF(SUM(K510+L510=0),NA(),0.25))</f>
        <v>#REF!</v>
      </c>
      <c r="D510" s="496" t="e">
        <f>IF('graph (3)'!$E$2=0,20,IF(AND(B510&lt;'graph (3)'!$E$10+'graph (3)'!$E$32,B510&gt;'graph (3)'!$E$10-'graph (3)'!$E$32),0.25,NA()))</f>
        <v>#REF!</v>
      </c>
      <c r="K510" s="674" t="e">
        <f>IF('graph (3)'!$E$20=0,0,IF('graph (3)'!$E$2=0,20,IF(AND(B510&lt;'graph (3)'!$E$20+'graph (3)'!$E$32,B510&gt;'graph (3)'!$E$20-'graph (3)'!$E$32),0.25,0)))</f>
        <v>#REF!</v>
      </c>
      <c r="L510" s="674" t="e">
        <f>IF('graph (3)'!$E$22=0,0,IF('graph (3)'!$E$2=0,20,IF(AND(B510&gt;'graph (3)'!$E$22-'graph (3)'!$E$32,B510&lt;'graph (3)'!$E$22+'graph (3)'!$E$32),0.25,0)))</f>
        <v>#REF!</v>
      </c>
    </row>
    <row r="511" spans="2:12">
      <c r="B511" s="620" t="e">
        <f>IF('graph (3)'!$E$2=0,"",B510+'graph (3)'!$E$32)</f>
        <v>#REF!</v>
      </c>
      <c r="C511" s="673" t="e">
        <f>IF('graph (3)'!$E$2=0,20,IF(SUM(K511+L511=0),NA(),0.25))</f>
        <v>#REF!</v>
      </c>
      <c r="D511" s="496" t="e">
        <f>IF('graph (3)'!$E$2=0,20,IF(AND(B511&lt;'graph (3)'!$E$10+'graph (3)'!$E$32,B511&gt;'graph (3)'!$E$10-'graph (3)'!$E$32),0.25,NA()))</f>
        <v>#REF!</v>
      </c>
      <c r="K511" s="674" t="e">
        <f>IF('graph (3)'!$E$20=0,0,IF('graph (3)'!$E$2=0,20,IF(AND(B511&lt;'graph (3)'!$E$20+'graph (3)'!$E$32,B511&gt;'graph (3)'!$E$20-'graph (3)'!$E$32),0.25,0)))</f>
        <v>#REF!</v>
      </c>
      <c r="L511" s="674" t="e">
        <f>IF('graph (3)'!$E$22=0,0,IF('graph (3)'!$E$2=0,20,IF(AND(B511&gt;'graph (3)'!$E$22-'graph (3)'!$E$32,B511&lt;'graph (3)'!$E$22+'graph (3)'!$E$32),0.25,0)))</f>
        <v>#REF!</v>
      </c>
    </row>
    <row r="512" spans="2:12">
      <c r="B512" s="620" t="e">
        <f>IF('graph (3)'!$E$2=0,"",B511+'graph (3)'!$E$32)</f>
        <v>#REF!</v>
      </c>
      <c r="C512" s="673" t="e">
        <f>IF('graph (3)'!$E$2=0,20,IF(SUM(K512+L512=0),NA(),0.25))</f>
        <v>#REF!</v>
      </c>
      <c r="D512" s="496" t="e">
        <f>IF('graph (3)'!$E$2=0,20,IF(AND(B512&lt;'graph (3)'!$E$10+'graph (3)'!$E$32,B512&gt;'graph (3)'!$E$10-'graph (3)'!$E$32),0.25,NA()))</f>
        <v>#REF!</v>
      </c>
      <c r="K512" s="674" t="e">
        <f>IF('graph (3)'!$E$20=0,0,IF('graph (3)'!$E$2=0,20,IF(AND(B512&lt;'graph (3)'!$E$20+'graph (3)'!$E$32,B512&gt;'graph (3)'!$E$20-'graph (3)'!$E$32),0.25,0)))</f>
        <v>#REF!</v>
      </c>
      <c r="L512" s="674" t="e">
        <f>IF('graph (3)'!$E$22=0,0,IF('graph (3)'!$E$2=0,20,IF(AND(B512&gt;'graph (3)'!$E$22-'graph (3)'!$E$32,B512&lt;'graph (3)'!$E$22+'graph (3)'!$E$32),0.25,0)))</f>
        <v>#REF!</v>
      </c>
    </row>
    <row r="513" spans="2:12">
      <c r="B513" s="620" t="e">
        <f>IF('graph (3)'!$E$2=0,"",B512+'graph (3)'!$E$32)</f>
        <v>#REF!</v>
      </c>
      <c r="C513" s="673" t="e">
        <f>IF('graph (3)'!$E$2=0,20,IF(SUM(K513+L513=0),NA(),0.25))</f>
        <v>#REF!</v>
      </c>
      <c r="D513" s="496" t="e">
        <f>IF('graph (3)'!$E$2=0,20,IF(AND(B513&lt;'graph (3)'!$E$10+'graph (3)'!$E$32,B513&gt;'graph (3)'!$E$10-'graph (3)'!$E$32),0.25,NA()))</f>
        <v>#REF!</v>
      </c>
      <c r="K513" s="674" t="e">
        <f>IF('graph (3)'!$E$20=0,0,IF('graph (3)'!$E$2=0,20,IF(AND(B513&lt;'graph (3)'!$E$20+'graph (3)'!$E$32,B513&gt;'graph (3)'!$E$20-'graph (3)'!$E$32),0.25,0)))</f>
        <v>#REF!</v>
      </c>
      <c r="L513" s="674" t="e">
        <f>IF('graph (3)'!$E$22=0,0,IF('graph (3)'!$E$2=0,20,IF(AND(B513&gt;'graph (3)'!$E$22-'graph (3)'!$E$32,B513&lt;'graph (3)'!$E$22+'graph (3)'!$E$32),0.25,0)))</f>
        <v>#REF!</v>
      </c>
    </row>
    <row r="514" spans="2:12">
      <c r="B514" s="620" t="e">
        <f>IF('graph (3)'!$E$2=0,"",B513+'graph (3)'!$E$32)</f>
        <v>#REF!</v>
      </c>
      <c r="C514" s="673" t="e">
        <f>IF('graph (3)'!$E$2=0,20,IF(SUM(K514+L514=0),NA(),0.25))</f>
        <v>#REF!</v>
      </c>
      <c r="D514" s="496" t="e">
        <f>IF('graph (3)'!$E$2=0,20,IF(AND(B514&lt;'graph (3)'!$E$10+'graph (3)'!$E$32,B514&gt;'graph (3)'!$E$10-'graph (3)'!$E$32),0.25,NA()))</f>
        <v>#REF!</v>
      </c>
      <c r="K514" s="674" t="e">
        <f>IF('graph (3)'!$E$20=0,0,IF('graph (3)'!$E$2=0,20,IF(AND(B514&lt;'graph (3)'!$E$20+'graph (3)'!$E$32,B514&gt;'graph (3)'!$E$20-'graph (3)'!$E$32),0.25,0)))</f>
        <v>#REF!</v>
      </c>
      <c r="L514" s="674" t="e">
        <f>IF('graph (3)'!$E$22=0,0,IF('graph (3)'!$E$2=0,20,IF(AND(B514&gt;'graph (3)'!$E$22-'graph (3)'!$E$32,B514&lt;'graph (3)'!$E$22+'graph (3)'!$E$32),0.25,0)))</f>
        <v>#REF!</v>
      </c>
    </row>
    <row r="515" spans="2:12">
      <c r="B515" s="620" t="e">
        <f>IF('graph (3)'!$E$2=0,"",B514+'graph (3)'!$E$32)</f>
        <v>#REF!</v>
      </c>
      <c r="C515" s="673" t="e">
        <f>IF('graph (3)'!$E$2=0,20,IF(SUM(K515+L515=0),NA(),0.25))</f>
        <v>#REF!</v>
      </c>
      <c r="D515" s="496" t="e">
        <f>IF('graph (3)'!$E$2=0,20,IF(AND(B515&lt;'graph (3)'!$E$10+'graph (3)'!$E$32,B515&gt;'graph (3)'!$E$10-'graph (3)'!$E$32),0.25,NA()))</f>
        <v>#REF!</v>
      </c>
      <c r="K515" s="674" t="e">
        <f>IF('graph (3)'!$E$20=0,0,IF('graph (3)'!$E$2=0,20,IF(AND(B515&lt;'graph (3)'!$E$20+'graph (3)'!$E$32,B515&gt;'graph (3)'!$E$20-'graph (3)'!$E$32),0.25,0)))</f>
        <v>#REF!</v>
      </c>
      <c r="L515" s="674" t="e">
        <f>IF('graph (3)'!$E$22=0,0,IF('graph (3)'!$E$2=0,20,IF(AND(B515&gt;'graph (3)'!$E$22-'graph (3)'!$E$32,B515&lt;'graph (3)'!$E$22+'graph (3)'!$E$32),0.25,0)))</f>
        <v>#REF!</v>
      </c>
    </row>
    <row r="516" spans="2:12">
      <c r="B516" s="620" t="e">
        <f>IF('graph (3)'!$E$2=0,"",B515+'graph (3)'!$E$32)</f>
        <v>#REF!</v>
      </c>
      <c r="C516" s="673" t="e">
        <f>IF('graph (3)'!$E$2=0,20,IF(SUM(K516+L516=0),NA(),0.25))</f>
        <v>#REF!</v>
      </c>
      <c r="D516" s="496" t="e">
        <f>IF('graph (3)'!$E$2=0,20,IF(AND(B516&lt;'graph (3)'!$E$10+'graph (3)'!$E$32,B516&gt;'graph (3)'!$E$10-'graph (3)'!$E$32),0.25,NA()))</f>
        <v>#REF!</v>
      </c>
      <c r="K516" s="674" t="e">
        <f>IF('graph (3)'!$E$20=0,0,IF('graph (3)'!$E$2=0,20,IF(AND(B516&lt;'graph (3)'!$E$20+'graph (3)'!$E$32,B516&gt;'graph (3)'!$E$20-'graph (3)'!$E$32),0.25,0)))</f>
        <v>#REF!</v>
      </c>
      <c r="L516" s="674" t="e">
        <f>IF('graph (3)'!$E$22=0,0,IF('graph (3)'!$E$2=0,20,IF(AND(B516&gt;'graph (3)'!$E$22-'graph (3)'!$E$32,B516&lt;'graph (3)'!$E$22+'graph (3)'!$E$32),0.25,0)))</f>
        <v>#REF!</v>
      </c>
    </row>
    <row r="517" spans="2:12">
      <c r="B517" s="620" t="e">
        <f>IF('graph (3)'!$E$2=0,"",B516+'graph (3)'!$E$32)</f>
        <v>#REF!</v>
      </c>
      <c r="C517" s="673" t="e">
        <f>IF('graph (3)'!$E$2=0,20,IF(SUM(K517+L517=0),NA(),0.25))</f>
        <v>#REF!</v>
      </c>
      <c r="D517" s="496" t="e">
        <f>IF('graph (3)'!$E$2=0,20,IF(AND(B517&lt;'graph (3)'!$E$10+'graph (3)'!$E$32,B517&gt;'graph (3)'!$E$10-'graph (3)'!$E$32),0.25,NA()))</f>
        <v>#REF!</v>
      </c>
      <c r="K517" s="674" t="e">
        <f>IF('graph (3)'!$E$20=0,0,IF('graph (3)'!$E$2=0,20,IF(AND(B517&lt;'graph (3)'!$E$20+'graph (3)'!$E$32,B517&gt;'graph (3)'!$E$20-'graph (3)'!$E$32),0.25,0)))</f>
        <v>#REF!</v>
      </c>
      <c r="L517" s="674" t="e">
        <f>IF('graph (3)'!$E$22=0,0,IF('graph (3)'!$E$2=0,20,IF(AND(B517&gt;'graph (3)'!$E$22-'graph (3)'!$E$32,B517&lt;'graph (3)'!$E$22+'graph (3)'!$E$32),0.25,0)))</f>
        <v>#REF!</v>
      </c>
    </row>
    <row r="518" spans="2:12">
      <c r="B518" s="620" t="e">
        <f>IF('graph (3)'!$E$2=0,"",B517+'graph (3)'!$E$32)</f>
        <v>#REF!</v>
      </c>
      <c r="C518" s="673" t="e">
        <f>IF('graph (3)'!$E$2=0,20,IF(SUM(K518+L518=0),NA(),0.25))</f>
        <v>#REF!</v>
      </c>
      <c r="D518" s="496" t="e">
        <f>IF('graph (3)'!$E$2=0,20,IF(AND(B518&lt;'graph (3)'!$E$10+'graph (3)'!$E$32,B518&gt;'graph (3)'!$E$10-'graph (3)'!$E$32),0.25,NA()))</f>
        <v>#REF!</v>
      </c>
      <c r="K518" s="674" t="e">
        <f>IF('graph (3)'!$E$20=0,0,IF('graph (3)'!$E$2=0,20,IF(AND(B518&lt;'graph (3)'!$E$20+'graph (3)'!$E$32,B518&gt;'graph (3)'!$E$20-'graph (3)'!$E$32),0.25,0)))</f>
        <v>#REF!</v>
      </c>
      <c r="L518" s="674" t="e">
        <f>IF('graph (3)'!$E$22=0,0,IF('graph (3)'!$E$2=0,20,IF(AND(B518&gt;'graph (3)'!$E$22-'graph (3)'!$E$32,B518&lt;'graph (3)'!$E$22+'graph (3)'!$E$32),0.25,0)))</f>
        <v>#REF!</v>
      </c>
    </row>
    <row r="519" spans="2:12">
      <c r="B519" s="620" t="e">
        <f>IF('graph (3)'!$E$2=0,"",B518+'graph (3)'!$E$32)</f>
        <v>#REF!</v>
      </c>
      <c r="C519" s="673" t="e">
        <f>IF('graph (3)'!$E$2=0,20,IF(SUM(K519+L519=0),NA(),0.25))</f>
        <v>#REF!</v>
      </c>
      <c r="D519" s="496" t="e">
        <f>IF('graph (3)'!$E$2=0,20,IF(AND(B519&lt;'graph (3)'!$E$10+'graph (3)'!$E$32,B519&gt;'graph (3)'!$E$10-'graph (3)'!$E$32),0.25,NA()))</f>
        <v>#REF!</v>
      </c>
      <c r="K519" s="674" t="e">
        <f>IF('graph (3)'!$E$20=0,0,IF('graph (3)'!$E$2=0,20,IF(AND(B519&lt;'graph (3)'!$E$20+'graph (3)'!$E$32,B519&gt;'graph (3)'!$E$20-'graph (3)'!$E$32),0.25,0)))</f>
        <v>#REF!</v>
      </c>
      <c r="L519" s="674" t="e">
        <f>IF('graph (3)'!$E$22=0,0,IF('graph (3)'!$E$2=0,20,IF(AND(B519&gt;'graph (3)'!$E$22-'graph (3)'!$E$32,B519&lt;'graph (3)'!$E$22+'graph (3)'!$E$32),0.25,0)))</f>
        <v>#REF!</v>
      </c>
    </row>
    <row r="520" spans="2:12">
      <c r="B520" s="620" t="e">
        <f>IF('graph (3)'!$E$2=0,"",B519+'graph (3)'!$E$32)</f>
        <v>#REF!</v>
      </c>
      <c r="C520" s="673" t="e">
        <f>IF('graph (3)'!$E$2=0,20,IF(SUM(K520+L520=0),NA(),0.25))</f>
        <v>#REF!</v>
      </c>
      <c r="D520" s="496" t="e">
        <f>IF('graph (3)'!$E$2=0,20,IF(AND(B520&lt;'graph (3)'!$E$10+'graph (3)'!$E$32,B520&gt;'graph (3)'!$E$10-'graph (3)'!$E$32),0.25,NA()))</f>
        <v>#REF!</v>
      </c>
      <c r="K520" s="674" t="e">
        <f>IF('graph (3)'!$E$20=0,0,IF('graph (3)'!$E$2=0,20,IF(AND(B520&lt;'graph (3)'!$E$20+'graph (3)'!$E$32,B520&gt;'graph (3)'!$E$20-'graph (3)'!$E$32),0.25,0)))</f>
        <v>#REF!</v>
      </c>
      <c r="L520" s="674" t="e">
        <f>IF('graph (3)'!$E$22=0,0,IF('graph (3)'!$E$2=0,20,IF(AND(B520&gt;'graph (3)'!$E$22-'graph (3)'!$E$32,B520&lt;'graph (3)'!$E$22+'graph (3)'!$E$32),0.25,0)))</f>
        <v>#REF!</v>
      </c>
    </row>
    <row r="521" spans="2:12">
      <c r="B521" s="620" t="e">
        <f>IF('graph (3)'!$E$2=0,"",B520+'graph (3)'!$E$32)</f>
        <v>#REF!</v>
      </c>
      <c r="C521" s="673" t="e">
        <f>IF('graph (3)'!$E$2=0,20,IF(SUM(K521+L521=0),NA(),0.25))</f>
        <v>#REF!</v>
      </c>
      <c r="D521" s="496" t="e">
        <f>IF('graph (3)'!$E$2=0,20,IF(AND(B521&lt;'graph (3)'!$E$10+'graph (3)'!$E$32,B521&gt;'graph (3)'!$E$10-'graph (3)'!$E$32),0.25,NA()))</f>
        <v>#REF!</v>
      </c>
      <c r="K521" s="674" t="e">
        <f>IF('graph (3)'!$E$20=0,0,IF('graph (3)'!$E$2=0,20,IF(AND(B521&lt;'graph (3)'!$E$20+'graph (3)'!$E$32,B521&gt;'graph (3)'!$E$20-'graph (3)'!$E$32),0.25,0)))</f>
        <v>#REF!</v>
      </c>
      <c r="L521" s="674" t="e">
        <f>IF('graph (3)'!$E$22=0,0,IF('graph (3)'!$E$2=0,20,IF(AND(B521&gt;'graph (3)'!$E$22-'graph (3)'!$E$32,B521&lt;'graph (3)'!$E$22+'graph (3)'!$E$32),0.25,0)))</f>
        <v>#REF!</v>
      </c>
    </row>
    <row r="522" spans="2:12">
      <c r="B522" s="620" t="e">
        <f>IF('graph (3)'!$E$2=0,"",B521+'graph (3)'!$E$32)</f>
        <v>#REF!</v>
      </c>
      <c r="C522" s="673" t="e">
        <f>IF('graph (3)'!$E$2=0,20,IF(SUM(K522+L522=0),NA(),0.25))</f>
        <v>#REF!</v>
      </c>
      <c r="D522" s="496" t="e">
        <f>IF('graph (3)'!$E$2=0,20,IF(AND(B522&lt;'graph (3)'!$E$10+'graph (3)'!$E$32,B522&gt;'graph (3)'!$E$10-'graph (3)'!$E$32),0.25,NA()))</f>
        <v>#REF!</v>
      </c>
      <c r="K522" s="674" t="e">
        <f>IF('graph (3)'!$E$20=0,0,IF('graph (3)'!$E$2=0,20,IF(AND(B522&lt;'graph (3)'!$E$20+'graph (3)'!$E$32,B522&gt;'graph (3)'!$E$20-'graph (3)'!$E$32),0.25,0)))</f>
        <v>#REF!</v>
      </c>
      <c r="L522" s="674" t="e">
        <f>IF('graph (3)'!$E$22=0,0,IF('graph (3)'!$E$2=0,20,IF(AND(B522&gt;'graph (3)'!$E$22-'graph (3)'!$E$32,B522&lt;'graph (3)'!$E$22+'graph (3)'!$E$32),0.25,0)))</f>
        <v>#REF!</v>
      </c>
    </row>
    <row r="523" spans="2:12">
      <c r="B523" s="620" t="e">
        <f>IF('graph (3)'!$E$2=0,"",B522+'graph (3)'!$E$32)</f>
        <v>#REF!</v>
      </c>
      <c r="C523" s="673" t="e">
        <f>IF('graph (3)'!$E$2=0,20,IF(SUM(K523+L523=0),NA(),0.25))</f>
        <v>#REF!</v>
      </c>
      <c r="D523" s="496" t="e">
        <f>IF('graph (3)'!$E$2=0,20,IF(AND(B523&lt;'graph (3)'!$E$10+'graph (3)'!$E$32,B523&gt;'graph (3)'!$E$10-'graph (3)'!$E$32),0.25,NA()))</f>
        <v>#REF!</v>
      </c>
      <c r="K523" s="674" t="e">
        <f>IF('graph (3)'!$E$20=0,0,IF('graph (3)'!$E$2=0,20,IF(AND(B523&lt;'graph (3)'!$E$20+'graph (3)'!$E$32,B523&gt;'graph (3)'!$E$20-'graph (3)'!$E$32),0.25,0)))</f>
        <v>#REF!</v>
      </c>
      <c r="L523" s="674" t="e">
        <f>IF('graph (3)'!$E$22=0,0,IF('graph (3)'!$E$2=0,20,IF(AND(B523&gt;'graph (3)'!$E$22-'graph (3)'!$E$32,B523&lt;'graph (3)'!$E$22+'graph (3)'!$E$32),0.25,0)))</f>
        <v>#REF!</v>
      </c>
    </row>
    <row r="524" spans="2:12">
      <c r="B524" s="620" t="e">
        <f>IF('graph (3)'!$E$2=0,"",B523+'graph (3)'!$E$32)</f>
        <v>#REF!</v>
      </c>
      <c r="C524" s="673" t="e">
        <f>IF('graph (3)'!$E$2=0,20,IF(SUM(K524+L524=0),NA(),0.25))</f>
        <v>#REF!</v>
      </c>
      <c r="D524" s="496" t="e">
        <f>IF('graph (3)'!$E$2=0,20,IF(AND(B524&lt;'graph (3)'!$E$10+'graph (3)'!$E$32,B524&gt;'graph (3)'!$E$10-'graph (3)'!$E$32),0.25,NA()))</f>
        <v>#REF!</v>
      </c>
      <c r="K524" s="674" t="e">
        <f>IF('graph (3)'!$E$20=0,0,IF('graph (3)'!$E$2=0,20,IF(AND(B524&lt;'graph (3)'!$E$20+'graph (3)'!$E$32,B524&gt;'graph (3)'!$E$20-'graph (3)'!$E$32),0.25,0)))</f>
        <v>#REF!</v>
      </c>
      <c r="L524" s="674" t="e">
        <f>IF('graph (3)'!$E$22=0,0,IF('graph (3)'!$E$2=0,20,IF(AND(B524&gt;'graph (3)'!$E$22-'graph (3)'!$E$32,B524&lt;'graph (3)'!$E$22+'graph (3)'!$E$32),0.25,0)))</f>
        <v>#REF!</v>
      </c>
    </row>
    <row r="525" spans="2:12">
      <c r="B525" s="620" t="e">
        <f>IF('graph (3)'!$E$2=0,"",B524+'graph (3)'!$E$32)</f>
        <v>#REF!</v>
      </c>
      <c r="C525" s="673" t="e">
        <f>IF('graph (3)'!$E$2=0,20,IF(SUM(K525+L525=0),NA(),0.25))</f>
        <v>#REF!</v>
      </c>
      <c r="D525" s="496" t="e">
        <f>IF('graph (3)'!$E$2=0,20,IF(AND(B525&lt;'graph (3)'!$E$10+'graph (3)'!$E$32,B525&gt;'graph (3)'!$E$10-'graph (3)'!$E$32),0.25,NA()))</f>
        <v>#REF!</v>
      </c>
      <c r="K525" s="674" t="e">
        <f>IF('graph (3)'!$E$20=0,0,IF('graph (3)'!$E$2=0,20,IF(AND(B525&lt;'graph (3)'!$E$20+'graph (3)'!$E$32,B525&gt;'graph (3)'!$E$20-'graph (3)'!$E$32),0.25,0)))</f>
        <v>#REF!</v>
      </c>
      <c r="L525" s="674" t="e">
        <f>IF('graph (3)'!$E$22=0,0,IF('graph (3)'!$E$2=0,20,IF(AND(B525&gt;'graph (3)'!$E$22-'graph (3)'!$E$32,B525&lt;'graph (3)'!$E$22+'graph (3)'!$E$32),0.25,0)))</f>
        <v>#REF!</v>
      </c>
    </row>
    <row r="526" spans="2:12">
      <c r="B526" s="620" t="e">
        <f>IF('graph (3)'!$E$2=0,"",B525+'graph (3)'!$E$32)</f>
        <v>#REF!</v>
      </c>
      <c r="C526" s="673" t="e">
        <f>IF('graph (3)'!$E$2=0,20,IF(SUM(K526+L526=0),NA(),0.25))</f>
        <v>#REF!</v>
      </c>
      <c r="D526" s="496" t="e">
        <f>IF('graph (3)'!$E$2=0,20,IF(AND(B526&lt;'graph (3)'!$E$10+'graph (3)'!$E$32,B526&gt;'graph (3)'!$E$10-'graph (3)'!$E$32),0.25,NA()))</f>
        <v>#REF!</v>
      </c>
      <c r="K526" s="674" t="e">
        <f>IF('graph (3)'!$E$20=0,0,IF('graph (3)'!$E$2=0,20,IF(AND(B526&lt;'graph (3)'!$E$20+'graph (3)'!$E$32,B526&gt;'graph (3)'!$E$20-'graph (3)'!$E$32),0.25,0)))</f>
        <v>#REF!</v>
      </c>
      <c r="L526" s="674" t="e">
        <f>IF('graph (3)'!$E$22=0,0,IF('graph (3)'!$E$2=0,20,IF(AND(B526&gt;'graph (3)'!$E$22-'graph (3)'!$E$32,B526&lt;'graph (3)'!$E$22+'graph (3)'!$E$32),0.25,0)))</f>
        <v>#REF!</v>
      </c>
    </row>
    <row r="527" spans="2:12">
      <c r="B527" s="620" t="e">
        <f>IF('graph (3)'!$E$2=0,"",B526+'graph (3)'!$E$32)</f>
        <v>#REF!</v>
      </c>
      <c r="C527" s="673" t="e">
        <f>IF('graph (3)'!$E$2=0,20,IF(SUM(K527+L527=0),NA(),0.25))</f>
        <v>#REF!</v>
      </c>
      <c r="D527" s="496" t="e">
        <f>IF('graph (3)'!$E$2=0,20,IF(AND(B527&lt;'graph (3)'!$E$10+'graph (3)'!$E$32,B527&gt;'graph (3)'!$E$10-'graph (3)'!$E$32),0.25,NA()))</f>
        <v>#REF!</v>
      </c>
      <c r="K527" s="674" t="e">
        <f>IF('graph (3)'!$E$20=0,0,IF('graph (3)'!$E$2=0,20,IF(AND(B527&lt;'graph (3)'!$E$20+'graph (3)'!$E$32,B527&gt;'graph (3)'!$E$20-'graph (3)'!$E$32),0.25,0)))</f>
        <v>#REF!</v>
      </c>
      <c r="L527" s="674" t="e">
        <f>IF('graph (3)'!$E$22=0,0,IF('graph (3)'!$E$2=0,20,IF(AND(B527&gt;'graph (3)'!$E$22-'graph (3)'!$E$32,B527&lt;'graph (3)'!$E$22+'graph (3)'!$E$32),0.25,0)))</f>
        <v>#REF!</v>
      </c>
    </row>
    <row r="528" spans="2:12">
      <c r="B528" s="620" t="e">
        <f>IF('graph (3)'!$E$2=0,"",B527+'graph (3)'!$E$32)</f>
        <v>#REF!</v>
      </c>
      <c r="C528" s="673" t="e">
        <f>IF('graph (3)'!$E$2=0,20,IF(SUM(K528+L528=0),NA(),0.25))</f>
        <v>#REF!</v>
      </c>
      <c r="D528" s="496" t="e">
        <f>IF('graph (3)'!$E$2=0,20,IF(AND(B528&lt;'graph (3)'!$E$10+'graph (3)'!$E$32,B528&gt;'graph (3)'!$E$10-'graph (3)'!$E$32),0.25,NA()))</f>
        <v>#REF!</v>
      </c>
      <c r="K528" s="674" t="e">
        <f>IF('graph (3)'!$E$20=0,0,IF('graph (3)'!$E$2=0,20,IF(AND(B528&lt;'graph (3)'!$E$20+'graph (3)'!$E$32,B528&gt;'graph (3)'!$E$20-'graph (3)'!$E$32),0.25,0)))</f>
        <v>#REF!</v>
      </c>
      <c r="L528" s="674" t="e">
        <f>IF('graph (3)'!$E$22=0,0,IF('graph (3)'!$E$2=0,20,IF(AND(B528&gt;'graph (3)'!$E$22-'graph (3)'!$E$32,B528&lt;'graph (3)'!$E$22+'graph (3)'!$E$32),0.25,0)))</f>
        <v>#REF!</v>
      </c>
    </row>
    <row r="529" spans="2:12">
      <c r="B529" s="620" t="e">
        <f>IF('graph (3)'!$E$2=0,"",B528+'graph (3)'!$E$32)</f>
        <v>#REF!</v>
      </c>
      <c r="C529" s="673" t="e">
        <f>IF('graph (3)'!$E$2=0,20,IF(SUM(K529+L529=0),NA(),0.25))</f>
        <v>#REF!</v>
      </c>
      <c r="D529" s="496" t="e">
        <f>IF('graph (3)'!$E$2=0,20,IF(AND(B529&lt;'graph (3)'!$E$10+'graph (3)'!$E$32,B529&gt;'graph (3)'!$E$10-'graph (3)'!$E$32),0.25,NA()))</f>
        <v>#REF!</v>
      </c>
      <c r="K529" s="674" t="e">
        <f>IF('graph (3)'!$E$20=0,0,IF('graph (3)'!$E$2=0,20,IF(AND(B529&lt;'graph (3)'!$E$20+'graph (3)'!$E$32,B529&gt;'graph (3)'!$E$20-'graph (3)'!$E$32),0.25,0)))</f>
        <v>#REF!</v>
      </c>
      <c r="L529" s="674" t="e">
        <f>IF('graph (3)'!$E$22=0,0,IF('graph (3)'!$E$2=0,20,IF(AND(B529&gt;'graph (3)'!$E$22-'graph (3)'!$E$32,B529&lt;'graph (3)'!$E$22+'graph (3)'!$E$32),0.25,0)))</f>
        <v>#REF!</v>
      </c>
    </row>
    <row r="530" spans="2:12">
      <c r="B530" s="620" t="e">
        <f>IF('graph (3)'!$E$2=0,"",B529+'graph (3)'!$E$32)</f>
        <v>#REF!</v>
      </c>
      <c r="C530" s="673" t="e">
        <f>IF('graph (3)'!$E$2=0,20,IF(SUM(K530+L530=0),NA(),0.25))</f>
        <v>#REF!</v>
      </c>
      <c r="D530" s="496" t="e">
        <f>IF('graph (3)'!$E$2=0,20,IF(AND(B530&lt;'graph (3)'!$E$10+'graph (3)'!$E$32,B530&gt;'graph (3)'!$E$10-'graph (3)'!$E$32),0.25,NA()))</f>
        <v>#REF!</v>
      </c>
      <c r="K530" s="674" t="e">
        <f>IF('graph (3)'!$E$20=0,0,IF('graph (3)'!$E$2=0,20,IF(AND(B530&lt;'graph (3)'!$E$20+'graph (3)'!$E$32,B530&gt;'graph (3)'!$E$20-'graph (3)'!$E$32),0.25,0)))</f>
        <v>#REF!</v>
      </c>
      <c r="L530" s="674" t="e">
        <f>IF('graph (3)'!$E$22=0,0,IF('graph (3)'!$E$2=0,20,IF(AND(B530&gt;'graph (3)'!$E$22-'graph (3)'!$E$32,B530&lt;'graph (3)'!$E$22+'graph (3)'!$E$32),0.25,0)))</f>
        <v>#REF!</v>
      </c>
    </row>
    <row r="531" spans="2:12">
      <c r="B531" s="620" t="e">
        <f>IF('graph (3)'!$E$2=0,"",B530+'graph (3)'!$E$32)</f>
        <v>#REF!</v>
      </c>
      <c r="C531" s="673" t="e">
        <f>IF('graph (3)'!$E$2=0,20,IF(SUM(K531+L531=0),NA(),0.25))</f>
        <v>#REF!</v>
      </c>
      <c r="D531" s="496" t="e">
        <f>IF('graph (3)'!$E$2=0,20,IF(AND(B531&lt;'graph (3)'!$E$10+'graph (3)'!$E$32,B531&gt;'graph (3)'!$E$10-'graph (3)'!$E$32),0.25,NA()))</f>
        <v>#REF!</v>
      </c>
      <c r="K531" s="674" t="e">
        <f>IF('graph (3)'!$E$20=0,0,IF('graph (3)'!$E$2=0,20,IF(AND(B531&lt;'graph (3)'!$E$20+'graph (3)'!$E$32,B531&gt;'graph (3)'!$E$20-'graph (3)'!$E$32),0.25,0)))</f>
        <v>#REF!</v>
      </c>
      <c r="L531" s="674" t="e">
        <f>IF('graph (3)'!$E$22=0,0,IF('graph (3)'!$E$2=0,20,IF(AND(B531&gt;'graph (3)'!$E$22-'graph (3)'!$E$32,B531&lt;'graph (3)'!$E$22+'graph (3)'!$E$32),0.25,0)))</f>
        <v>#REF!</v>
      </c>
    </row>
    <row r="532" spans="2:12">
      <c r="B532" s="620" t="e">
        <f>IF('graph (3)'!$E$2=0,"",B531+'graph (3)'!$E$32)</f>
        <v>#REF!</v>
      </c>
      <c r="C532" s="673" t="e">
        <f>IF('graph (3)'!$E$2=0,20,IF(SUM(K532+L532=0),NA(),0.25))</f>
        <v>#REF!</v>
      </c>
      <c r="D532" s="496" t="e">
        <f>IF('graph (3)'!$E$2=0,20,IF(AND(B532&lt;'graph (3)'!$E$10+'graph (3)'!$E$32,B532&gt;'graph (3)'!$E$10-'graph (3)'!$E$32),0.25,NA()))</f>
        <v>#REF!</v>
      </c>
      <c r="K532" s="674" t="e">
        <f>IF('graph (3)'!$E$20=0,0,IF('graph (3)'!$E$2=0,20,IF(AND(B532&lt;'graph (3)'!$E$20+'graph (3)'!$E$32,B532&gt;'graph (3)'!$E$20-'graph (3)'!$E$32),0.25,0)))</f>
        <v>#REF!</v>
      </c>
      <c r="L532" s="674" t="e">
        <f>IF('graph (3)'!$E$22=0,0,IF('graph (3)'!$E$2=0,20,IF(AND(B532&gt;'graph (3)'!$E$22-'graph (3)'!$E$32,B532&lt;'graph (3)'!$E$22+'graph (3)'!$E$32),0.25,0)))</f>
        <v>#REF!</v>
      </c>
    </row>
    <row r="533" spans="2:12">
      <c r="B533" s="620" t="e">
        <f>IF('graph (3)'!$E$2=0,"",B532+'graph (3)'!$E$32)</f>
        <v>#REF!</v>
      </c>
      <c r="C533" s="673" t="e">
        <f>IF('graph (3)'!$E$2=0,20,IF(SUM(K533+L533=0),NA(),0.25))</f>
        <v>#REF!</v>
      </c>
      <c r="D533" s="496" t="e">
        <f>IF('graph (3)'!$E$2=0,20,IF(AND(B533&lt;'graph (3)'!$E$10+'graph (3)'!$E$32,B533&gt;'graph (3)'!$E$10-'graph (3)'!$E$32),0.25,NA()))</f>
        <v>#REF!</v>
      </c>
      <c r="K533" s="674" t="e">
        <f>IF('graph (3)'!$E$20=0,0,IF('graph (3)'!$E$2=0,20,IF(AND(B533&lt;'graph (3)'!$E$20+'graph (3)'!$E$32,B533&gt;'graph (3)'!$E$20-'graph (3)'!$E$32),0.25,0)))</f>
        <v>#REF!</v>
      </c>
      <c r="L533" s="674" t="e">
        <f>IF('graph (3)'!$E$22=0,0,IF('graph (3)'!$E$2=0,20,IF(AND(B533&gt;'graph (3)'!$E$22-'graph (3)'!$E$32,B533&lt;'graph (3)'!$E$22+'graph (3)'!$E$32),0.25,0)))</f>
        <v>#REF!</v>
      </c>
    </row>
    <row r="534" spans="2:12">
      <c r="B534" s="620" t="e">
        <f>IF('graph (3)'!$E$2=0,"",B533+'graph (3)'!$E$32)</f>
        <v>#REF!</v>
      </c>
      <c r="C534" s="673" t="e">
        <f>IF('graph (3)'!$E$2=0,20,IF(SUM(K534+L534=0),NA(),0.25))</f>
        <v>#REF!</v>
      </c>
      <c r="D534" s="496" t="e">
        <f>IF('graph (3)'!$E$2=0,20,IF(AND(B534&lt;'graph (3)'!$E$10+'graph (3)'!$E$32,B534&gt;'graph (3)'!$E$10-'graph (3)'!$E$32),0.25,NA()))</f>
        <v>#REF!</v>
      </c>
      <c r="K534" s="674" t="e">
        <f>IF('graph (3)'!$E$20=0,0,IF('graph (3)'!$E$2=0,20,IF(AND(B534&lt;'graph (3)'!$E$20+'graph (3)'!$E$32,B534&gt;'graph (3)'!$E$20-'graph (3)'!$E$32),0.25,0)))</f>
        <v>#REF!</v>
      </c>
      <c r="L534" s="674" t="e">
        <f>IF('graph (3)'!$E$22=0,0,IF('graph (3)'!$E$2=0,20,IF(AND(B534&gt;'graph (3)'!$E$22-'graph (3)'!$E$32,B534&lt;'graph (3)'!$E$22+'graph (3)'!$E$32),0.25,0)))</f>
        <v>#REF!</v>
      </c>
    </row>
    <row r="535" spans="2:12">
      <c r="B535" s="620" t="e">
        <f>IF('graph (3)'!$E$2=0,"",B534+'graph (3)'!$E$32)</f>
        <v>#REF!</v>
      </c>
      <c r="C535" s="673" t="e">
        <f>IF('graph (3)'!$E$2=0,20,IF(SUM(K535+L535=0),NA(),0.25))</f>
        <v>#REF!</v>
      </c>
      <c r="D535" s="496" t="e">
        <f>IF('graph (3)'!$E$2=0,20,IF(AND(B535&lt;'graph (3)'!$E$10+'graph (3)'!$E$32,B535&gt;'graph (3)'!$E$10-'graph (3)'!$E$32),0.25,NA()))</f>
        <v>#REF!</v>
      </c>
      <c r="K535" s="674" t="e">
        <f>IF('graph (3)'!$E$20=0,0,IF('graph (3)'!$E$2=0,20,IF(AND(B535&lt;'graph (3)'!$E$20+'graph (3)'!$E$32,B535&gt;'graph (3)'!$E$20-'graph (3)'!$E$32),0.25,0)))</f>
        <v>#REF!</v>
      </c>
      <c r="L535" s="674" t="e">
        <f>IF('graph (3)'!$E$22=0,0,IF('graph (3)'!$E$2=0,20,IF(AND(B535&gt;'graph (3)'!$E$22-'graph (3)'!$E$32,B535&lt;'graph (3)'!$E$22+'graph (3)'!$E$32),0.25,0)))</f>
        <v>#REF!</v>
      </c>
    </row>
    <row r="536" spans="2:12">
      <c r="B536" s="620" t="e">
        <f>IF('graph (3)'!$E$2=0,"",B535+'graph (3)'!$E$32)</f>
        <v>#REF!</v>
      </c>
      <c r="C536" s="673" t="e">
        <f>IF('graph (3)'!$E$2=0,20,IF(SUM(K536+L536=0),NA(),0.25))</f>
        <v>#REF!</v>
      </c>
      <c r="D536" s="496" t="e">
        <f>IF('graph (3)'!$E$2=0,20,IF(AND(B536&lt;'graph (3)'!$E$10+'graph (3)'!$E$32,B536&gt;'graph (3)'!$E$10-'graph (3)'!$E$32),0.25,NA()))</f>
        <v>#REF!</v>
      </c>
      <c r="K536" s="674" t="e">
        <f>IF('graph (3)'!$E$20=0,0,IF('graph (3)'!$E$2=0,20,IF(AND(B536&lt;'graph (3)'!$E$20+'graph (3)'!$E$32,B536&gt;'graph (3)'!$E$20-'graph (3)'!$E$32),0.25,0)))</f>
        <v>#REF!</v>
      </c>
      <c r="L536" s="674" t="e">
        <f>IF('graph (3)'!$E$22=0,0,IF('graph (3)'!$E$2=0,20,IF(AND(B536&gt;'graph (3)'!$E$22-'graph (3)'!$E$32,B536&lt;'graph (3)'!$E$22+'graph (3)'!$E$32),0.25,0)))</f>
        <v>#REF!</v>
      </c>
    </row>
    <row r="537" spans="2:12">
      <c r="B537" s="620" t="e">
        <f>IF('graph (3)'!$E$2=0,"",B536+'graph (3)'!$E$32)</f>
        <v>#REF!</v>
      </c>
      <c r="C537" s="673" t="e">
        <f>IF('graph (3)'!$E$2=0,20,IF(SUM(K537+L537=0),NA(),0.25))</f>
        <v>#REF!</v>
      </c>
      <c r="D537" s="496" t="e">
        <f>IF('graph (3)'!$E$2=0,20,IF(AND(B537&lt;'graph (3)'!$E$10+'graph (3)'!$E$32,B537&gt;'graph (3)'!$E$10-'graph (3)'!$E$32),0.25,NA()))</f>
        <v>#REF!</v>
      </c>
      <c r="K537" s="674" t="e">
        <f>IF('graph (3)'!$E$20=0,0,IF('graph (3)'!$E$2=0,20,IF(AND(B537&lt;'graph (3)'!$E$20+'graph (3)'!$E$32,B537&gt;'graph (3)'!$E$20-'graph (3)'!$E$32),0.25,0)))</f>
        <v>#REF!</v>
      </c>
      <c r="L537" s="674" t="e">
        <f>IF('graph (3)'!$E$22=0,0,IF('graph (3)'!$E$2=0,20,IF(AND(B537&gt;'graph (3)'!$E$22-'graph (3)'!$E$32,B537&lt;'graph (3)'!$E$22+'graph (3)'!$E$32),0.25,0)))</f>
        <v>#REF!</v>
      </c>
    </row>
    <row r="538" spans="2:12">
      <c r="B538" s="620" t="e">
        <f>IF('graph (3)'!$E$2=0,"",B537+'graph (3)'!$E$32)</f>
        <v>#REF!</v>
      </c>
      <c r="C538" s="673" t="e">
        <f>IF('graph (3)'!$E$2=0,20,IF(SUM(K538+L538=0),NA(),0.25))</f>
        <v>#REF!</v>
      </c>
      <c r="D538" s="496" t="e">
        <f>IF('graph (3)'!$E$2=0,20,IF(AND(B538&lt;'graph (3)'!$E$10+'graph (3)'!$E$32,B538&gt;'graph (3)'!$E$10-'graph (3)'!$E$32),0.25,NA()))</f>
        <v>#REF!</v>
      </c>
      <c r="K538" s="674" t="e">
        <f>IF('graph (3)'!$E$20=0,0,IF('graph (3)'!$E$2=0,20,IF(AND(B538&lt;'graph (3)'!$E$20+'graph (3)'!$E$32,B538&gt;'graph (3)'!$E$20-'graph (3)'!$E$32),0.25,0)))</f>
        <v>#REF!</v>
      </c>
      <c r="L538" s="674" t="e">
        <f>IF('graph (3)'!$E$22=0,0,IF('graph (3)'!$E$2=0,20,IF(AND(B538&gt;'graph (3)'!$E$22-'graph (3)'!$E$32,B538&lt;'graph (3)'!$E$22+'graph (3)'!$E$32),0.25,0)))</f>
        <v>#REF!</v>
      </c>
    </row>
    <row r="539" spans="2:12">
      <c r="B539" s="620" t="e">
        <f>IF('graph (3)'!$E$2=0,"",B538+'graph (3)'!$E$32)</f>
        <v>#REF!</v>
      </c>
      <c r="C539" s="673" t="e">
        <f>IF('graph (3)'!$E$2=0,20,IF(SUM(K539+L539=0),NA(),0.25))</f>
        <v>#REF!</v>
      </c>
      <c r="D539" s="496" t="e">
        <f>IF('graph (3)'!$E$2=0,20,IF(AND(B539&lt;'graph (3)'!$E$10+'graph (3)'!$E$32,B539&gt;'graph (3)'!$E$10-'graph (3)'!$E$32),0.25,NA()))</f>
        <v>#REF!</v>
      </c>
      <c r="K539" s="674" t="e">
        <f>IF('graph (3)'!$E$20=0,0,IF('graph (3)'!$E$2=0,20,IF(AND(B539&lt;'graph (3)'!$E$20+'graph (3)'!$E$32,B539&gt;'graph (3)'!$E$20-'graph (3)'!$E$32),0.25,0)))</f>
        <v>#REF!</v>
      </c>
      <c r="L539" s="674" t="e">
        <f>IF('graph (3)'!$E$22=0,0,IF('graph (3)'!$E$2=0,20,IF(AND(B539&gt;'graph (3)'!$E$22-'graph (3)'!$E$32,B539&lt;'graph (3)'!$E$22+'graph (3)'!$E$32),0.25,0)))</f>
        <v>#REF!</v>
      </c>
    </row>
    <row r="540" spans="2:12">
      <c r="B540" s="620" t="e">
        <f>IF('graph (3)'!$E$2=0,"",B539+'graph (3)'!$E$32)</f>
        <v>#REF!</v>
      </c>
      <c r="C540" s="673" t="e">
        <f>IF('graph (3)'!$E$2=0,20,IF(SUM(K540+L540=0),NA(),0.25))</f>
        <v>#REF!</v>
      </c>
      <c r="D540" s="496" t="e">
        <f>IF('graph (3)'!$E$2=0,20,IF(AND(B540&lt;'graph (3)'!$E$10+'graph (3)'!$E$32,B540&gt;'graph (3)'!$E$10-'graph (3)'!$E$32),0.25,NA()))</f>
        <v>#REF!</v>
      </c>
      <c r="K540" s="674" t="e">
        <f>IF('graph (3)'!$E$20=0,0,IF('graph (3)'!$E$2=0,20,IF(AND(B540&lt;'graph (3)'!$E$20+'graph (3)'!$E$32,B540&gt;'graph (3)'!$E$20-'graph (3)'!$E$32),0.25,0)))</f>
        <v>#REF!</v>
      </c>
      <c r="L540" s="674" t="e">
        <f>IF('graph (3)'!$E$22=0,0,IF('graph (3)'!$E$2=0,20,IF(AND(B540&gt;'graph (3)'!$E$22-'graph (3)'!$E$32,B540&lt;'graph (3)'!$E$22+'graph (3)'!$E$32),0.25,0)))</f>
        <v>#REF!</v>
      </c>
    </row>
    <row r="541" spans="2:12">
      <c r="B541" s="620" t="e">
        <f>IF('graph (3)'!$E$2=0,"",B540+'graph (3)'!$E$32)</f>
        <v>#REF!</v>
      </c>
      <c r="C541" s="673" t="e">
        <f>IF('graph (3)'!$E$2=0,20,IF(SUM(K541+L541=0),NA(),0.25))</f>
        <v>#REF!</v>
      </c>
      <c r="D541" s="496" t="e">
        <f>IF('graph (3)'!$E$2=0,20,IF(AND(B541&lt;'graph (3)'!$E$10+'graph (3)'!$E$32,B541&gt;'graph (3)'!$E$10-'graph (3)'!$E$32),0.25,NA()))</f>
        <v>#REF!</v>
      </c>
      <c r="K541" s="674" t="e">
        <f>IF('graph (3)'!$E$20=0,0,IF('graph (3)'!$E$2=0,20,IF(AND(B541&lt;'graph (3)'!$E$20+'graph (3)'!$E$32,B541&gt;'graph (3)'!$E$20-'graph (3)'!$E$32),0.25,0)))</f>
        <v>#REF!</v>
      </c>
      <c r="L541" s="674" t="e">
        <f>IF('graph (3)'!$E$22=0,0,IF('graph (3)'!$E$2=0,20,IF(AND(B541&gt;'graph (3)'!$E$22-'graph (3)'!$E$32,B541&lt;'graph (3)'!$E$22+'graph (3)'!$E$32),0.25,0)))</f>
        <v>#REF!</v>
      </c>
    </row>
    <row r="542" spans="2:12">
      <c r="B542" s="620" t="e">
        <f>IF('graph (3)'!$E$2=0,"",B541+'graph (3)'!$E$32)</f>
        <v>#REF!</v>
      </c>
      <c r="C542" s="673" t="e">
        <f>IF('graph (3)'!$E$2=0,20,IF(SUM(K542+L542=0),NA(),0.25))</f>
        <v>#REF!</v>
      </c>
      <c r="D542" s="496" t="e">
        <f>IF('graph (3)'!$E$2=0,20,IF(AND(B542&lt;'graph (3)'!$E$10+'graph (3)'!$E$32,B542&gt;'graph (3)'!$E$10-'graph (3)'!$E$32),0.25,NA()))</f>
        <v>#REF!</v>
      </c>
      <c r="K542" s="674" t="e">
        <f>IF('graph (3)'!$E$20=0,0,IF('graph (3)'!$E$2=0,20,IF(AND(B542&lt;'graph (3)'!$E$20+'graph (3)'!$E$32,B542&gt;'graph (3)'!$E$20-'graph (3)'!$E$32),0.25,0)))</f>
        <v>#REF!</v>
      </c>
      <c r="L542" s="674" t="e">
        <f>IF('graph (3)'!$E$22=0,0,IF('graph (3)'!$E$2=0,20,IF(AND(B542&gt;'graph (3)'!$E$22-'graph (3)'!$E$32,B542&lt;'graph (3)'!$E$22+'graph (3)'!$E$32),0.25,0)))</f>
        <v>#REF!</v>
      </c>
    </row>
    <row r="543" spans="2:12">
      <c r="B543" s="620" t="e">
        <f>IF('graph (3)'!$E$2=0,"",B542+'graph (3)'!$E$32)</f>
        <v>#REF!</v>
      </c>
      <c r="C543" s="673" t="e">
        <f>IF('graph (3)'!$E$2=0,20,IF(SUM(K543+L543=0),NA(),0.25))</f>
        <v>#REF!</v>
      </c>
      <c r="D543" s="496" t="e">
        <f>IF('graph (3)'!$E$2=0,20,IF(AND(B543&lt;'graph (3)'!$E$10+'graph (3)'!$E$32,B543&gt;'graph (3)'!$E$10-'graph (3)'!$E$32),0.25,NA()))</f>
        <v>#REF!</v>
      </c>
      <c r="K543" s="674" t="e">
        <f>IF('graph (3)'!$E$20=0,0,IF('graph (3)'!$E$2=0,20,IF(AND(B543&lt;'graph (3)'!$E$20+'graph (3)'!$E$32,B543&gt;'graph (3)'!$E$20-'graph (3)'!$E$32),0.25,0)))</f>
        <v>#REF!</v>
      </c>
      <c r="L543" s="674" t="e">
        <f>IF('graph (3)'!$E$22=0,0,IF('graph (3)'!$E$2=0,20,IF(AND(B543&gt;'graph (3)'!$E$22-'graph (3)'!$E$32,B543&lt;'graph (3)'!$E$22+'graph (3)'!$E$32),0.25,0)))</f>
        <v>#REF!</v>
      </c>
    </row>
    <row r="544" spans="2:12">
      <c r="B544" s="620" t="e">
        <f>IF('graph (3)'!$E$2=0,"",B543+'graph (3)'!$E$32)</f>
        <v>#REF!</v>
      </c>
      <c r="C544" s="673" t="e">
        <f>IF('graph (3)'!$E$2=0,20,IF(SUM(K544+L544=0),NA(),0.25))</f>
        <v>#REF!</v>
      </c>
      <c r="D544" s="496" t="e">
        <f>IF('graph (3)'!$E$2=0,20,IF(AND(B544&lt;'graph (3)'!$E$10+'graph (3)'!$E$32,B544&gt;'graph (3)'!$E$10-'graph (3)'!$E$32),0.25,NA()))</f>
        <v>#REF!</v>
      </c>
      <c r="K544" s="674" t="e">
        <f>IF('graph (3)'!$E$20=0,0,IF('graph (3)'!$E$2=0,20,IF(AND(B544&lt;'graph (3)'!$E$20+'graph (3)'!$E$32,B544&gt;'graph (3)'!$E$20-'graph (3)'!$E$32),0.25,0)))</f>
        <v>#REF!</v>
      </c>
      <c r="L544" s="674" t="e">
        <f>IF('graph (3)'!$E$22=0,0,IF('graph (3)'!$E$2=0,20,IF(AND(B544&gt;'graph (3)'!$E$22-'graph (3)'!$E$32,B544&lt;'graph (3)'!$E$22+'graph (3)'!$E$32),0.25,0)))</f>
        <v>#REF!</v>
      </c>
    </row>
    <row r="545" spans="2:12">
      <c r="B545" s="620" t="e">
        <f>IF('graph (3)'!$E$2=0,"",B544+'graph (3)'!$E$32)</f>
        <v>#REF!</v>
      </c>
      <c r="C545" s="673" t="e">
        <f>IF('graph (3)'!$E$2=0,20,IF(SUM(K545+L545=0),NA(),0.25))</f>
        <v>#REF!</v>
      </c>
      <c r="D545" s="496" t="e">
        <f>IF('graph (3)'!$E$2=0,20,IF(AND(B545&lt;'graph (3)'!$E$10+'graph (3)'!$E$32,B545&gt;'graph (3)'!$E$10-'graph (3)'!$E$32),0.25,NA()))</f>
        <v>#REF!</v>
      </c>
      <c r="K545" s="674" t="e">
        <f>IF('graph (3)'!$E$20=0,0,IF('graph (3)'!$E$2=0,20,IF(AND(B545&lt;'graph (3)'!$E$20+'graph (3)'!$E$32,B545&gt;'graph (3)'!$E$20-'graph (3)'!$E$32),0.25,0)))</f>
        <v>#REF!</v>
      </c>
      <c r="L545" s="674" t="e">
        <f>IF('graph (3)'!$E$22=0,0,IF('graph (3)'!$E$2=0,20,IF(AND(B545&gt;'graph (3)'!$E$22-'graph (3)'!$E$32,B545&lt;'graph (3)'!$E$22+'graph (3)'!$E$32),0.25,0)))</f>
        <v>#REF!</v>
      </c>
    </row>
    <row r="546" spans="2:12">
      <c r="B546" s="620" t="e">
        <f>IF('graph (3)'!$E$2=0,"",B545+'graph (3)'!$E$32)</f>
        <v>#REF!</v>
      </c>
      <c r="C546" s="673" t="e">
        <f>IF('graph (3)'!$E$2=0,20,IF(SUM(K546+L546=0),NA(),0.25))</f>
        <v>#REF!</v>
      </c>
      <c r="D546" s="496" t="e">
        <f>IF('graph (3)'!$E$2=0,20,IF(AND(B546&lt;'graph (3)'!$E$10+'graph (3)'!$E$32,B546&gt;'graph (3)'!$E$10-'graph (3)'!$E$32),0.25,NA()))</f>
        <v>#REF!</v>
      </c>
      <c r="K546" s="674" t="e">
        <f>IF('graph (3)'!$E$20=0,0,IF('graph (3)'!$E$2=0,20,IF(AND(B546&lt;'graph (3)'!$E$20+'graph (3)'!$E$32,B546&gt;'graph (3)'!$E$20-'graph (3)'!$E$32),0.25,0)))</f>
        <v>#REF!</v>
      </c>
      <c r="L546" s="674" t="e">
        <f>IF('graph (3)'!$E$22=0,0,IF('graph (3)'!$E$2=0,20,IF(AND(B546&gt;'graph (3)'!$E$22-'graph (3)'!$E$32,B546&lt;'graph (3)'!$E$22+'graph (3)'!$E$32),0.25,0)))</f>
        <v>#REF!</v>
      </c>
    </row>
    <row r="547" spans="2:12">
      <c r="B547" s="620" t="e">
        <f>IF('graph (3)'!$E$2=0,"",B546+'graph (3)'!$E$32)</f>
        <v>#REF!</v>
      </c>
      <c r="C547" s="673" t="e">
        <f>IF('graph (3)'!$E$2=0,20,IF(SUM(K547+L547=0),NA(),0.25))</f>
        <v>#REF!</v>
      </c>
      <c r="D547" s="496" t="e">
        <f>IF('graph (3)'!$E$2=0,20,IF(AND(B547&lt;'graph (3)'!$E$10+'graph (3)'!$E$32,B547&gt;'graph (3)'!$E$10-'graph (3)'!$E$32),0.25,NA()))</f>
        <v>#REF!</v>
      </c>
      <c r="K547" s="674" t="e">
        <f>IF('graph (3)'!$E$20=0,0,IF('graph (3)'!$E$2=0,20,IF(AND(B547&lt;'graph (3)'!$E$20+'graph (3)'!$E$32,B547&gt;'graph (3)'!$E$20-'graph (3)'!$E$32),0.25,0)))</f>
        <v>#REF!</v>
      </c>
      <c r="L547" s="674" t="e">
        <f>IF('graph (3)'!$E$22=0,0,IF('graph (3)'!$E$2=0,20,IF(AND(B547&gt;'graph (3)'!$E$22-'graph (3)'!$E$32,B547&lt;'graph (3)'!$E$22+'graph (3)'!$E$32),0.25,0)))</f>
        <v>#REF!</v>
      </c>
    </row>
    <row r="548" spans="2:12">
      <c r="B548" s="620" t="e">
        <f>IF('graph (3)'!$E$2=0,"",B547+'graph (3)'!$E$32)</f>
        <v>#REF!</v>
      </c>
      <c r="C548" s="673" t="e">
        <f>IF('graph (3)'!$E$2=0,20,IF(SUM(K548+L548=0),NA(),0.25))</f>
        <v>#REF!</v>
      </c>
      <c r="D548" s="496" t="e">
        <f>IF('graph (3)'!$E$2=0,20,IF(AND(B548&lt;'graph (3)'!$E$10+'graph (3)'!$E$32,B548&gt;'graph (3)'!$E$10-'graph (3)'!$E$32),0.25,NA()))</f>
        <v>#REF!</v>
      </c>
      <c r="K548" s="674" t="e">
        <f>IF('graph (3)'!$E$20=0,0,IF('graph (3)'!$E$2=0,20,IF(AND(B548&lt;'graph (3)'!$E$20+'graph (3)'!$E$32,B548&gt;'graph (3)'!$E$20-'graph (3)'!$E$32),0.25,0)))</f>
        <v>#REF!</v>
      </c>
      <c r="L548" s="674" t="e">
        <f>IF('graph (3)'!$E$22=0,0,IF('graph (3)'!$E$2=0,20,IF(AND(B548&gt;'graph (3)'!$E$22-'graph (3)'!$E$32,B548&lt;'graph (3)'!$E$22+'graph (3)'!$E$32),0.25,0)))</f>
        <v>#REF!</v>
      </c>
    </row>
    <row r="549" spans="2:12">
      <c r="B549" s="620" t="e">
        <f>IF('graph (3)'!$E$2=0,"",B548+'graph (3)'!$E$32)</f>
        <v>#REF!</v>
      </c>
      <c r="C549" s="673" t="e">
        <f>IF('graph (3)'!$E$2=0,20,IF(SUM(K549+L549=0),NA(),0.25))</f>
        <v>#REF!</v>
      </c>
      <c r="D549" s="496" t="e">
        <f>IF('graph (3)'!$E$2=0,20,IF(AND(B549&lt;'graph (3)'!$E$10+'graph (3)'!$E$32,B549&gt;'graph (3)'!$E$10-'graph (3)'!$E$32),0.25,NA()))</f>
        <v>#REF!</v>
      </c>
      <c r="K549" s="674" t="e">
        <f>IF('graph (3)'!$E$20=0,0,IF('graph (3)'!$E$2=0,20,IF(AND(B549&lt;'graph (3)'!$E$20+'graph (3)'!$E$32,B549&gt;'graph (3)'!$E$20-'graph (3)'!$E$32),0.25,0)))</f>
        <v>#REF!</v>
      </c>
      <c r="L549" s="674" t="e">
        <f>IF('graph (3)'!$E$22=0,0,IF('graph (3)'!$E$2=0,20,IF(AND(B549&gt;'graph (3)'!$E$22-'graph (3)'!$E$32,B549&lt;'graph (3)'!$E$22+'graph (3)'!$E$32),0.25,0)))</f>
        <v>#REF!</v>
      </c>
    </row>
    <row r="550" spans="2:12">
      <c r="B550" s="620" t="e">
        <f>IF('graph (3)'!$E$2=0,"",B549+'graph (3)'!$E$32)</f>
        <v>#REF!</v>
      </c>
      <c r="C550" s="673" t="e">
        <f>IF('graph (3)'!$E$2=0,20,IF(SUM(K550+L550=0),NA(),0.25))</f>
        <v>#REF!</v>
      </c>
      <c r="D550" s="496" t="e">
        <f>IF('graph (3)'!$E$2=0,20,IF(AND(B550&lt;'graph (3)'!$E$10+'graph (3)'!$E$32,B550&gt;'graph (3)'!$E$10-'graph (3)'!$E$32),0.25,NA()))</f>
        <v>#REF!</v>
      </c>
      <c r="K550" s="674" t="e">
        <f>IF('graph (3)'!$E$20=0,0,IF('graph (3)'!$E$2=0,20,IF(AND(B550&lt;'graph (3)'!$E$20+'graph (3)'!$E$32,B550&gt;'graph (3)'!$E$20-'graph (3)'!$E$32),0.25,0)))</f>
        <v>#REF!</v>
      </c>
      <c r="L550" s="674" t="e">
        <f>IF('graph (3)'!$E$22=0,0,IF('graph (3)'!$E$2=0,20,IF(AND(B550&gt;'graph (3)'!$E$22-'graph (3)'!$E$32,B550&lt;'graph (3)'!$E$22+'graph (3)'!$E$32),0.25,0)))</f>
        <v>#REF!</v>
      </c>
    </row>
    <row r="551" spans="2:12">
      <c r="B551" s="620" t="e">
        <f>IF('graph (3)'!$E$2=0,"",B550+'graph (3)'!$E$32)</f>
        <v>#REF!</v>
      </c>
      <c r="C551" s="673" t="e">
        <f>IF('graph (3)'!$E$2=0,20,IF(SUM(K551+L551=0),NA(),0.25))</f>
        <v>#REF!</v>
      </c>
      <c r="D551" s="496" t="e">
        <f>IF('graph (3)'!$E$2=0,20,IF(AND(B551&lt;'graph (3)'!$E$10+'graph (3)'!$E$32,B551&gt;'graph (3)'!$E$10-'graph (3)'!$E$32),0.25,NA()))</f>
        <v>#REF!</v>
      </c>
      <c r="K551" s="674" t="e">
        <f>IF('graph (3)'!$E$20=0,0,IF('graph (3)'!$E$2=0,20,IF(AND(B551&lt;'graph (3)'!$E$20+'graph (3)'!$E$32,B551&gt;'graph (3)'!$E$20-'graph (3)'!$E$32),0.25,0)))</f>
        <v>#REF!</v>
      </c>
      <c r="L551" s="674" t="e">
        <f>IF('graph (3)'!$E$22=0,0,IF('graph (3)'!$E$2=0,20,IF(AND(B551&gt;'graph (3)'!$E$22-'graph (3)'!$E$32,B551&lt;'graph (3)'!$E$22+'graph (3)'!$E$32),0.25,0)))</f>
        <v>#REF!</v>
      </c>
    </row>
    <row r="552" spans="2:12">
      <c r="B552" s="620" t="e">
        <f>IF('graph (3)'!$E$2=0,"",B551+'graph (3)'!$E$32)</f>
        <v>#REF!</v>
      </c>
      <c r="C552" s="673" t="e">
        <f>IF('graph (3)'!$E$2=0,20,IF(SUM(K552+L552=0),NA(),0.25))</f>
        <v>#REF!</v>
      </c>
      <c r="D552" s="496" t="e">
        <f>IF('graph (3)'!$E$2=0,20,IF(AND(B552&lt;'graph (3)'!$E$10+'graph (3)'!$E$32,B552&gt;'graph (3)'!$E$10-'graph (3)'!$E$32),0.25,NA()))</f>
        <v>#REF!</v>
      </c>
      <c r="K552" s="674" t="e">
        <f>IF('graph (3)'!$E$20=0,0,IF('graph (3)'!$E$2=0,20,IF(AND(B552&lt;'graph (3)'!$E$20+'graph (3)'!$E$32,B552&gt;'graph (3)'!$E$20-'graph (3)'!$E$32),0.25,0)))</f>
        <v>#REF!</v>
      </c>
      <c r="L552" s="674" t="e">
        <f>IF('graph (3)'!$E$22=0,0,IF('graph (3)'!$E$2=0,20,IF(AND(B552&gt;'graph (3)'!$E$22-'graph (3)'!$E$32,B552&lt;'graph (3)'!$E$22+'graph (3)'!$E$32),0.25,0)))</f>
        <v>#REF!</v>
      </c>
    </row>
    <row r="553" spans="2:12">
      <c r="B553" s="620" t="e">
        <f>IF('graph (3)'!$E$2=0,"",B552+'graph (3)'!$E$32)</f>
        <v>#REF!</v>
      </c>
      <c r="C553" s="673" t="e">
        <f>IF('graph (3)'!$E$2=0,20,IF(SUM(K553+L553=0),NA(),0.25))</f>
        <v>#REF!</v>
      </c>
      <c r="D553" s="496" t="e">
        <f>IF('graph (3)'!$E$2=0,20,IF(AND(B553&lt;'graph (3)'!$E$10+'graph (3)'!$E$32,B553&gt;'graph (3)'!$E$10-'graph (3)'!$E$32),0.25,NA()))</f>
        <v>#REF!</v>
      </c>
      <c r="K553" s="674" t="e">
        <f>IF('graph (3)'!$E$20=0,0,IF('graph (3)'!$E$2=0,20,IF(AND(B553&lt;'graph (3)'!$E$20+'graph (3)'!$E$32,B553&gt;'graph (3)'!$E$20-'graph (3)'!$E$32),0.25,0)))</f>
        <v>#REF!</v>
      </c>
      <c r="L553" s="674" t="e">
        <f>IF('graph (3)'!$E$22=0,0,IF('graph (3)'!$E$2=0,20,IF(AND(B553&gt;'graph (3)'!$E$22-'graph (3)'!$E$32,B553&lt;'graph (3)'!$E$22+'graph (3)'!$E$32),0.25,0)))</f>
        <v>#REF!</v>
      </c>
    </row>
    <row r="554" spans="2:12">
      <c r="B554" s="620" t="e">
        <f>IF('graph (3)'!$E$2=0,"",B553+'graph (3)'!$E$32)</f>
        <v>#REF!</v>
      </c>
      <c r="C554" s="673" t="e">
        <f>IF('graph (3)'!$E$2=0,20,IF(SUM(K554+L554=0),NA(),0.25))</f>
        <v>#REF!</v>
      </c>
      <c r="D554" s="496" t="e">
        <f>IF('graph (3)'!$E$2=0,20,IF(AND(B554&lt;'graph (3)'!$E$10+'graph (3)'!$E$32,B554&gt;'graph (3)'!$E$10-'graph (3)'!$E$32),0.25,NA()))</f>
        <v>#REF!</v>
      </c>
      <c r="K554" s="674" t="e">
        <f>IF('graph (3)'!$E$20=0,0,IF('graph (3)'!$E$2=0,20,IF(AND(B554&lt;'graph (3)'!$E$20+'graph (3)'!$E$32,B554&gt;'graph (3)'!$E$20-'graph (3)'!$E$32),0.25,0)))</f>
        <v>#REF!</v>
      </c>
      <c r="L554" s="674" t="e">
        <f>IF('graph (3)'!$E$22=0,0,IF('graph (3)'!$E$2=0,20,IF(AND(B554&gt;'graph (3)'!$E$22-'graph (3)'!$E$32,B554&lt;'graph (3)'!$E$22+'graph (3)'!$E$32),0.25,0)))</f>
        <v>#REF!</v>
      </c>
    </row>
    <row r="555" spans="2:12">
      <c r="B555" s="620" t="e">
        <f>IF('graph (3)'!$E$2=0,"",B554+'graph (3)'!$E$32)</f>
        <v>#REF!</v>
      </c>
      <c r="C555" s="673" t="e">
        <f>IF('graph (3)'!$E$2=0,20,IF(SUM(K555+L555=0),NA(),0.25))</f>
        <v>#REF!</v>
      </c>
      <c r="D555" s="496" t="e">
        <f>IF('graph (3)'!$E$2=0,20,IF(AND(B555&lt;'graph (3)'!$E$10+'graph (3)'!$E$32,B555&gt;'graph (3)'!$E$10-'graph (3)'!$E$32),0.25,NA()))</f>
        <v>#REF!</v>
      </c>
      <c r="K555" s="674" t="e">
        <f>IF('graph (3)'!$E$20=0,0,IF('graph (3)'!$E$2=0,20,IF(AND(B555&lt;'graph (3)'!$E$20+'graph (3)'!$E$32,B555&gt;'graph (3)'!$E$20-'graph (3)'!$E$32),0.25,0)))</f>
        <v>#REF!</v>
      </c>
      <c r="L555" s="674" t="e">
        <f>IF('graph (3)'!$E$22=0,0,IF('graph (3)'!$E$2=0,20,IF(AND(B555&gt;'graph (3)'!$E$22-'graph (3)'!$E$32,B555&lt;'graph (3)'!$E$22+'graph (3)'!$E$32),0.25,0)))</f>
        <v>#REF!</v>
      </c>
    </row>
    <row r="556" spans="2:12">
      <c r="B556" s="620" t="e">
        <f>IF('graph (3)'!$E$2=0,"",B555+'graph (3)'!$E$32)</f>
        <v>#REF!</v>
      </c>
      <c r="C556" s="673" t="e">
        <f>IF('graph (3)'!$E$2=0,20,IF(SUM(K556+L556=0),NA(),0.25))</f>
        <v>#REF!</v>
      </c>
      <c r="D556" s="496" t="e">
        <f>IF('graph (3)'!$E$2=0,20,IF(AND(B556&lt;'graph (3)'!$E$10+'graph (3)'!$E$32,B556&gt;'graph (3)'!$E$10-'graph (3)'!$E$32),0.25,NA()))</f>
        <v>#REF!</v>
      </c>
      <c r="K556" s="674" t="e">
        <f>IF('graph (3)'!$E$20=0,0,IF('graph (3)'!$E$2=0,20,IF(AND(B556&lt;'graph (3)'!$E$20+'graph (3)'!$E$32,B556&gt;'graph (3)'!$E$20-'graph (3)'!$E$32),0.25,0)))</f>
        <v>#REF!</v>
      </c>
      <c r="L556" s="674" t="e">
        <f>IF('graph (3)'!$E$22=0,0,IF('graph (3)'!$E$2=0,20,IF(AND(B556&gt;'graph (3)'!$E$22-'graph (3)'!$E$32,B556&lt;'graph (3)'!$E$22+'graph (3)'!$E$32),0.25,0)))</f>
        <v>#REF!</v>
      </c>
    </row>
    <row r="557" spans="2:12">
      <c r="B557" s="620" t="e">
        <f>IF('graph (3)'!$E$2=0,"",B556+'graph (3)'!$E$32)</f>
        <v>#REF!</v>
      </c>
      <c r="C557" s="673" t="e">
        <f>IF('graph (3)'!$E$2=0,20,IF(SUM(K557+L557=0),NA(),0.25))</f>
        <v>#REF!</v>
      </c>
      <c r="D557" s="496" t="e">
        <f>IF('graph (3)'!$E$2=0,20,IF(AND(B557&lt;'graph (3)'!$E$10+'graph (3)'!$E$32,B557&gt;'graph (3)'!$E$10-'graph (3)'!$E$32),0.25,NA()))</f>
        <v>#REF!</v>
      </c>
      <c r="K557" s="674" t="e">
        <f>IF('graph (3)'!$E$20=0,0,IF('graph (3)'!$E$2=0,20,IF(AND(B557&lt;'graph (3)'!$E$20+'graph (3)'!$E$32,B557&gt;'graph (3)'!$E$20-'graph (3)'!$E$32),0.25,0)))</f>
        <v>#REF!</v>
      </c>
      <c r="L557" s="674" t="e">
        <f>IF('graph (3)'!$E$22=0,0,IF('graph (3)'!$E$2=0,20,IF(AND(B557&gt;'graph (3)'!$E$22-'graph (3)'!$E$32,B557&lt;'graph (3)'!$E$22+'graph (3)'!$E$32),0.25,0)))</f>
        <v>#REF!</v>
      </c>
    </row>
    <row r="558" spans="2:12">
      <c r="B558" s="620" t="e">
        <f>IF('graph (3)'!$E$2=0,"",B557+'graph (3)'!$E$32)</f>
        <v>#REF!</v>
      </c>
      <c r="C558" s="673" t="e">
        <f>IF('graph (3)'!$E$2=0,20,IF(SUM(K558+L558=0),NA(),0.25))</f>
        <v>#REF!</v>
      </c>
      <c r="D558" s="496" t="e">
        <f>IF('graph (3)'!$E$2=0,20,IF(AND(B558&lt;'graph (3)'!$E$10+'graph (3)'!$E$32,B558&gt;'graph (3)'!$E$10-'graph (3)'!$E$32),0.25,NA()))</f>
        <v>#REF!</v>
      </c>
      <c r="K558" s="674" t="e">
        <f>IF('graph (3)'!$E$20=0,0,IF('graph (3)'!$E$2=0,20,IF(AND(B558&lt;'graph (3)'!$E$20+'graph (3)'!$E$32,B558&gt;'graph (3)'!$E$20-'graph (3)'!$E$32),0.25,0)))</f>
        <v>#REF!</v>
      </c>
      <c r="L558" s="674" t="e">
        <f>IF('graph (3)'!$E$22=0,0,IF('graph (3)'!$E$2=0,20,IF(AND(B558&gt;'graph (3)'!$E$22-'graph (3)'!$E$32,B558&lt;'graph (3)'!$E$22+'graph (3)'!$E$32),0.25,0)))</f>
        <v>#REF!</v>
      </c>
    </row>
    <row r="559" spans="2:12">
      <c r="B559" s="620" t="e">
        <f>IF('graph (3)'!$E$2=0,"",B558+'graph (3)'!$E$32)</f>
        <v>#REF!</v>
      </c>
      <c r="C559" s="673" t="e">
        <f>IF('graph (3)'!$E$2=0,20,IF(SUM(K559+L559=0),NA(),0.25))</f>
        <v>#REF!</v>
      </c>
      <c r="D559" s="496" t="e">
        <f>IF('graph (3)'!$E$2=0,20,IF(AND(B559&lt;'graph (3)'!$E$10+'graph (3)'!$E$32,B559&gt;'graph (3)'!$E$10-'graph (3)'!$E$32),0.25,NA()))</f>
        <v>#REF!</v>
      </c>
      <c r="K559" s="674" t="e">
        <f>IF('graph (3)'!$E$20=0,0,IF('graph (3)'!$E$2=0,20,IF(AND(B559&lt;'graph (3)'!$E$20+'graph (3)'!$E$32,B559&gt;'graph (3)'!$E$20-'graph (3)'!$E$32),0.25,0)))</f>
        <v>#REF!</v>
      </c>
      <c r="L559" s="674" t="e">
        <f>IF('graph (3)'!$E$22=0,0,IF('graph (3)'!$E$2=0,20,IF(AND(B559&gt;'graph (3)'!$E$22-'graph (3)'!$E$32,B559&lt;'graph (3)'!$E$22+'graph (3)'!$E$32),0.25,0)))</f>
        <v>#REF!</v>
      </c>
    </row>
    <row r="560" spans="2:12">
      <c r="B560" s="620" t="e">
        <f>IF('graph (3)'!$E$2=0,"",B559+'graph (3)'!$E$32)</f>
        <v>#REF!</v>
      </c>
      <c r="C560" s="673" t="e">
        <f>IF('graph (3)'!$E$2=0,20,IF(SUM(K560+L560=0),NA(),0.25))</f>
        <v>#REF!</v>
      </c>
      <c r="D560" s="496" t="e">
        <f>IF('graph (3)'!$E$2=0,20,IF(AND(B560&lt;'graph (3)'!$E$10+'graph (3)'!$E$32,B560&gt;'graph (3)'!$E$10-'graph (3)'!$E$32),0.25,NA()))</f>
        <v>#REF!</v>
      </c>
      <c r="K560" s="674" t="e">
        <f>IF('graph (3)'!$E$20=0,0,IF('graph (3)'!$E$2=0,20,IF(AND(B560&lt;'graph (3)'!$E$20+'graph (3)'!$E$32,B560&gt;'graph (3)'!$E$20-'graph (3)'!$E$32),0.25,0)))</f>
        <v>#REF!</v>
      </c>
      <c r="L560" s="674" t="e">
        <f>IF('graph (3)'!$E$22=0,0,IF('graph (3)'!$E$2=0,20,IF(AND(B560&gt;'graph (3)'!$E$22-'graph (3)'!$E$32,B560&lt;'graph (3)'!$E$22+'graph (3)'!$E$32),0.25,0)))</f>
        <v>#REF!</v>
      </c>
    </row>
    <row r="561" spans="2:12">
      <c r="B561" s="620" t="e">
        <f>IF('graph (3)'!$E$2=0,"",B560+'graph (3)'!$E$32)</f>
        <v>#REF!</v>
      </c>
      <c r="C561" s="673" t="e">
        <f>IF('graph (3)'!$E$2=0,20,IF(SUM(K561+L561=0),NA(),0.25))</f>
        <v>#REF!</v>
      </c>
      <c r="D561" s="496" t="e">
        <f>IF('graph (3)'!$E$2=0,20,IF(AND(B561&lt;'graph (3)'!$E$10+'graph (3)'!$E$32,B561&gt;'graph (3)'!$E$10-'graph (3)'!$E$32),0.25,NA()))</f>
        <v>#REF!</v>
      </c>
      <c r="K561" s="674" t="e">
        <f>IF('graph (3)'!$E$20=0,0,IF('graph (3)'!$E$2=0,20,IF(AND(B561&lt;'graph (3)'!$E$20+'graph (3)'!$E$32,B561&gt;'graph (3)'!$E$20-'graph (3)'!$E$32),0.25,0)))</f>
        <v>#REF!</v>
      </c>
      <c r="L561" s="674" t="e">
        <f>IF('graph (3)'!$E$22=0,0,IF('graph (3)'!$E$2=0,20,IF(AND(B561&gt;'graph (3)'!$E$22-'graph (3)'!$E$32,B561&lt;'graph (3)'!$E$22+'graph (3)'!$E$32),0.25,0)))</f>
        <v>#REF!</v>
      </c>
    </row>
    <row r="562" spans="2:12">
      <c r="B562" s="620" t="e">
        <f>IF('graph (3)'!$E$2=0,"",B561+'graph (3)'!$E$32)</f>
        <v>#REF!</v>
      </c>
      <c r="C562" s="673" t="e">
        <f>IF('graph (3)'!$E$2=0,20,IF(SUM(K562+L562=0),NA(),0.25))</f>
        <v>#REF!</v>
      </c>
      <c r="D562" s="496" t="e">
        <f>IF('graph (3)'!$E$2=0,20,IF(AND(B562&lt;'graph (3)'!$E$10+'graph (3)'!$E$32,B562&gt;'graph (3)'!$E$10-'graph (3)'!$E$32),0.25,NA()))</f>
        <v>#REF!</v>
      </c>
      <c r="K562" s="674" t="e">
        <f>IF('graph (3)'!$E$20=0,0,IF('graph (3)'!$E$2=0,20,IF(AND(B562&lt;'graph (3)'!$E$20+'graph (3)'!$E$32,B562&gt;'graph (3)'!$E$20-'graph (3)'!$E$32),0.25,0)))</f>
        <v>#REF!</v>
      </c>
      <c r="L562" s="674" t="e">
        <f>IF('graph (3)'!$E$22=0,0,IF('graph (3)'!$E$2=0,20,IF(AND(B562&gt;'graph (3)'!$E$22-'graph (3)'!$E$32,B562&lt;'graph (3)'!$E$22+'graph (3)'!$E$32),0.25,0)))</f>
        <v>#REF!</v>
      </c>
    </row>
    <row r="563" spans="2:12">
      <c r="B563" s="620" t="e">
        <f>IF('graph (3)'!$E$2=0,"",B562+'graph (3)'!$E$32)</f>
        <v>#REF!</v>
      </c>
      <c r="C563" s="673" t="e">
        <f>IF('graph (3)'!$E$2=0,20,IF(SUM(K563+L563=0),NA(),0.25))</f>
        <v>#REF!</v>
      </c>
      <c r="D563" s="496" t="e">
        <f>IF('graph (3)'!$E$2=0,20,IF(AND(B563&lt;'graph (3)'!$E$10+'graph (3)'!$E$32,B563&gt;'graph (3)'!$E$10-'graph (3)'!$E$32),0.25,NA()))</f>
        <v>#REF!</v>
      </c>
      <c r="K563" s="674" t="e">
        <f>IF('graph (3)'!$E$20=0,0,IF('graph (3)'!$E$2=0,20,IF(AND(B563&lt;'graph (3)'!$E$20+'graph (3)'!$E$32,B563&gt;'graph (3)'!$E$20-'graph (3)'!$E$32),0.25,0)))</f>
        <v>#REF!</v>
      </c>
      <c r="L563" s="674" t="e">
        <f>IF('graph (3)'!$E$22=0,0,IF('graph (3)'!$E$2=0,20,IF(AND(B563&gt;'graph (3)'!$E$22-'graph (3)'!$E$32,B563&lt;'graph (3)'!$E$22+'graph (3)'!$E$32),0.25,0)))</f>
        <v>#REF!</v>
      </c>
    </row>
    <row r="564" spans="2:12">
      <c r="B564" s="620" t="e">
        <f>IF('graph (3)'!$E$2=0,"",B563+'graph (3)'!$E$32)</f>
        <v>#REF!</v>
      </c>
      <c r="C564" s="673" t="e">
        <f>IF('graph (3)'!$E$2=0,20,IF(SUM(K564+L564=0),NA(),0.25))</f>
        <v>#REF!</v>
      </c>
      <c r="D564" s="496" t="e">
        <f>IF('graph (3)'!$E$2=0,20,IF(AND(B564&lt;'graph (3)'!$E$10+'graph (3)'!$E$32,B564&gt;'graph (3)'!$E$10-'graph (3)'!$E$32),0.25,NA()))</f>
        <v>#REF!</v>
      </c>
      <c r="K564" s="674" t="e">
        <f>IF('graph (3)'!$E$20=0,0,IF('graph (3)'!$E$2=0,20,IF(AND(B564&lt;'graph (3)'!$E$20+'graph (3)'!$E$32,B564&gt;'graph (3)'!$E$20-'graph (3)'!$E$32),0.25,0)))</f>
        <v>#REF!</v>
      </c>
      <c r="L564" s="674" t="e">
        <f>IF('graph (3)'!$E$22=0,0,IF('graph (3)'!$E$2=0,20,IF(AND(B564&gt;'graph (3)'!$E$22-'graph (3)'!$E$32,B564&lt;'graph (3)'!$E$22+'graph (3)'!$E$32),0.25,0)))</f>
        <v>#REF!</v>
      </c>
    </row>
    <row r="565" spans="2:12">
      <c r="B565" s="620" t="e">
        <f>IF('graph (3)'!$E$2=0,"",B564+'graph (3)'!$E$32)</f>
        <v>#REF!</v>
      </c>
      <c r="C565" s="673" t="e">
        <f>IF('graph (3)'!$E$2=0,20,IF(SUM(K565+L565=0),NA(),0.25))</f>
        <v>#REF!</v>
      </c>
      <c r="D565" s="496" t="e">
        <f>IF('graph (3)'!$E$2=0,20,IF(AND(B565&lt;'graph (3)'!$E$10+'graph (3)'!$E$32,B565&gt;'graph (3)'!$E$10-'graph (3)'!$E$32),0.25,NA()))</f>
        <v>#REF!</v>
      </c>
      <c r="K565" s="674" t="e">
        <f>IF('graph (3)'!$E$20=0,0,IF('graph (3)'!$E$2=0,20,IF(AND(B565&lt;'graph (3)'!$E$20+'graph (3)'!$E$32,B565&gt;'graph (3)'!$E$20-'graph (3)'!$E$32),0.25,0)))</f>
        <v>#REF!</v>
      </c>
      <c r="L565" s="674" t="e">
        <f>IF('graph (3)'!$E$22=0,0,IF('graph (3)'!$E$2=0,20,IF(AND(B565&gt;'graph (3)'!$E$22-'graph (3)'!$E$32,B565&lt;'graph (3)'!$E$22+'graph (3)'!$E$32),0.25,0)))</f>
        <v>#REF!</v>
      </c>
    </row>
    <row r="566" spans="2:12">
      <c r="B566" s="620" t="e">
        <f>IF('graph (3)'!$E$2=0,"",B565+'graph (3)'!$E$32)</f>
        <v>#REF!</v>
      </c>
      <c r="C566" s="673" t="e">
        <f>IF('graph (3)'!$E$2=0,20,IF(SUM(K566+L566=0),NA(),0.25))</f>
        <v>#REF!</v>
      </c>
      <c r="D566" s="496" t="e">
        <f>IF('graph (3)'!$E$2=0,20,IF(AND(B566&lt;'graph (3)'!$E$10+'graph (3)'!$E$32,B566&gt;'graph (3)'!$E$10-'graph (3)'!$E$32),0.25,NA()))</f>
        <v>#REF!</v>
      </c>
      <c r="K566" s="674" t="e">
        <f>IF('graph (3)'!$E$20=0,0,IF('graph (3)'!$E$2=0,20,IF(AND(B566&lt;'graph (3)'!$E$20+'graph (3)'!$E$32,B566&gt;'graph (3)'!$E$20-'graph (3)'!$E$32),0.25,0)))</f>
        <v>#REF!</v>
      </c>
      <c r="L566" s="674" t="e">
        <f>IF('graph (3)'!$E$22=0,0,IF('graph (3)'!$E$2=0,20,IF(AND(B566&gt;'graph (3)'!$E$22-'graph (3)'!$E$32,B566&lt;'graph (3)'!$E$22+'graph (3)'!$E$32),0.25,0)))</f>
        <v>#REF!</v>
      </c>
    </row>
    <row r="567" spans="2:12">
      <c r="B567" s="620" t="e">
        <f>IF('graph (3)'!$E$2=0,"",B566+'graph (3)'!$E$32)</f>
        <v>#REF!</v>
      </c>
      <c r="C567" s="673" t="e">
        <f>IF('graph (3)'!$E$2=0,20,IF(SUM(K567+L567=0),NA(),0.25))</f>
        <v>#REF!</v>
      </c>
      <c r="D567" s="496" t="e">
        <f>IF('graph (3)'!$E$2=0,20,IF(AND(B567&lt;'graph (3)'!$E$10+'graph (3)'!$E$32,B567&gt;'graph (3)'!$E$10-'graph (3)'!$E$32),0.25,NA()))</f>
        <v>#REF!</v>
      </c>
      <c r="K567" s="674" t="e">
        <f>IF('graph (3)'!$E$20=0,0,IF('graph (3)'!$E$2=0,20,IF(AND(B567&lt;'graph (3)'!$E$20+'graph (3)'!$E$32,B567&gt;'graph (3)'!$E$20-'graph (3)'!$E$32),0.25,0)))</f>
        <v>#REF!</v>
      </c>
      <c r="L567" s="674" t="e">
        <f>IF('graph (3)'!$E$22=0,0,IF('graph (3)'!$E$2=0,20,IF(AND(B567&gt;'graph (3)'!$E$22-'graph (3)'!$E$32,B567&lt;'graph (3)'!$E$22+'graph (3)'!$E$32),0.25,0)))</f>
        <v>#REF!</v>
      </c>
    </row>
    <row r="568" spans="2:12">
      <c r="B568" s="620" t="e">
        <f>IF('graph (3)'!$E$2=0,"",B567+'graph (3)'!$E$32)</f>
        <v>#REF!</v>
      </c>
      <c r="C568" s="673" t="e">
        <f>IF('graph (3)'!$E$2=0,20,IF(SUM(K568+L568=0),NA(),0.25))</f>
        <v>#REF!</v>
      </c>
      <c r="D568" s="496" t="e">
        <f>IF('graph (3)'!$E$2=0,20,IF(AND(B568&lt;'graph (3)'!$E$10+'graph (3)'!$E$32,B568&gt;'graph (3)'!$E$10-'graph (3)'!$E$32),0.25,NA()))</f>
        <v>#REF!</v>
      </c>
      <c r="K568" s="674" t="e">
        <f>IF('graph (3)'!$E$20=0,0,IF('graph (3)'!$E$2=0,20,IF(AND(B568&lt;'graph (3)'!$E$20+'graph (3)'!$E$32,B568&gt;'graph (3)'!$E$20-'graph (3)'!$E$32),0.25,0)))</f>
        <v>#REF!</v>
      </c>
      <c r="L568" s="674" t="e">
        <f>IF('graph (3)'!$E$22=0,0,IF('graph (3)'!$E$2=0,20,IF(AND(B568&gt;'graph (3)'!$E$22-'graph (3)'!$E$32,B568&lt;'graph (3)'!$E$22+'graph (3)'!$E$32),0.25,0)))</f>
        <v>#REF!</v>
      </c>
    </row>
    <row r="569" spans="2:12">
      <c r="B569" s="620" t="e">
        <f>IF('graph (3)'!$E$2=0,"",B568+'graph (3)'!$E$32)</f>
        <v>#REF!</v>
      </c>
      <c r="C569" s="673" t="e">
        <f>IF('graph (3)'!$E$2=0,20,IF(SUM(K569+L569=0),NA(),0.25))</f>
        <v>#REF!</v>
      </c>
      <c r="D569" s="496" t="e">
        <f>IF('graph (3)'!$E$2=0,20,IF(AND(B569&lt;'graph (3)'!$E$10+'graph (3)'!$E$32,B569&gt;'graph (3)'!$E$10-'graph (3)'!$E$32),0.25,NA()))</f>
        <v>#REF!</v>
      </c>
      <c r="K569" s="674" t="e">
        <f>IF('graph (3)'!$E$20=0,0,IF('graph (3)'!$E$2=0,20,IF(AND(B569&lt;'graph (3)'!$E$20+'graph (3)'!$E$32,B569&gt;'graph (3)'!$E$20-'graph (3)'!$E$32),0.25,0)))</f>
        <v>#REF!</v>
      </c>
      <c r="L569" s="674" t="e">
        <f>IF('graph (3)'!$E$22=0,0,IF('graph (3)'!$E$2=0,20,IF(AND(B569&gt;'graph (3)'!$E$22-'graph (3)'!$E$32,B569&lt;'graph (3)'!$E$22+'graph (3)'!$E$32),0.25,0)))</f>
        <v>#REF!</v>
      </c>
    </row>
    <row r="570" spans="2:12">
      <c r="B570" s="620" t="e">
        <f>IF('graph (3)'!$E$2=0,"",B569+'graph (3)'!$E$32)</f>
        <v>#REF!</v>
      </c>
      <c r="C570" s="673" t="e">
        <f>IF('graph (3)'!$E$2=0,20,IF(SUM(K570+L570=0),NA(),0.25))</f>
        <v>#REF!</v>
      </c>
      <c r="D570" s="496" t="e">
        <f>IF('graph (3)'!$E$2=0,20,IF(AND(B570&lt;'graph (3)'!$E$10+'graph (3)'!$E$32,B570&gt;'graph (3)'!$E$10-'graph (3)'!$E$32),0.25,NA()))</f>
        <v>#REF!</v>
      </c>
      <c r="K570" s="674" t="e">
        <f>IF('graph (3)'!$E$20=0,0,IF('graph (3)'!$E$2=0,20,IF(AND(B570&lt;'graph (3)'!$E$20+'graph (3)'!$E$32,B570&gt;'graph (3)'!$E$20-'graph (3)'!$E$32),0.25,0)))</f>
        <v>#REF!</v>
      </c>
      <c r="L570" s="674" t="e">
        <f>IF('graph (3)'!$E$22=0,0,IF('graph (3)'!$E$2=0,20,IF(AND(B570&gt;'graph (3)'!$E$22-'graph (3)'!$E$32,B570&lt;'graph (3)'!$E$22+'graph (3)'!$E$32),0.25,0)))</f>
        <v>#REF!</v>
      </c>
    </row>
    <row r="571" spans="2:12">
      <c r="B571" s="620" t="e">
        <f>IF('graph (3)'!$E$2=0,"",B570+'graph (3)'!$E$32)</f>
        <v>#REF!</v>
      </c>
      <c r="C571" s="673" t="e">
        <f>IF('graph (3)'!$E$2=0,20,IF(SUM(K571+L571=0),NA(),0.25))</f>
        <v>#REF!</v>
      </c>
      <c r="D571" s="496" t="e">
        <f>IF('graph (3)'!$E$2=0,20,IF(AND(B571&lt;'graph (3)'!$E$10+'graph (3)'!$E$32,B571&gt;'graph (3)'!$E$10-'graph (3)'!$E$32),0.25,NA()))</f>
        <v>#REF!</v>
      </c>
      <c r="K571" s="674" t="e">
        <f>IF('graph (3)'!$E$20=0,0,IF('graph (3)'!$E$2=0,20,IF(AND(B571&lt;'graph (3)'!$E$20+'graph (3)'!$E$32,B571&gt;'graph (3)'!$E$20-'graph (3)'!$E$32),0.25,0)))</f>
        <v>#REF!</v>
      </c>
      <c r="L571" s="674" t="e">
        <f>IF('graph (3)'!$E$22=0,0,IF('graph (3)'!$E$2=0,20,IF(AND(B571&gt;'graph (3)'!$E$22-'graph (3)'!$E$32,B571&lt;'graph (3)'!$E$22+'graph (3)'!$E$32),0.25,0)))</f>
        <v>#REF!</v>
      </c>
    </row>
    <row r="572" spans="2:12">
      <c r="B572" s="620" t="e">
        <f>IF('graph (3)'!$E$2=0,"",B571+'graph (3)'!$E$32)</f>
        <v>#REF!</v>
      </c>
      <c r="C572" s="673" t="e">
        <f>IF('graph (3)'!$E$2=0,20,IF(SUM(K572+L572=0),NA(),0.25))</f>
        <v>#REF!</v>
      </c>
      <c r="D572" s="496" t="e">
        <f>IF('graph (3)'!$E$2=0,20,IF(AND(B572&lt;'graph (3)'!$E$10+'graph (3)'!$E$32,B572&gt;'graph (3)'!$E$10-'graph (3)'!$E$32),0.25,NA()))</f>
        <v>#REF!</v>
      </c>
      <c r="K572" s="674" t="e">
        <f>IF('graph (3)'!$E$20=0,0,IF('graph (3)'!$E$2=0,20,IF(AND(B572&lt;'graph (3)'!$E$20+'graph (3)'!$E$32,B572&gt;'graph (3)'!$E$20-'graph (3)'!$E$32),0.25,0)))</f>
        <v>#REF!</v>
      </c>
      <c r="L572" s="674" t="e">
        <f>IF('graph (3)'!$E$22=0,0,IF('graph (3)'!$E$2=0,20,IF(AND(B572&gt;'graph (3)'!$E$22-'graph (3)'!$E$32,B572&lt;'graph (3)'!$E$22+'graph (3)'!$E$32),0.25,0)))</f>
        <v>#REF!</v>
      </c>
    </row>
    <row r="573" spans="2:12">
      <c r="B573" s="620" t="e">
        <f>IF('graph (3)'!$E$2=0,"",B572+'graph (3)'!$E$32)</f>
        <v>#REF!</v>
      </c>
      <c r="C573" s="673" t="e">
        <f>IF('graph (3)'!$E$2=0,20,IF(SUM(K573+L573=0),NA(),0.25))</f>
        <v>#REF!</v>
      </c>
      <c r="D573" s="496" t="e">
        <f>IF('graph (3)'!$E$2=0,20,IF(AND(B573&lt;'graph (3)'!$E$10+'graph (3)'!$E$32,B573&gt;'graph (3)'!$E$10-'graph (3)'!$E$32),0.25,NA()))</f>
        <v>#REF!</v>
      </c>
      <c r="K573" s="674" t="e">
        <f>IF('graph (3)'!$E$20=0,0,IF('graph (3)'!$E$2=0,20,IF(AND(B573&lt;'graph (3)'!$E$20+'graph (3)'!$E$32,B573&gt;'graph (3)'!$E$20-'graph (3)'!$E$32),0.25,0)))</f>
        <v>#REF!</v>
      </c>
      <c r="L573" s="674" t="e">
        <f>IF('graph (3)'!$E$22=0,0,IF('graph (3)'!$E$2=0,20,IF(AND(B573&gt;'graph (3)'!$E$22-'graph (3)'!$E$32,B573&lt;'graph (3)'!$E$22+'graph (3)'!$E$32),0.25,0)))</f>
        <v>#REF!</v>
      </c>
    </row>
    <row r="574" spans="2:12">
      <c r="B574" s="620" t="e">
        <f>IF('graph (3)'!$E$2=0,"",B573+'graph (3)'!$E$32)</f>
        <v>#REF!</v>
      </c>
      <c r="C574" s="673" t="e">
        <f>IF('graph (3)'!$E$2=0,20,IF(SUM(K574+L574=0),NA(),0.25))</f>
        <v>#REF!</v>
      </c>
      <c r="D574" s="496" t="e">
        <f>IF('graph (3)'!$E$2=0,20,IF(AND(B574&lt;'graph (3)'!$E$10+'graph (3)'!$E$32,B574&gt;'graph (3)'!$E$10-'graph (3)'!$E$32),0.25,NA()))</f>
        <v>#REF!</v>
      </c>
      <c r="K574" s="674" t="e">
        <f>IF('graph (3)'!$E$20=0,0,IF('graph (3)'!$E$2=0,20,IF(AND(B574&lt;'graph (3)'!$E$20+'graph (3)'!$E$32,B574&gt;'graph (3)'!$E$20-'graph (3)'!$E$32),0.25,0)))</f>
        <v>#REF!</v>
      </c>
      <c r="L574" s="674" t="e">
        <f>IF('graph (3)'!$E$22=0,0,IF('graph (3)'!$E$2=0,20,IF(AND(B574&gt;'graph (3)'!$E$22-'graph (3)'!$E$32,B574&lt;'graph (3)'!$E$22+'graph (3)'!$E$32),0.25,0)))</f>
        <v>#REF!</v>
      </c>
    </row>
    <row r="575" spans="2:12">
      <c r="B575" s="620" t="e">
        <f>IF('graph (3)'!$E$2=0,"",B574+'graph (3)'!$E$32)</f>
        <v>#REF!</v>
      </c>
      <c r="C575" s="673" t="e">
        <f>IF('graph (3)'!$E$2=0,20,IF(SUM(K575+L575=0),NA(),0.25))</f>
        <v>#REF!</v>
      </c>
      <c r="D575" s="496" t="e">
        <f>IF('graph (3)'!$E$2=0,20,IF(AND(B575&lt;'graph (3)'!$E$10+'graph (3)'!$E$32,B575&gt;'graph (3)'!$E$10-'graph (3)'!$E$32),0.25,NA()))</f>
        <v>#REF!</v>
      </c>
      <c r="K575" s="674" t="e">
        <f>IF('graph (3)'!$E$20=0,0,IF('graph (3)'!$E$2=0,20,IF(AND(B575&lt;'graph (3)'!$E$20+'graph (3)'!$E$32,B575&gt;'graph (3)'!$E$20-'graph (3)'!$E$32),0.25,0)))</f>
        <v>#REF!</v>
      </c>
      <c r="L575" s="674" t="e">
        <f>IF('graph (3)'!$E$22=0,0,IF('graph (3)'!$E$2=0,20,IF(AND(B575&gt;'graph (3)'!$E$22-'graph (3)'!$E$32,B575&lt;'graph (3)'!$E$22+'graph (3)'!$E$32),0.25,0)))</f>
        <v>#REF!</v>
      </c>
    </row>
    <row r="576" spans="2:12">
      <c r="B576" s="620" t="e">
        <f>IF('graph (3)'!$E$2=0,"",B575+'graph (3)'!$E$32)</f>
        <v>#REF!</v>
      </c>
      <c r="C576" s="673" t="e">
        <f>IF('graph (3)'!$E$2=0,20,IF(SUM(K576+L576=0),NA(),0.25))</f>
        <v>#REF!</v>
      </c>
      <c r="D576" s="496" t="e">
        <f>IF('graph (3)'!$E$2=0,20,IF(AND(B576&lt;'graph (3)'!$E$10+'graph (3)'!$E$32,B576&gt;'graph (3)'!$E$10-'graph (3)'!$E$32),0.25,NA()))</f>
        <v>#REF!</v>
      </c>
      <c r="K576" s="674" t="e">
        <f>IF('graph (3)'!$E$20=0,0,IF('graph (3)'!$E$2=0,20,IF(AND(B576&lt;'graph (3)'!$E$20+'graph (3)'!$E$32,B576&gt;'graph (3)'!$E$20-'graph (3)'!$E$32),0.25,0)))</f>
        <v>#REF!</v>
      </c>
      <c r="L576" s="674" t="e">
        <f>IF('graph (3)'!$E$22=0,0,IF('graph (3)'!$E$2=0,20,IF(AND(B576&gt;'graph (3)'!$E$22-'graph (3)'!$E$32,B576&lt;'graph (3)'!$E$22+'graph (3)'!$E$32),0.25,0)))</f>
        <v>#REF!</v>
      </c>
    </row>
    <row r="577" spans="2:12">
      <c r="B577" s="620" t="e">
        <f>IF('graph (3)'!$E$2=0,"",B576+'graph (3)'!$E$32)</f>
        <v>#REF!</v>
      </c>
      <c r="C577" s="673" t="e">
        <f>IF('graph (3)'!$E$2=0,20,IF(SUM(K577+L577=0),NA(),0.25))</f>
        <v>#REF!</v>
      </c>
      <c r="D577" s="496" t="e">
        <f>IF('graph (3)'!$E$2=0,20,IF(AND(B577&lt;'graph (3)'!$E$10+'graph (3)'!$E$32,B577&gt;'graph (3)'!$E$10-'graph (3)'!$E$32),0.25,NA()))</f>
        <v>#REF!</v>
      </c>
      <c r="K577" s="674" t="e">
        <f>IF('graph (3)'!$E$20=0,0,IF('graph (3)'!$E$2=0,20,IF(AND(B577&lt;'graph (3)'!$E$20+'graph (3)'!$E$32,B577&gt;'graph (3)'!$E$20-'graph (3)'!$E$32),0.25,0)))</f>
        <v>#REF!</v>
      </c>
      <c r="L577" s="674" t="e">
        <f>IF('graph (3)'!$E$22=0,0,IF('graph (3)'!$E$2=0,20,IF(AND(B577&gt;'graph (3)'!$E$22-'graph (3)'!$E$32,B577&lt;'graph (3)'!$E$22+'graph (3)'!$E$32),0.25,0)))</f>
        <v>#REF!</v>
      </c>
    </row>
    <row r="578" spans="2:12">
      <c r="B578" s="620" t="e">
        <f>IF('graph (3)'!$E$2=0,"",B577+'graph (3)'!$E$32)</f>
        <v>#REF!</v>
      </c>
      <c r="C578" s="673" t="e">
        <f>IF('graph (3)'!$E$2=0,20,IF(SUM(K578+L578=0),NA(),0.25))</f>
        <v>#REF!</v>
      </c>
      <c r="D578" s="496" t="e">
        <f>IF('graph (3)'!$E$2=0,20,IF(AND(B578&lt;'graph (3)'!$E$10+'graph (3)'!$E$32,B578&gt;'graph (3)'!$E$10-'graph (3)'!$E$32),0.25,NA()))</f>
        <v>#REF!</v>
      </c>
      <c r="K578" s="674" t="e">
        <f>IF('graph (3)'!$E$20=0,0,IF('graph (3)'!$E$2=0,20,IF(AND(B578&lt;'graph (3)'!$E$20+'graph (3)'!$E$32,B578&gt;'graph (3)'!$E$20-'graph (3)'!$E$32),0.25,0)))</f>
        <v>#REF!</v>
      </c>
      <c r="L578" s="674" t="e">
        <f>IF('graph (3)'!$E$22=0,0,IF('graph (3)'!$E$2=0,20,IF(AND(B578&gt;'graph (3)'!$E$22-'graph (3)'!$E$32,B578&lt;'graph (3)'!$E$22+'graph (3)'!$E$32),0.25,0)))</f>
        <v>#REF!</v>
      </c>
    </row>
    <row r="579" spans="2:12">
      <c r="B579" s="620" t="e">
        <f>IF('graph (3)'!$E$2=0,"",B578+'graph (3)'!$E$32)</f>
        <v>#REF!</v>
      </c>
      <c r="C579" s="673" t="e">
        <f>IF('graph (3)'!$E$2=0,20,IF(SUM(K579+L579=0),NA(),0.25))</f>
        <v>#REF!</v>
      </c>
      <c r="D579" s="496" t="e">
        <f>IF('graph (3)'!$E$2=0,20,IF(AND(B579&lt;'graph (3)'!$E$10+'graph (3)'!$E$32,B579&gt;'graph (3)'!$E$10-'graph (3)'!$E$32),0.25,NA()))</f>
        <v>#REF!</v>
      </c>
      <c r="K579" s="674" t="e">
        <f>IF('graph (3)'!$E$20=0,0,IF('graph (3)'!$E$2=0,20,IF(AND(B579&lt;'graph (3)'!$E$20+'graph (3)'!$E$32,B579&gt;'graph (3)'!$E$20-'graph (3)'!$E$32),0.25,0)))</f>
        <v>#REF!</v>
      </c>
      <c r="L579" s="674" t="e">
        <f>IF('graph (3)'!$E$22=0,0,IF('graph (3)'!$E$2=0,20,IF(AND(B579&gt;'graph (3)'!$E$22-'graph (3)'!$E$32,B579&lt;'graph (3)'!$E$22+'graph (3)'!$E$32),0.25,0)))</f>
        <v>#REF!</v>
      </c>
    </row>
    <row r="580" spans="2:12">
      <c r="B580" s="620" t="e">
        <f>IF('graph (3)'!$E$2=0,"",B579+'graph (3)'!$E$32)</f>
        <v>#REF!</v>
      </c>
      <c r="C580" s="673" t="e">
        <f>IF('graph (3)'!$E$2=0,20,IF(SUM(K580+L580=0),NA(),0.25))</f>
        <v>#REF!</v>
      </c>
      <c r="D580" s="496" t="e">
        <f>IF('graph (3)'!$E$2=0,20,IF(AND(B580&lt;'graph (3)'!$E$10+'graph (3)'!$E$32,B580&gt;'graph (3)'!$E$10-'graph (3)'!$E$32),0.25,NA()))</f>
        <v>#REF!</v>
      </c>
      <c r="K580" s="674" t="e">
        <f>IF('graph (3)'!$E$20=0,0,IF('graph (3)'!$E$2=0,20,IF(AND(B580&lt;'graph (3)'!$E$20+'graph (3)'!$E$32,B580&gt;'graph (3)'!$E$20-'graph (3)'!$E$32),0.25,0)))</f>
        <v>#REF!</v>
      </c>
      <c r="L580" s="674" t="e">
        <f>IF('graph (3)'!$E$22=0,0,IF('graph (3)'!$E$2=0,20,IF(AND(B580&gt;'graph (3)'!$E$22-'graph (3)'!$E$32,B580&lt;'graph (3)'!$E$22+'graph (3)'!$E$32),0.25,0)))</f>
        <v>#REF!</v>
      </c>
    </row>
    <row r="581" spans="2:12">
      <c r="B581" s="620" t="e">
        <f>IF('graph (3)'!$E$2=0,"",B580+'graph (3)'!$E$32)</f>
        <v>#REF!</v>
      </c>
      <c r="C581" s="673" t="e">
        <f>IF('graph (3)'!$E$2=0,20,IF(SUM(K581+L581=0),NA(),0.25))</f>
        <v>#REF!</v>
      </c>
      <c r="D581" s="496" t="e">
        <f>IF('graph (3)'!$E$2=0,20,IF(AND(B581&lt;'graph (3)'!$E$10+'graph (3)'!$E$32,B581&gt;'graph (3)'!$E$10-'graph (3)'!$E$32),0.25,NA()))</f>
        <v>#REF!</v>
      </c>
      <c r="K581" s="674" t="e">
        <f>IF('graph (3)'!$E$20=0,0,IF('graph (3)'!$E$2=0,20,IF(AND(B581&lt;'graph (3)'!$E$20+'graph (3)'!$E$32,B581&gt;'graph (3)'!$E$20-'graph (3)'!$E$32),0.25,0)))</f>
        <v>#REF!</v>
      </c>
      <c r="L581" s="674" t="e">
        <f>IF('graph (3)'!$E$22=0,0,IF('graph (3)'!$E$2=0,20,IF(AND(B581&gt;'graph (3)'!$E$22-'graph (3)'!$E$32,B581&lt;'graph (3)'!$E$22+'graph (3)'!$E$32),0.25,0)))</f>
        <v>#REF!</v>
      </c>
    </row>
    <row r="582" spans="2:12">
      <c r="B582" s="620" t="e">
        <f>IF('graph (3)'!$E$2=0,"",B581+'graph (3)'!$E$32)</f>
        <v>#REF!</v>
      </c>
      <c r="C582" s="673" t="e">
        <f>IF('graph (3)'!$E$2=0,20,IF(SUM(K582+L582=0),NA(),0.25))</f>
        <v>#REF!</v>
      </c>
      <c r="D582" s="496" t="e">
        <f>IF('graph (3)'!$E$2=0,20,IF(AND(B582&lt;'graph (3)'!$E$10+'graph (3)'!$E$32,B582&gt;'graph (3)'!$E$10-'graph (3)'!$E$32),0.25,NA()))</f>
        <v>#REF!</v>
      </c>
      <c r="K582" s="674" t="e">
        <f>IF('graph (3)'!$E$20=0,0,IF('graph (3)'!$E$2=0,20,IF(AND(B582&lt;'graph (3)'!$E$20+'graph (3)'!$E$32,B582&gt;'graph (3)'!$E$20-'graph (3)'!$E$32),0.25,0)))</f>
        <v>#REF!</v>
      </c>
      <c r="L582" s="674" t="e">
        <f>IF('graph (3)'!$E$22=0,0,IF('graph (3)'!$E$2=0,20,IF(AND(B582&gt;'graph (3)'!$E$22-'graph (3)'!$E$32,B582&lt;'graph (3)'!$E$22+'graph (3)'!$E$32),0.25,0)))</f>
        <v>#REF!</v>
      </c>
    </row>
    <row r="583" spans="2:12">
      <c r="B583" s="620" t="e">
        <f>IF('graph (3)'!$E$2=0,"",B582+'graph (3)'!$E$32)</f>
        <v>#REF!</v>
      </c>
      <c r="C583" s="673" t="e">
        <f>IF('graph (3)'!$E$2=0,20,IF(SUM(K583+L583=0),NA(),0.25))</f>
        <v>#REF!</v>
      </c>
      <c r="D583" s="496" t="e">
        <f>IF('graph (3)'!$E$2=0,20,IF(AND(B583&lt;'graph (3)'!$E$10+'graph (3)'!$E$32,B583&gt;'graph (3)'!$E$10-'graph (3)'!$E$32),0.25,NA()))</f>
        <v>#REF!</v>
      </c>
      <c r="K583" s="674" t="e">
        <f>IF('graph (3)'!$E$20=0,0,IF('graph (3)'!$E$2=0,20,IF(AND(B583&lt;'graph (3)'!$E$20+'graph (3)'!$E$32,B583&gt;'graph (3)'!$E$20-'graph (3)'!$E$32),0.25,0)))</f>
        <v>#REF!</v>
      </c>
      <c r="L583" s="674" t="e">
        <f>IF('graph (3)'!$E$22=0,0,IF('graph (3)'!$E$2=0,20,IF(AND(B583&gt;'graph (3)'!$E$22-'graph (3)'!$E$32,B583&lt;'graph (3)'!$E$22+'graph (3)'!$E$32),0.25,0)))</f>
        <v>#REF!</v>
      </c>
    </row>
    <row r="584" spans="2:12">
      <c r="B584" s="620" t="e">
        <f>IF('graph (3)'!$E$2=0,"",B583+'graph (3)'!$E$32)</f>
        <v>#REF!</v>
      </c>
      <c r="C584" s="673" t="e">
        <f>IF('graph (3)'!$E$2=0,20,IF(SUM(K584+L584=0),NA(),0.25))</f>
        <v>#REF!</v>
      </c>
      <c r="D584" s="496" t="e">
        <f>IF('graph (3)'!$E$2=0,20,IF(AND(B584&lt;'graph (3)'!$E$10+'graph (3)'!$E$32,B584&gt;'graph (3)'!$E$10-'graph (3)'!$E$32),0.25,NA()))</f>
        <v>#REF!</v>
      </c>
      <c r="K584" s="674" t="e">
        <f>IF('graph (3)'!$E$20=0,0,IF('graph (3)'!$E$2=0,20,IF(AND(B584&lt;'graph (3)'!$E$20+'graph (3)'!$E$32,B584&gt;'graph (3)'!$E$20-'graph (3)'!$E$32),0.25,0)))</f>
        <v>#REF!</v>
      </c>
      <c r="L584" s="674" t="e">
        <f>IF('graph (3)'!$E$22=0,0,IF('graph (3)'!$E$2=0,20,IF(AND(B584&gt;'graph (3)'!$E$22-'graph (3)'!$E$32,B584&lt;'graph (3)'!$E$22+'graph (3)'!$E$32),0.25,0)))</f>
        <v>#REF!</v>
      </c>
    </row>
    <row r="585" spans="2:12">
      <c r="B585" s="620" t="e">
        <f>IF('graph (3)'!$E$2=0,"",B584+'graph (3)'!$E$32)</f>
        <v>#REF!</v>
      </c>
      <c r="C585" s="673" t="e">
        <f>IF('graph (3)'!$E$2=0,20,IF(SUM(K585+L585=0),NA(),0.25))</f>
        <v>#REF!</v>
      </c>
      <c r="D585" s="496" t="e">
        <f>IF('graph (3)'!$E$2=0,20,IF(AND(B585&lt;'graph (3)'!$E$10+'graph (3)'!$E$32,B585&gt;'graph (3)'!$E$10-'graph (3)'!$E$32),0.25,NA()))</f>
        <v>#REF!</v>
      </c>
      <c r="K585" s="674" t="e">
        <f>IF('graph (3)'!$E$20=0,0,IF('graph (3)'!$E$2=0,20,IF(AND(B585&lt;'graph (3)'!$E$20+'graph (3)'!$E$32,B585&gt;'graph (3)'!$E$20-'graph (3)'!$E$32),0.25,0)))</f>
        <v>#REF!</v>
      </c>
      <c r="L585" s="674" t="e">
        <f>IF('graph (3)'!$E$22=0,0,IF('graph (3)'!$E$2=0,20,IF(AND(B585&gt;'graph (3)'!$E$22-'graph (3)'!$E$32,B585&lt;'graph (3)'!$E$22+'graph (3)'!$E$32),0.25,0)))</f>
        <v>#REF!</v>
      </c>
    </row>
    <row r="586" spans="2:12">
      <c r="B586" s="620" t="e">
        <f>IF('graph (3)'!$E$2=0,"",B585+'graph (3)'!$E$32)</f>
        <v>#REF!</v>
      </c>
      <c r="C586" s="673" t="e">
        <f>IF('graph (3)'!$E$2=0,20,IF(SUM(K586+L586=0),NA(),0.25))</f>
        <v>#REF!</v>
      </c>
      <c r="D586" s="496" t="e">
        <f>IF('graph (3)'!$E$2=0,20,IF(AND(B586&lt;'graph (3)'!$E$10+'graph (3)'!$E$32,B586&gt;'graph (3)'!$E$10-'graph (3)'!$E$32),0.25,NA()))</f>
        <v>#REF!</v>
      </c>
      <c r="K586" s="674" t="e">
        <f>IF('graph (3)'!$E$20=0,0,IF('graph (3)'!$E$2=0,20,IF(AND(B586&lt;'graph (3)'!$E$20+'graph (3)'!$E$32,B586&gt;'graph (3)'!$E$20-'graph (3)'!$E$32),0.25,0)))</f>
        <v>#REF!</v>
      </c>
      <c r="L586" s="674" t="e">
        <f>IF('graph (3)'!$E$22=0,0,IF('graph (3)'!$E$2=0,20,IF(AND(B586&gt;'graph (3)'!$E$22-'graph (3)'!$E$32,B586&lt;'graph (3)'!$E$22+'graph (3)'!$E$32),0.25,0)))</f>
        <v>#REF!</v>
      </c>
    </row>
    <row r="587" spans="2:12">
      <c r="B587" s="620" t="e">
        <f>IF('graph (3)'!$E$2=0,"",B586+'graph (3)'!$E$32)</f>
        <v>#REF!</v>
      </c>
      <c r="C587" s="673" t="e">
        <f>IF('graph (3)'!$E$2=0,20,IF(SUM(K587+L587=0),NA(),0.25))</f>
        <v>#REF!</v>
      </c>
      <c r="D587" s="496" t="e">
        <f>IF('graph (3)'!$E$2=0,20,IF(AND(B587&lt;'graph (3)'!$E$10+'graph (3)'!$E$32,B587&gt;'graph (3)'!$E$10-'graph (3)'!$E$32),0.25,NA()))</f>
        <v>#REF!</v>
      </c>
      <c r="K587" s="674" t="e">
        <f>IF('graph (3)'!$E$20=0,0,IF('graph (3)'!$E$2=0,20,IF(AND(B587&lt;'graph (3)'!$E$20+'graph (3)'!$E$32,B587&gt;'graph (3)'!$E$20-'graph (3)'!$E$32),0.25,0)))</f>
        <v>#REF!</v>
      </c>
      <c r="L587" s="674" t="e">
        <f>IF('graph (3)'!$E$22=0,0,IF('graph (3)'!$E$2=0,20,IF(AND(B587&gt;'graph (3)'!$E$22-'graph (3)'!$E$32,B587&lt;'graph (3)'!$E$22+'graph (3)'!$E$32),0.25,0)))</f>
        <v>#REF!</v>
      </c>
    </row>
    <row r="588" spans="2:12">
      <c r="B588" s="620" t="e">
        <f>IF('graph (3)'!$E$2=0,"",B587+'graph (3)'!$E$32)</f>
        <v>#REF!</v>
      </c>
      <c r="C588" s="673" t="e">
        <f>IF('graph (3)'!$E$2=0,20,IF(SUM(K588+L588=0),NA(),0.25))</f>
        <v>#REF!</v>
      </c>
      <c r="D588" s="496" t="e">
        <f>IF('graph (3)'!$E$2=0,20,IF(AND(B588&lt;'graph (3)'!$E$10+'graph (3)'!$E$32,B588&gt;'graph (3)'!$E$10-'graph (3)'!$E$32),0.25,NA()))</f>
        <v>#REF!</v>
      </c>
      <c r="K588" s="674" t="e">
        <f>IF('graph (3)'!$E$20=0,0,IF('graph (3)'!$E$2=0,20,IF(AND(B588&lt;'graph (3)'!$E$20+'graph (3)'!$E$32,B588&gt;'graph (3)'!$E$20-'graph (3)'!$E$32),0.25,0)))</f>
        <v>#REF!</v>
      </c>
      <c r="L588" s="674" t="e">
        <f>IF('graph (3)'!$E$22=0,0,IF('graph (3)'!$E$2=0,20,IF(AND(B588&gt;'graph (3)'!$E$22-'graph (3)'!$E$32,B588&lt;'graph (3)'!$E$22+'graph (3)'!$E$32),0.25,0)))</f>
        <v>#REF!</v>
      </c>
    </row>
    <row r="589" spans="2:12">
      <c r="B589" s="620" t="e">
        <f>IF('graph (3)'!$E$2=0,"",B588+'graph (3)'!$E$32)</f>
        <v>#REF!</v>
      </c>
      <c r="C589" s="673" t="e">
        <f>IF('graph (3)'!$E$2=0,20,IF(SUM(K589+L589=0),NA(),0.25))</f>
        <v>#REF!</v>
      </c>
      <c r="D589" s="496" t="e">
        <f>IF('graph (3)'!$E$2=0,20,IF(AND(B589&lt;'graph (3)'!$E$10+'graph (3)'!$E$32,B589&gt;'graph (3)'!$E$10-'graph (3)'!$E$32),0.25,NA()))</f>
        <v>#REF!</v>
      </c>
      <c r="K589" s="674" t="e">
        <f>IF('graph (3)'!$E$20=0,0,IF('graph (3)'!$E$2=0,20,IF(AND(B589&lt;'graph (3)'!$E$20+'graph (3)'!$E$32,B589&gt;'graph (3)'!$E$20-'graph (3)'!$E$32),0.25,0)))</f>
        <v>#REF!</v>
      </c>
      <c r="L589" s="674" t="e">
        <f>IF('graph (3)'!$E$22=0,0,IF('graph (3)'!$E$2=0,20,IF(AND(B589&gt;'graph (3)'!$E$22-'graph (3)'!$E$32,B589&lt;'graph (3)'!$E$22+'graph (3)'!$E$32),0.25,0)))</f>
        <v>#REF!</v>
      </c>
    </row>
    <row r="590" spans="2:12">
      <c r="B590" s="620" t="e">
        <f>IF('graph (3)'!$E$2=0,"",B589+'graph (3)'!$E$32)</f>
        <v>#REF!</v>
      </c>
      <c r="C590" s="673" t="e">
        <f>IF('graph (3)'!$E$2=0,20,IF(SUM(K590+L590=0),NA(),0.25))</f>
        <v>#REF!</v>
      </c>
      <c r="D590" s="496" t="e">
        <f>IF('graph (3)'!$E$2=0,20,IF(AND(B590&lt;'graph (3)'!$E$10+'graph (3)'!$E$32,B590&gt;'graph (3)'!$E$10-'graph (3)'!$E$32),0.25,NA()))</f>
        <v>#REF!</v>
      </c>
      <c r="K590" s="674" t="e">
        <f>IF('graph (3)'!$E$20=0,0,IF('graph (3)'!$E$2=0,20,IF(AND(B590&lt;'graph (3)'!$E$20+'graph (3)'!$E$32,B590&gt;'graph (3)'!$E$20-'graph (3)'!$E$32),0.25,0)))</f>
        <v>#REF!</v>
      </c>
      <c r="L590" s="674" t="e">
        <f>IF('graph (3)'!$E$22=0,0,IF('graph (3)'!$E$2=0,20,IF(AND(B590&gt;'graph (3)'!$E$22-'graph (3)'!$E$32,B590&lt;'graph (3)'!$E$22+'graph (3)'!$E$32),0.25,0)))</f>
        <v>#REF!</v>
      </c>
    </row>
    <row r="591" spans="2:12">
      <c r="B591" s="620" t="e">
        <f>IF('graph (3)'!$E$2=0,"",B590+'graph (3)'!$E$32)</f>
        <v>#REF!</v>
      </c>
      <c r="C591" s="673" t="e">
        <f>IF('graph (3)'!$E$2=0,20,IF(SUM(K591+L591=0),NA(),0.25))</f>
        <v>#REF!</v>
      </c>
      <c r="D591" s="496" t="e">
        <f>IF('graph (3)'!$E$2=0,20,IF(AND(B591&lt;'graph (3)'!$E$10+'graph (3)'!$E$32,B591&gt;'graph (3)'!$E$10-'graph (3)'!$E$32),0.25,NA()))</f>
        <v>#REF!</v>
      </c>
      <c r="K591" s="674" t="e">
        <f>IF('graph (3)'!$E$20=0,0,IF('graph (3)'!$E$2=0,20,IF(AND(B591&lt;'graph (3)'!$E$20+'graph (3)'!$E$32,B591&gt;'graph (3)'!$E$20-'graph (3)'!$E$32),0.25,0)))</f>
        <v>#REF!</v>
      </c>
      <c r="L591" s="674" t="e">
        <f>IF('graph (3)'!$E$22=0,0,IF('graph (3)'!$E$2=0,20,IF(AND(B591&gt;'graph (3)'!$E$22-'graph (3)'!$E$32,B591&lt;'graph (3)'!$E$22+'graph (3)'!$E$32),0.25,0)))</f>
        <v>#REF!</v>
      </c>
    </row>
    <row r="592" spans="2:12">
      <c r="B592" s="620" t="e">
        <f>IF('graph (3)'!$E$2=0,"",B591+'graph (3)'!$E$32)</f>
        <v>#REF!</v>
      </c>
      <c r="C592" s="673" t="e">
        <f>IF('graph (3)'!$E$2=0,20,IF(SUM(K592+L592=0),NA(),0.25))</f>
        <v>#REF!</v>
      </c>
      <c r="D592" s="496" t="e">
        <f>IF('graph (3)'!$E$2=0,20,IF(AND(B592&lt;'graph (3)'!$E$10+'graph (3)'!$E$32,B592&gt;'graph (3)'!$E$10-'graph (3)'!$E$32),0.25,NA()))</f>
        <v>#REF!</v>
      </c>
      <c r="K592" s="674" t="e">
        <f>IF('graph (3)'!$E$20=0,0,IF('graph (3)'!$E$2=0,20,IF(AND(B592&lt;'graph (3)'!$E$20+'graph (3)'!$E$32,B592&gt;'graph (3)'!$E$20-'graph (3)'!$E$32),0.25,0)))</f>
        <v>#REF!</v>
      </c>
      <c r="L592" s="674" t="e">
        <f>IF('graph (3)'!$E$22=0,0,IF('graph (3)'!$E$2=0,20,IF(AND(B592&gt;'graph (3)'!$E$22-'graph (3)'!$E$32,B592&lt;'graph (3)'!$E$22+'graph (3)'!$E$32),0.25,0)))</f>
        <v>#REF!</v>
      </c>
    </row>
    <row r="593" spans="2:12">
      <c r="B593" s="620" t="e">
        <f>IF('graph (3)'!$E$2=0,"",B592+'graph (3)'!$E$32)</f>
        <v>#REF!</v>
      </c>
      <c r="C593" s="673" t="e">
        <f>IF('graph (3)'!$E$2=0,20,IF(SUM(K593+L593=0),NA(),0.25))</f>
        <v>#REF!</v>
      </c>
      <c r="D593" s="496" t="e">
        <f>IF('graph (3)'!$E$2=0,20,IF(AND(B593&lt;'graph (3)'!$E$10+'graph (3)'!$E$32,B593&gt;'graph (3)'!$E$10-'graph (3)'!$E$32),0.25,NA()))</f>
        <v>#REF!</v>
      </c>
      <c r="K593" s="674" t="e">
        <f>IF('graph (3)'!$E$20=0,0,IF('graph (3)'!$E$2=0,20,IF(AND(B593&lt;'graph (3)'!$E$20+'graph (3)'!$E$32,B593&gt;'graph (3)'!$E$20-'graph (3)'!$E$32),0.25,0)))</f>
        <v>#REF!</v>
      </c>
      <c r="L593" s="674" t="e">
        <f>IF('graph (3)'!$E$22=0,0,IF('graph (3)'!$E$2=0,20,IF(AND(B593&gt;'graph (3)'!$E$22-'graph (3)'!$E$32,B593&lt;'graph (3)'!$E$22+'graph (3)'!$E$32),0.25,0)))</f>
        <v>#REF!</v>
      </c>
    </row>
    <row r="594" spans="2:12">
      <c r="B594" s="620" t="e">
        <f>IF('graph (3)'!$E$2=0,"",B593+'graph (3)'!$E$32)</f>
        <v>#REF!</v>
      </c>
      <c r="C594" s="673" t="e">
        <f>IF('graph (3)'!$E$2=0,20,IF(SUM(K594+L594=0),NA(),0.25))</f>
        <v>#REF!</v>
      </c>
      <c r="D594" s="496" t="e">
        <f>IF('graph (3)'!$E$2=0,20,IF(AND(B594&lt;'graph (3)'!$E$10+'graph (3)'!$E$32,B594&gt;'graph (3)'!$E$10-'graph (3)'!$E$32),0.25,NA()))</f>
        <v>#REF!</v>
      </c>
      <c r="K594" s="674" t="e">
        <f>IF('graph (3)'!$E$20=0,0,IF('graph (3)'!$E$2=0,20,IF(AND(B594&lt;'graph (3)'!$E$20+'graph (3)'!$E$32,B594&gt;'graph (3)'!$E$20-'graph (3)'!$E$32),0.25,0)))</f>
        <v>#REF!</v>
      </c>
      <c r="L594" s="674" t="e">
        <f>IF('graph (3)'!$E$22=0,0,IF('graph (3)'!$E$2=0,20,IF(AND(B594&gt;'graph (3)'!$E$22-'graph (3)'!$E$32,B594&lt;'graph (3)'!$E$22+'graph (3)'!$E$32),0.25,0)))</f>
        <v>#REF!</v>
      </c>
    </row>
    <row r="595" spans="2:12">
      <c r="B595" s="620" t="e">
        <f>IF('graph (3)'!$E$2=0,"",B594+'graph (3)'!$E$32)</f>
        <v>#REF!</v>
      </c>
      <c r="C595" s="673" t="e">
        <f>IF('graph (3)'!$E$2=0,20,IF(SUM(K595+L595=0),NA(),0.25))</f>
        <v>#REF!</v>
      </c>
      <c r="D595" s="496" t="e">
        <f>IF('graph (3)'!$E$2=0,20,IF(AND(B595&lt;'graph (3)'!$E$10+'graph (3)'!$E$32,B595&gt;'graph (3)'!$E$10-'graph (3)'!$E$32),0.25,NA()))</f>
        <v>#REF!</v>
      </c>
      <c r="K595" s="674" t="e">
        <f>IF('graph (3)'!$E$20=0,0,IF('graph (3)'!$E$2=0,20,IF(AND(B595&lt;'graph (3)'!$E$20+'graph (3)'!$E$32,B595&gt;'graph (3)'!$E$20-'graph (3)'!$E$32),0.25,0)))</f>
        <v>#REF!</v>
      </c>
      <c r="L595" s="674" t="e">
        <f>IF('graph (3)'!$E$22=0,0,IF('graph (3)'!$E$2=0,20,IF(AND(B595&gt;'graph (3)'!$E$22-'graph (3)'!$E$32,B595&lt;'graph (3)'!$E$22+'graph (3)'!$E$32),0.25,0)))</f>
        <v>#REF!</v>
      </c>
    </row>
    <row r="596" spans="2:12">
      <c r="B596" s="620" t="e">
        <f>IF('graph (3)'!$E$2=0,"",B595+'graph (3)'!$E$32)</f>
        <v>#REF!</v>
      </c>
      <c r="C596" s="673" t="e">
        <f>IF('graph (3)'!$E$2=0,20,IF(SUM(K596+L596=0),NA(),0.25))</f>
        <v>#REF!</v>
      </c>
      <c r="D596" s="496" t="e">
        <f>IF('graph (3)'!$E$2=0,20,IF(AND(B596&lt;'graph (3)'!$E$10+'graph (3)'!$E$32,B596&gt;'graph (3)'!$E$10-'graph (3)'!$E$32),0.25,NA()))</f>
        <v>#REF!</v>
      </c>
      <c r="K596" s="674" t="e">
        <f>IF('graph (3)'!$E$20=0,0,IF('graph (3)'!$E$2=0,20,IF(AND(B596&lt;'graph (3)'!$E$20+'graph (3)'!$E$32,B596&gt;'graph (3)'!$E$20-'graph (3)'!$E$32),0.25,0)))</f>
        <v>#REF!</v>
      </c>
      <c r="L596" s="674" t="e">
        <f>IF('graph (3)'!$E$22=0,0,IF('graph (3)'!$E$2=0,20,IF(AND(B596&gt;'graph (3)'!$E$22-'graph (3)'!$E$32,B596&lt;'graph (3)'!$E$22+'graph (3)'!$E$32),0.25,0)))</f>
        <v>#REF!</v>
      </c>
    </row>
    <row r="597" spans="2:12">
      <c r="B597" s="620" t="e">
        <f>IF('graph (3)'!$E$2=0,"",B596+'graph (3)'!$E$32)</f>
        <v>#REF!</v>
      </c>
      <c r="C597" s="673" t="e">
        <f>IF('graph (3)'!$E$2=0,20,IF(SUM(K597+L597=0),NA(),0.25))</f>
        <v>#REF!</v>
      </c>
      <c r="D597" s="496" t="e">
        <f>IF('graph (3)'!$E$2=0,20,IF(AND(B597&lt;'graph (3)'!$E$10+'graph (3)'!$E$32,B597&gt;'graph (3)'!$E$10-'graph (3)'!$E$32),0.25,NA()))</f>
        <v>#REF!</v>
      </c>
      <c r="K597" s="674" t="e">
        <f>IF('graph (3)'!$E$20=0,0,IF('graph (3)'!$E$2=0,20,IF(AND(B597&lt;'graph (3)'!$E$20+'graph (3)'!$E$32,B597&gt;'graph (3)'!$E$20-'graph (3)'!$E$32),0.25,0)))</f>
        <v>#REF!</v>
      </c>
      <c r="L597" s="674" t="e">
        <f>IF('graph (3)'!$E$22=0,0,IF('graph (3)'!$E$2=0,20,IF(AND(B597&gt;'graph (3)'!$E$22-'graph (3)'!$E$32,B597&lt;'graph (3)'!$E$22+'graph (3)'!$E$32),0.25,0)))</f>
        <v>#REF!</v>
      </c>
    </row>
    <row r="598" spans="2:12">
      <c r="B598" s="620" t="e">
        <f>IF('graph (3)'!$E$2=0,"",B597+'graph (3)'!$E$32)</f>
        <v>#REF!</v>
      </c>
      <c r="C598" s="673" t="e">
        <f>IF('graph (3)'!$E$2=0,20,IF(SUM(K598+L598=0),NA(),0.25))</f>
        <v>#REF!</v>
      </c>
      <c r="D598" s="496" t="e">
        <f>IF('graph (3)'!$E$2=0,20,IF(AND(B598&lt;'graph (3)'!$E$10+'graph (3)'!$E$32,B598&gt;'graph (3)'!$E$10-'graph (3)'!$E$32),0.25,NA()))</f>
        <v>#REF!</v>
      </c>
      <c r="K598" s="674" t="e">
        <f>IF('graph (3)'!$E$20=0,0,IF('graph (3)'!$E$2=0,20,IF(AND(B598&lt;'graph (3)'!$E$20+'graph (3)'!$E$32,B598&gt;'graph (3)'!$E$20-'graph (3)'!$E$32),0.25,0)))</f>
        <v>#REF!</v>
      </c>
      <c r="L598" s="674" t="e">
        <f>IF('graph (3)'!$E$22=0,0,IF('graph (3)'!$E$2=0,20,IF(AND(B598&gt;'graph (3)'!$E$22-'graph (3)'!$E$32,B598&lt;'graph (3)'!$E$22+'graph (3)'!$E$32),0.25,0)))</f>
        <v>#REF!</v>
      </c>
    </row>
    <row r="599" spans="2:12">
      <c r="B599" s="620" t="e">
        <f>IF('graph (3)'!$E$2=0,"",B598+'graph (3)'!$E$32)</f>
        <v>#REF!</v>
      </c>
      <c r="C599" s="673" t="e">
        <f>IF('graph (3)'!$E$2=0,20,IF(SUM(K599+L599=0),NA(),0.25))</f>
        <v>#REF!</v>
      </c>
      <c r="D599" s="496" t="e">
        <f>IF('graph (3)'!$E$2=0,20,IF(AND(B599&lt;'graph (3)'!$E$10+'graph (3)'!$E$32,B599&gt;'graph (3)'!$E$10-'graph (3)'!$E$32),0.25,NA()))</f>
        <v>#REF!</v>
      </c>
      <c r="K599" s="674" t="e">
        <f>IF('graph (3)'!$E$20=0,0,IF('graph (3)'!$E$2=0,20,IF(AND(B599&lt;'graph (3)'!$E$20+'graph (3)'!$E$32,B599&gt;'graph (3)'!$E$20-'graph (3)'!$E$32),0.25,0)))</f>
        <v>#REF!</v>
      </c>
      <c r="L599" s="674" t="e">
        <f>IF('graph (3)'!$E$22=0,0,IF('graph (3)'!$E$2=0,20,IF(AND(B599&gt;'graph (3)'!$E$22-'graph (3)'!$E$32,B599&lt;'graph (3)'!$E$22+'graph (3)'!$E$32),0.25,0)))</f>
        <v>#REF!</v>
      </c>
    </row>
    <row r="600" spans="2:12">
      <c r="B600" s="620" t="e">
        <f>IF('graph (3)'!$E$2=0,"",B599+'graph (3)'!$E$32)</f>
        <v>#REF!</v>
      </c>
      <c r="C600" s="673" t="e">
        <f>IF('graph (3)'!$E$2=0,20,IF(SUM(K600+L600=0),NA(),0.25))</f>
        <v>#REF!</v>
      </c>
      <c r="D600" s="496" t="e">
        <f>IF('graph (3)'!$E$2=0,20,IF(AND(B600&lt;'graph (3)'!$E$10+'graph (3)'!$E$32,B600&gt;'graph (3)'!$E$10-'graph (3)'!$E$32),0.25,NA()))</f>
        <v>#REF!</v>
      </c>
      <c r="K600" s="674" t="e">
        <f>IF('graph (3)'!$E$20=0,0,IF('graph (3)'!$E$2=0,20,IF(AND(B600&lt;'graph (3)'!$E$20+'graph (3)'!$E$32,B600&gt;'graph (3)'!$E$20-'graph (3)'!$E$32),0.25,0)))</f>
        <v>#REF!</v>
      </c>
      <c r="L600" s="674" t="e">
        <f>IF('graph (3)'!$E$22=0,0,IF('graph (3)'!$E$2=0,20,IF(AND(B600&gt;'graph (3)'!$E$22-'graph (3)'!$E$32,B600&lt;'graph (3)'!$E$22+'graph (3)'!$E$32),0.25,0)))</f>
        <v>#REF!</v>
      </c>
    </row>
    <row r="601" spans="2:12">
      <c r="B601" s="620" t="e">
        <f>IF('graph (3)'!$E$2=0,"",B600+'graph (3)'!$E$32)</f>
        <v>#REF!</v>
      </c>
      <c r="C601" s="673" t="e">
        <f>IF('graph (3)'!$E$2=0,20,IF(SUM(K601+L601=0),NA(),0.25))</f>
        <v>#REF!</v>
      </c>
      <c r="D601" s="496" t="e">
        <f>IF('graph (3)'!$E$2=0,20,IF(AND(B601&lt;'graph (3)'!$E$10+'graph (3)'!$E$32,B601&gt;'graph (3)'!$E$10-'graph (3)'!$E$32),0.25,NA()))</f>
        <v>#REF!</v>
      </c>
      <c r="K601" s="674" t="e">
        <f>IF('graph (3)'!$E$20=0,0,IF('graph (3)'!$E$2=0,20,IF(AND(B601&lt;'graph (3)'!$E$20+'graph (3)'!$E$32,B601&gt;'graph (3)'!$E$20-'graph (3)'!$E$32),0.25,0)))</f>
        <v>#REF!</v>
      </c>
      <c r="L601" s="674" t="e">
        <f>IF('graph (3)'!$E$22=0,0,IF('graph (3)'!$E$2=0,20,IF(AND(B601&gt;'graph (3)'!$E$22-'graph (3)'!$E$32,B601&lt;'graph (3)'!$E$22+'graph (3)'!$E$32),0.25,0)))</f>
        <v>#REF!</v>
      </c>
    </row>
    <row r="602" spans="2:12">
      <c r="B602" s="620" t="e">
        <f>IF('graph (3)'!$E$2=0,"",B601+'graph (3)'!$E$32)</f>
        <v>#REF!</v>
      </c>
      <c r="C602" s="673" t="e">
        <f>IF('graph (3)'!$E$2=0,20,IF(SUM(K602+L602=0),NA(),0.25))</f>
        <v>#REF!</v>
      </c>
      <c r="D602" s="496" t="e">
        <f>IF('graph (3)'!$E$2=0,20,IF(AND(B602&lt;'graph (3)'!$E$10+'graph (3)'!$E$32,B602&gt;'graph (3)'!$E$10-'graph (3)'!$E$32),0.25,NA()))</f>
        <v>#REF!</v>
      </c>
      <c r="K602" s="674" t="e">
        <f>IF('graph (3)'!$E$20=0,0,IF('graph (3)'!$E$2=0,20,IF(AND(B602&lt;'graph (3)'!$E$20+'graph (3)'!$E$32,B602&gt;'graph (3)'!$E$20-'graph (3)'!$E$32),0.25,0)))</f>
        <v>#REF!</v>
      </c>
      <c r="L602" s="674" t="e">
        <f>IF('graph (3)'!$E$22=0,0,IF('graph (3)'!$E$2=0,20,IF(AND(B602&gt;'graph (3)'!$E$22-'graph (3)'!$E$32,B602&lt;'graph (3)'!$E$22+'graph (3)'!$E$32),0.25,0)))</f>
        <v>#REF!</v>
      </c>
    </row>
    <row r="603" spans="2:12">
      <c r="B603" s="620" t="e">
        <f>IF('graph (3)'!$E$2=0,"",B602+'graph (3)'!$E$32)</f>
        <v>#REF!</v>
      </c>
      <c r="C603" s="673" t="e">
        <f>IF('graph (3)'!$E$2=0,20,IF(SUM(K603+L603=0),NA(),0.25))</f>
        <v>#REF!</v>
      </c>
      <c r="D603" s="496" t="e">
        <f>IF('graph (3)'!$E$2=0,20,IF(AND(B603&lt;'graph (3)'!$E$10+'graph (3)'!$E$32,B603&gt;'graph (3)'!$E$10-'graph (3)'!$E$32),0.25,NA()))</f>
        <v>#REF!</v>
      </c>
      <c r="K603" s="674" t="e">
        <f>IF('graph (3)'!$E$20=0,0,IF('graph (3)'!$E$2=0,20,IF(AND(B603&lt;'graph (3)'!$E$20+'graph (3)'!$E$32,B603&gt;'graph (3)'!$E$20-'graph (3)'!$E$32),0.25,0)))</f>
        <v>#REF!</v>
      </c>
      <c r="L603" s="674" t="e">
        <f>IF('graph (3)'!$E$22=0,0,IF('graph (3)'!$E$2=0,20,IF(AND(B603&gt;'graph (3)'!$E$22-'graph (3)'!$E$32,B603&lt;'graph (3)'!$E$22+'graph (3)'!$E$32),0.25,0)))</f>
        <v>#REF!</v>
      </c>
    </row>
    <row r="604" spans="2:12">
      <c r="B604" s="620" t="e">
        <f>IF('graph (3)'!$E$2=0,"",B603+'graph (3)'!$E$32)</f>
        <v>#REF!</v>
      </c>
      <c r="C604" s="673" t="e">
        <f>IF('graph (3)'!$E$2=0,20,IF(SUM(K604+L604=0),NA(),0.25))</f>
        <v>#REF!</v>
      </c>
      <c r="D604" s="496" t="e">
        <f>IF('graph (3)'!$E$2=0,20,IF(AND(B604&lt;'graph (3)'!$E$10+'graph (3)'!$E$32,B604&gt;'graph (3)'!$E$10-'graph (3)'!$E$32),0.25,NA()))</f>
        <v>#REF!</v>
      </c>
      <c r="K604" s="674" t="e">
        <f>IF('graph (3)'!$E$20=0,0,IF('graph (3)'!$E$2=0,20,IF(AND(B604&lt;'graph (3)'!$E$20+'graph (3)'!$E$32,B604&gt;'graph (3)'!$E$20-'graph (3)'!$E$32),0.25,0)))</f>
        <v>#REF!</v>
      </c>
      <c r="L604" s="674" t="e">
        <f>IF('graph (3)'!$E$22=0,0,IF('graph (3)'!$E$2=0,20,IF(AND(B604&gt;'graph (3)'!$E$22-'graph (3)'!$E$32,B604&lt;'graph (3)'!$E$22+'graph (3)'!$E$32),0.25,0)))</f>
        <v>#REF!</v>
      </c>
    </row>
    <row r="605" spans="2:12">
      <c r="B605" s="620" t="e">
        <f>IF('graph (3)'!$E$2=0,"",B604+'graph (3)'!$E$32)</f>
        <v>#REF!</v>
      </c>
      <c r="C605" s="673" t="e">
        <f>IF('graph (3)'!$E$2=0,20,IF(SUM(K605+L605=0),NA(),0.25))</f>
        <v>#REF!</v>
      </c>
      <c r="D605" s="496" t="e">
        <f>IF('graph (3)'!$E$2=0,20,IF(AND(B605&lt;'graph (3)'!$E$10+'graph (3)'!$E$32,B605&gt;'graph (3)'!$E$10-'graph (3)'!$E$32),0.25,NA()))</f>
        <v>#REF!</v>
      </c>
      <c r="K605" s="674" t="e">
        <f>IF('graph (3)'!$E$20=0,0,IF('graph (3)'!$E$2=0,20,IF(AND(B605&lt;'graph (3)'!$E$20+'graph (3)'!$E$32,B605&gt;'graph (3)'!$E$20-'graph (3)'!$E$32),0.25,0)))</f>
        <v>#REF!</v>
      </c>
      <c r="L605" s="674" t="e">
        <f>IF('graph (3)'!$E$22=0,0,IF('graph (3)'!$E$2=0,20,IF(AND(B605&gt;'graph (3)'!$E$22-'graph (3)'!$E$32,B605&lt;'graph (3)'!$E$22+'graph (3)'!$E$32),0.25,0)))</f>
        <v>#REF!</v>
      </c>
    </row>
    <row r="606" spans="2:12">
      <c r="B606" s="620" t="e">
        <f>IF('graph (3)'!$E$2=0,"",B605+'graph (3)'!$E$32)</f>
        <v>#REF!</v>
      </c>
      <c r="C606" s="673" t="e">
        <f>IF('graph (3)'!$E$2=0,20,IF(SUM(K606+L606=0),NA(),0.25))</f>
        <v>#REF!</v>
      </c>
      <c r="D606" s="496" t="e">
        <f>IF('graph (3)'!$E$2=0,20,IF(AND(B606&lt;'graph (3)'!$E$10+'graph (3)'!$E$32,B606&gt;'graph (3)'!$E$10-'graph (3)'!$E$32),0.25,NA()))</f>
        <v>#REF!</v>
      </c>
      <c r="K606" s="674" t="e">
        <f>IF('graph (3)'!$E$20=0,0,IF('graph (3)'!$E$2=0,20,IF(AND(B606&lt;'graph (3)'!$E$20+'graph (3)'!$E$32,B606&gt;'graph (3)'!$E$20-'graph (3)'!$E$32),0.25,0)))</f>
        <v>#REF!</v>
      </c>
      <c r="L606" s="674" t="e">
        <f>IF('graph (3)'!$E$22=0,0,IF('graph (3)'!$E$2=0,20,IF(AND(B606&gt;'graph (3)'!$E$22-'graph (3)'!$E$32,B606&lt;'graph (3)'!$E$22+'graph (3)'!$E$32),0.25,0)))</f>
        <v>#REF!</v>
      </c>
    </row>
    <row r="607" spans="2:12">
      <c r="B607" s="620" t="e">
        <f>IF('graph (3)'!$E$2=0,"",B606+'graph (3)'!$E$32)</f>
        <v>#REF!</v>
      </c>
      <c r="C607" s="673" t="e">
        <f>IF('graph (3)'!$E$2=0,20,IF(SUM(K607+L607=0),NA(),0.25))</f>
        <v>#REF!</v>
      </c>
      <c r="D607" s="496" t="e">
        <f>IF('graph (3)'!$E$2=0,20,IF(AND(B607&lt;'graph (3)'!$E$10+'graph (3)'!$E$32,B607&gt;'graph (3)'!$E$10-'graph (3)'!$E$32),0.25,NA()))</f>
        <v>#REF!</v>
      </c>
      <c r="K607" s="674" t="e">
        <f>IF('graph (3)'!$E$20=0,0,IF('graph (3)'!$E$2=0,20,IF(AND(B607&lt;'graph (3)'!$E$20+'graph (3)'!$E$32,B607&gt;'graph (3)'!$E$20-'graph (3)'!$E$32),0.25,0)))</f>
        <v>#REF!</v>
      </c>
      <c r="L607" s="674" t="e">
        <f>IF('graph (3)'!$E$22=0,0,IF('graph (3)'!$E$2=0,20,IF(AND(B607&gt;'graph (3)'!$E$22-'graph (3)'!$E$32,B607&lt;'graph (3)'!$E$22+'graph (3)'!$E$32),0.25,0)))</f>
        <v>#REF!</v>
      </c>
    </row>
    <row r="608" spans="2:12">
      <c r="B608" s="620" t="e">
        <f>IF('graph (3)'!$E$2=0,"",B607+'graph (3)'!$E$32)</f>
        <v>#REF!</v>
      </c>
      <c r="C608" s="673" t="e">
        <f>IF('graph (3)'!$E$2=0,20,IF(SUM(K608+L608=0),NA(),0.25))</f>
        <v>#REF!</v>
      </c>
      <c r="D608" s="496" t="e">
        <f>IF('graph (3)'!$E$2=0,20,IF(AND(B608&lt;'graph (3)'!$E$10+'graph (3)'!$E$32,B608&gt;'graph (3)'!$E$10-'graph (3)'!$E$32),0.25,NA()))</f>
        <v>#REF!</v>
      </c>
      <c r="K608" s="674" t="e">
        <f>IF('graph (3)'!$E$20=0,0,IF('graph (3)'!$E$2=0,20,IF(AND(B608&lt;'graph (3)'!$E$20+'graph (3)'!$E$32,B608&gt;'graph (3)'!$E$20-'graph (3)'!$E$32),0.25,0)))</f>
        <v>#REF!</v>
      </c>
      <c r="L608" s="674" t="e">
        <f>IF('graph (3)'!$E$22=0,0,IF('graph (3)'!$E$2=0,20,IF(AND(B608&gt;'graph (3)'!$E$22-'graph (3)'!$E$32,B608&lt;'graph (3)'!$E$22+'graph (3)'!$E$32),0.25,0)))</f>
        <v>#REF!</v>
      </c>
    </row>
    <row r="609" spans="2:12">
      <c r="B609" s="620" t="e">
        <f>IF('graph (3)'!$E$2=0,"",B608+'graph (3)'!$E$32)</f>
        <v>#REF!</v>
      </c>
      <c r="C609" s="673" t="e">
        <f>IF('graph (3)'!$E$2=0,20,IF(SUM(K609+L609=0),NA(),0.25))</f>
        <v>#REF!</v>
      </c>
      <c r="D609" s="496" t="e">
        <f>IF('graph (3)'!$E$2=0,20,IF(AND(B609&lt;'graph (3)'!$E$10+'graph (3)'!$E$32,B609&gt;'graph (3)'!$E$10-'graph (3)'!$E$32),0.25,NA()))</f>
        <v>#REF!</v>
      </c>
      <c r="K609" s="674" t="e">
        <f>IF('graph (3)'!$E$20=0,0,IF('graph (3)'!$E$2=0,20,IF(AND(B609&lt;'graph (3)'!$E$20+'graph (3)'!$E$32,B609&gt;'graph (3)'!$E$20-'graph (3)'!$E$32),0.25,0)))</f>
        <v>#REF!</v>
      </c>
      <c r="L609" s="674" t="e">
        <f>IF('graph (3)'!$E$22=0,0,IF('graph (3)'!$E$2=0,20,IF(AND(B609&gt;'graph (3)'!$E$22-'graph (3)'!$E$32,B609&lt;'graph (3)'!$E$22+'graph (3)'!$E$32),0.25,0)))</f>
        <v>#REF!</v>
      </c>
    </row>
    <row r="610" spans="2:12">
      <c r="B610" s="620" t="e">
        <f>IF('graph (3)'!$E$2=0,"",B609+'graph (3)'!$E$32)</f>
        <v>#REF!</v>
      </c>
      <c r="C610" s="673" t="e">
        <f>IF('graph (3)'!$E$2=0,20,IF(SUM(K610+L610=0),NA(),0.25))</f>
        <v>#REF!</v>
      </c>
      <c r="D610" s="496" t="e">
        <f>IF('graph (3)'!$E$2=0,20,IF(AND(B610&lt;'graph (3)'!$E$10+'graph (3)'!$E$32,B610&gt;'graph (3)'!$E$10-'graph (3)'!$E$32),0.25,NA()))</f>
        <v>#REF!</v>
      </c>
      <c r="K610" s="674" t="e">
        <f>IF('graph (3)'!$E$20=0,0,IF('graph (3)'!$E$2=0,20,IF(AND(B610&lt;'graph (3)'!$E$20+'graph (3)'!$E$32,B610&gt;'graph (3)'!$E$20-'graph (3)'!$E$32),0.25,0)))</f>
        <v>#REF!</v>
      </c>
      <c r="L610" s="674" t="e">
        <f>IF('graph (3)'!$E$22=0,0,IF('graph (3)'!$E$2=0,20,IF(AND(B610&gt;'graph (3)'!$E$22-'graph (3)'!$E$32,B610&lt;'graph (3)'!$E$22+'graph (3)'!$E$32),0.25,0)))</f>
        <v>#REF!</v>
      </c>
    </row>
    <row r="611" spans="2:12">
      <c r="B611" s="620" t="e">
        <f>IF('graph (3)'!$E$2=0,"",B610+'graph (3)'!$E$32)</f>
        <v>#REF!</v>
      </c>
      <c r="C611" s="673" t="e">
        <f>IF('graph (3)'!$E$2=0,20,IF(SUM(K611+L611=0),NA(),0.25))</f>
        <v>#REF!</v>
      </c>
      <c r="D611" s="496" t="e">
        <f>IF('graph (3)'!$E$2=0,20,IF(AND(B611&lt;'graph (3)'!$E$10+'graph (3)'!$E$32,B611&gt;'graph (3)'!$E$10-'graph (3)'!$E$32),0.25,NA()))</f>
        <v>#REF!</v>
      </c>
      <c r="K611" s="674" t="e">
        <f>IF('graph (3)'!$E$20=0,0,IF('graph (3)'!$E$2=0,20,IF(AND(B611&lt;'graph (3)'!$E$20+'graph (3)'!$E$32,B611&gt;'graph (3)'!$E$20-'graph (3)'!$E$32),0.25,0)))</f>
        <v>#REF!</v>
      </c>
      <c r="L611" s="674" t="e">
        <f>IF('graph (3)'!$E$22=0,0,IF('graph (3)'!$E$2=0,20,IF(AND(B611&gt;'graph (3)'!$E$22-'graph (3)'!$E$32,B611&lt;'graph (3)'!$E$22+'graph (3)'!$E$32),0.25,0)))</f>
        <v>#REF!</v>
      </c>
    </row>
    <row r="612" spans="2:12">
      <c r="B612" s="620" t="e">
        <f>IF('graph (3)'!$E$2=0,"",B611+'graph (3)'!$E$32)</f>
        <v>#REF!</v>
      </c>
      <c r="C612" s="673" t="e">
        <f>IF('graph (3)'!$E$2=0,20,IF(SUM(K612+L612=0),NA(),0.25))</f>
        <v>#REF!</v>
      </c>
      <c r="D612" s="496" t="e">
        <f>IF('graph (3)'!$E$2=0,20,IF(AND(B612&lt;'graph (3)'!$E$10+'graph (3)'!$E$32,B612&gt;'graph (3)'!$E$10-'graph (3)'!$E$32),0.25,NA()))</f>
        <v>#REF!</v>
      </c>
      <c r="K612" s="674" t="e">
        <f>IF('graph (3)'!$E$20=0,0,IF('graph (3)'!$E$2=0,20,IF(AND(B612&lt;'graph (3)'!$E$20+'graph (3)'!$E$32,B612&gt;'graph (3)'!$E$20-'graph (3)'!$E$32),0.25,0)))</f>
        <v>#REF!</v>
      </c>
      <c r="L612" s="674" t="e">
        <f>IF('graph (3)'!$E$22=0,0,IF('graph (3)'!$E$2=0,20,IF(AND(B612&gt;'graph (3)'!$E$22-'graph (3)'!$E$32,B612&lt;'graph (3)'!$E$22+'graph (3)'!$E$32),0.25,0)))</f>
        <v>#REF!</v>
      </c>
    </row>
    <row r="613" spans="2:12">
      <c r="B613" s="620" t="e">
        <f>IF('graph (3)'!$E$2=0,"",B612+'graph (3)'!$E$32)</f>
        <v>#REF!</v>
      </c>
      <c r="C613" s="673" t="e">
        <f>IF('graph (3)'!$E$2=0,20,IF(SUM(K613+L613=0),NA(),0.25))</f>
        <v>#REF!</v>
      </c>
      <c r="D613" s="496" t="e">
        <f>IF('graph (3)'!$E$2=0,20,IF(AND(B613&lt;'graph (3)'!$E$10+'graph (3)'!$E$32,B613&gt;'graph (3)'!$E$10-'graph (3)'!$E$32),0.25,NA()))</f>
        <v>#REF!</v>
      </c>
      <c r="K613" s="674" t="e">
        <f>IF('graph (3)'!$E$20=0,0,IF('graph (3)'!$E$2=0,20,IF(AND(B613&lt;'graph (3)'!$E$20+'graph (3)'!$E$32,B613&gt;'graph (3)'!$E$20-'graph (3)'!$E$32),0.25,0)))</f>
        <v>#REF!</v>
      </c>
      <c r="L613" s="674" t="e">
        <f>IF('graph (3)'!$E$22=0,0,IF('graph (3)'!$E$2=0,20,IF(AND(B613&gt;'graph (3)'!$E$22-'graph (3)'!$E$32,B613&lt;'graph (3)'!$E$22+'graph (3)'!$E$32),0.25,0)))</f>
        <v>#REF!</v>
      </c>
    </row>
    <row r="614" spans="2:12">
      <c r="B614" s="620" t="e">
        <f>IF('graph (3)'!$E$2=0,"",B613+'graph (3)'!$E$32)</f>
        <v>#REF!</v>
      </c>
      <c r="C614" s="673" t="e">
        <f>IF('graph (3)'!$E$2=0,20,IF(SUM(K614+L614=0),NA(),0.25))</f>
        <v>#REF!</v>
      </c>
      <c r="D614" s="496" t="e">
        <f>IF('graph (3)'!$E$2=0,20,IF(AND(B614&lt;'graph (3)'!$E$10+'graph (3)'!$E$32,B614&gt;'graph (3)'!$E$10-'graph (3)'!$E$32),0.25,NA()))</f>
        <v>#REF!</v>
      </c>
      <c r="K614" s="674" t="e">
        <f>IF('graph (3)'!$E$20=0,0,IF('graph (3)'!$E$2=0,20,IF(AND(B614&lt;'graph (3)'!$E$20+'graph (3)'!$E$32,B614&gt;'graph (3)'!$E$20-'graph (3)'!$E$32),0.25,0)))</f>
        <v>#REF!</v>
      </c>
      <c r="L614" s="674" t="e">
        <f>IF('graph (3)'!$E$22=0,0,IF('graph (3)'!$E$2=0,20,IF(AND(B614&gt;'graph (3)'!$E$22-'graph (3)'!$E$32,B614&lt;'graph (3)'!$E$22+'graph (3)'!$E$32),0.25,0)))</f>
        <v>#REF!</v>
      </c>
    </row>
    <row r="615" spans="2:12">
      <c r="B615" s="620" t="e">
        <f>IF('graph (3)'!$E$2=0,"",B614+'graph (3)'!$E$32)</f>
        <v>#REF!</v>
      </c>
      <c r="C615" s="673" t="e">
        <f>IF('graph (3)'!$E$2=0,20,IF(SUM(K615+L615=0),NA(),0.25))</f>
        <v>#REF!</v>
      </c>
      <c r="D615" s="496" t="e">
        <f>IF('graph (3)'!$E$2=0,20,IF(AND(B615&lt;'graph (3)'!$E$10+'graph (3)'!$E$32,B615&gt;'graph (3)'!$E$10-'graph (3)'!$E$32),0.25,NA()))</f>
        <v>#REF!</v>
      </c>
      <c r="K615" s="674" t="e">
        <f>IF('graph (3)'!$E$20=0,0,IF('graph (3)'!$E$2=0,20,IF(AND(B615&lt;'graph (3)'!$E$20+'graph (3)'!$E$32,B615&gt;'graph (3)'!$E$20-'graph (3)'!$E$32),0.25,0)))</f>
        <v>#REF!</v>
      </c>
      <c r="L615" s="674" t="e">
        <f>IF('graph (3)'!$E$22=0,0,IF('graph (3)'!$E$2=0,20,IF(AND(B615&gt;'graph (3)'!$E$22-'graph (3)'!$E$32,B615&lt;'graph (3)'!$E$22+'graph (3)'!$E$32),0.25,0)))</f>
        <v>#REF!</v>
      </c>
    </row>
    <row r="616" spans="2:12">
      <c r="B616" s="620" t="e">
        <f>IF('graph (3)'!$E$2=0,"",B615+'graph (3)'!$E$32)</f>
        <v>#REF!</v>
      </c>
      <c r="C616" s="673" t="e">
        <f>IF('graph (3)'!$E$2=0,20,IF(SUM(K616+L616=0),NA(),0.25))</f>
        <v>#REF!</v>
      </c>
      <c r="D616" s="496" t="e">
        <f>IF('graph (3)'!$E$2=0,20,IF(AND(B616&lt;'graph (3)'!$E$10+'graph (3)'!$E$32,B616&gt;'graph (3)'!$E$10-'graph (3)'!$E$32),0.25,NA()))</f>
        <v>#REF!</v>
      </c>
      <c r="K616" s="674" t="e">
        <f>IF('graph (3)'!$E$20=0,0,IF('graph (3)'!$E$2=0,20,IF(AND(B616&lt;'graph (3)'!$E$20+'graph (3)'!$E$32,B616&gt;'graph (3)'!$E$20-'graph (3)'!$E$32),0.25,0)))</f>
        <v>#REF!</v>
      </c>
      <c r="L616" s="674" t="e">
        <f>IF('graph (3)'!$E$22=0,0,IF('graph (3)'!$E$2=0,20,IF(AND(B616&gt;'graph (3)'!$E$22-'graph (3)'!$E$32,B616&lt;'graph (3)'!$E$22+'graph (3)'!$E$32),0.25,0)))</f>
        <v>#REF!</v>
      </c>
    </row>
    <row r="617" spans="2:12">
      <c r="B617" s="620" t="e">
        <f>IF('graph (3)'!$E$2=0,"",B616+'graph (3)'!$E$32)</f>
        <v>#REF!</v>
      </c>
      <c r="C617" s="673" t="e">
        <f>IF('graph (3)'!$E$2=0,20,IF(SUM(K617+L617=0),NA(),0.25))</f>
        <v>#REF!</v>
      </c>
      <c r="D617" s="496" t="e">
        <f>IF('graph (3)'!$E$2=0,20,IF(AND(B617&lt;'graph (3)'!$E$10+'graph (3)'!$E$32,B617&gt;'graph (3)'!$E$10-'graph (3)'!$E$32),0.25,NA()))</f>
        <v>#REF!</v>
      </c>
      <c r="K617" s="674" t="e">
        <f>IF('graph (3)'!$E$20=0,0,IF('graph (3)'!$E$2=0,20,IF(AND(B617&lt;'graph (3)'!$E$20+'graph (3)'!$E$32,B617&gt;'graph (3)'!$E$20-'graph (3)'!$E$32),0.25,0)))</f>
        <v>#REF!</v>
      </c>
      <c r="L617" s="674" t="e">
        <f>IF('graph (3)'!$E$22=0,0,IF('graph (3)'!$E$2=0,20,IF(AND(B617&gt;'graph (3)'!$E$22-'graph (3)'!$E$32,B617&lt;'graph (3)'!$E$22+'graph (3)'!$E$32),0.25,0)))</f>
        <v>#REF!</v>
      </c>
    </row>
    <row r="618" spans="2:12">
      <c r="B618" s="620" t="e">
        <f>IF('graph (3)'!$E$2=0,"",B617+'graph (3)'!$E$32)</f>
        <v>#REF!</v>
      </c>
      <c r="C618" s="673" t="e">
        <f>IF('graph (3)'!$E$2=0,20,IF(SUM(K618+L618=0),NA(),0.25))</f>
        <v>#REF!</v>
      </c>
      <c r="D618" s="496" t="e">
        <f>IF('graph (3)'!$E$2=0,20,IF(AND(B618&lt;'graph (3)'!$E$10+'graph (3)'!$E$32,B618&gt;'graph (3)'!$E$10-'graph (3)'!$E$32),0.25,NA()))</f>
        <v>#REF!</v>
      </c>
      <c r="K618" s="674" t="e">
        <f>IF('graph (3)'!$E$20=0,0,IF('graph (3)'!$E$2=0,20,IF(AND(B618&lt;'graph (3)'!$E$20+'graph (3)'!$E$32,B618&gt;'graph (3)'!$E$20-'graph (3)'!$E$32),0.25,0)))</f>
        <v>#REF!</v>
      </c>
      <c r="L618" s="674" t="e">
        <f>IF('graph (3)'!$E$22=0,0,IF('graph (3)'!$E$2=0,20,IF(AND(B618&gt;'graph (3)'!$E$22-'graph (3)'!$E$32,B618&lt;'graph (3)'!$E$22+'graph (3)'!$E$32),0.25,0)))</f>
        <v>#REF!</v>
      </c>
    </row>
    <row r="619" spans="2:12">
      <c r="B619" s="620" t="e">
        <f>IF('graph (3)'!$E$2=0,"",B618+'graph (3)'!$E$32)</f>
        <v>#REF!</v>
      </c>
      <c r="C619" s="673" t="e">
        <f>IF('graph (3)'!$E$2=0,20,IF(SUM(K619+L619=0),NA(),0.25))</f>
        <v>#REF!</v>
      </c>
      <c r="D619" s="496" t="e">
        <f>IF('graph (3)'!$E$2=0,20,IF(AND(B619&lt;'graph (3)'!$E$10+'graph (3)'!$E$32,B619&gt;'graph (3)'!$E$10-'graph (3)'!$E$32),0.25,NA()))</f>
        <v>#REF!</v>
      </c>
      <c r="K619" s="674" t="e">
        <f>IF('graph (3)'!$E$20=0,0,IF('graph (3)'!$E$2=0,20,IF(AND(B619&lt;'graph (3)'!$E$20+'graph (3)'!$E$32,B619&gt;'graph (3)'!$E$20-'graph (3)'!$E$32),0.25,0)))</f>
        <v>#REF!</v>
      </c>
      <c r="L619" s="674" t="e">
        <f>IF('graph (3)'!$E$22=0,0,IF('graph (3)'!$E$2=0,20,IF(AND(B619&gt;'graph (3)'!$E$22-'graph (3)'!$E$32,B619&lt;'graph (3)'!$E$22+'graph (3)'!$E$32),0.25,0)))</f>
        <v>#REF!</v>
      </c>
    </row>
    <row r="620" spans="2:12">
      <c r="B620" s="620" t="e">
        <f>IF('graph (3)'!$E$2=0,"",B619+'graph (3)'!$E$32)</f>
        <v>#REF!</v>
      </c>
      <c r="C620" s="673" t="e">
        <f>IF('graph (3)'!$E$2=0,20,IF(SUM(K620+L620=0),NA(),0.25))</f>
        <v>#REF!</v>
      </c>
      <c r="D620" s="496" t="e">
        <f>IF('graph (3)'!$E$2=0,20,IF(AND(B620&lt;'graph (3)'!$E$10+'graph (3)'!$E$32,B620&gt;'graph (3)'!$E$10-'graph (3)'!$E$32),0.25,NA()))</f>
        <v>#REF!</v>
      </c>
      <c r="K620" s="674" t="e">
        <f>IF('graph (3)'!$E$20=0,0,IF('graph (3)'!$E$2=0,20,IF(AND(B620&lt;'graph (3)'!$E$20+'graph (3)'!$E$32,B620&gt;'graph (3)'!$E$20-'graph (3)'!$E$32),0.25,0)))</f>
        <v>#REF!</v>
      </c>
      <c r="L620" s="674" t="e">
        <f>IF('graph (3)'!$E$22=0,0,IF('graph (3)'!$E$2=0,20,IF(AND(B620&gt;'graph (3)'!$E$22-'graph (3)'!$E$32,B620&lt;'graph (3)'!$E$22+'graph (3)'!$E$32),0.25,0)))</f>
        <v>#REF!</v>
      </c>
    </row>
    <row r="621" spans="2:12">
      <c r="B621" s="620" t="e">
        <f>IF('graph (3)'!$E$2=0,"",B620+'graph (3)'!$E$32)</f>
        <v>#REF!</v>
      </c>
      <c r="C621" s="673" t="e">
        <f>IF('graph (3)'!$E$2=0,20,IF(SUM(K621+L621=0),NA(),0.25))</f>
        <v>#REF!</v>
      </c>
      <c r="D621" s="496" t="e">
        <f>IF('graph (3)'!$E$2=0,20,IF(AND(B621&lt;'graph (3)'!$E$10+'graph (3)'!$E$32,B621&gt;'graph (3)'!$E$10-'graph (3)'!$E$32),0.25,NA()))</f>
        <v>#REF!</v>
      </c>
      <c r="K621" s="674" t="e">
        <f>IF('graph (3)'!$E$20=0,0,IF('graph (3)'!$E$2=0,20,IF(AND(B621&lt;'graph (3)'!$E$20+'graph (3)'!$E$32,B621&gt;'graph (3)'!$E$20-'graph (3)'!$E$32),0.25,0)))</f>
        <v>#REF!</v>
      </c>
      <c r="L621" s="674" t="e">
        <f>IF('graph (3)'!$E$22=0,0,IF('graph (3)'!$E$2=0,20,IF(AND(B621&gt;'graph (3)'!$E$22-'graph (3)'!$E$32,B621&lt;'graph (3)'!$E$22+'graph (3)'!$E$32),0.25,0)))</f>
        <v>#REF!</v>
      </c>
    </row>
    <row r="622" spans="2:12">
      <c r="B622" s="620" t="e">
        <f>IF('graph (3)'!$E$2=0,"",B621+'graph (3)'!$E$32)</f>
        <v>#REF!</v>
      </c>
      <c r="C622" s="673" t="e">
        <f>IF('graph (3)'!$E$2=0,20,IF(SUM(K622+L622=0),NA(),0.25))</f>
        <v>#REF!</v>
      </c>
      <c r="D622" s="496" t="e">
        <f>IF('graph (3)'!$E$2=0,20,IF(AND(B622&lt;'graph (3)'!$E$10+'graph (3)'!$E$32,B622&gt;'graph (3)'!$E$10-'graph (3)'!$E$32),0.25,NA()))</f>
        <v>#REF!</v>
      </c>
      <c r="K622" s="674" t="e">
        <f>IF('graph (3)'!$E$20=0,0,IF('graph (3)'!$E$2=0,20,IF(AND(B622&lt;'graph (3)'!$E$20+'graph (3)'!$E$32,B622&gt;'graph (3)'!$E$20-'graph (3)'!$E$32),0.25,0)))</f>
        <v>#REF!</v>
      </c>
      <c r="L622" s="674" t="e">
        <f>IF('graph (3)'!$E$22=0,0,IF('graph (3)'!$E$2=0,20,IF(AND(B622&gt;'graph (3)'!$E$22-'graph (3)'!$E$32,B622&lt;'graph (3)'!$E$22+'graph (3)'!$E$32),0.25,0)))</f>
        <v>#REF!</v>
      </c>
    </row>
    <row r="623" spans="2:12">
      <c r="B623" s="620" t="e">
        <f>IF('graph (3)'!$E$2=0,"",B622+'graph (3)'!$E$32)</f>
        <v>#REF!</v>
      </c>
      <c r="C623" s="673" t="e">
        <f>IF('graph (3)'!$E$2=0,20,IF(SUM(K623+L623=0),NA(),0.25))</f>
        <v>#REF!</v>
      </c>
      <c r="D623" s="496" t="e">
        <f>IF('graph (3)'!$E$2=0,20,IF(AND(B623&lt;'graph (3)'!$E$10+'graph (3)'!$E$32,B623&gt;'graph (3)'!$E$10-'graph (3)'!$E$32),0.25,NA()))</f>
        <v>#REF!</v>
      </c>
      <c r="K623" s="674" t="e">
        <f>IF('graph (3)'!$E$20=0,0,IF('graph (3)'!$E$2=0,20,IF(AND(B623&lt;'graph (3)'!$E$20+'graph (3)'!$E$32,B623&gt;'graph (3)'!$E$20-'graph (3)'!$E$32),0.25,0)))</f>
        <v>#REF!</v>
      </c>
      <c r="L623" s="674" t="e">
        <f>IF('graph (3)'!$E$22=0,0,IF('graph (3)'!$E$2=0,20,IF(AND(B623&gt;'graph (3)'!$E$22-'graph (3)'!$E$32,B623&lt;'graph (3)'!$E$22+'graph (3)'!$E$32),0.25,0)))</f>
        <v>#REF!</v>
      </c>
    </row>
    <row r="624" spans="2:12">
      <c r="B624" s="620" t="e">
        <f>IF('graph (3)'!$E$2=0,"",B623+'graph (3)'!$E$32)</f>
        <v>#REF!</v>
      </c>
      <c r="C624" s="673" t="e">
        <f>IF('graph (3)'!$E$2=0,20,IF(SUM(K624+L624=0),NA(),0.25))</f>
        <v>#REF!</v>
      </c>
      <c r="D624" s="496" t="e">
        <f>IF('graph (3)'!$E$2=0,20,IF(AND(B624&lt;'graph (3)'!$E$10+'graph (3)'!$E$32,B624&gt;'graph (3)'!$E$10-'graph (3)'!$E$32),0.25,NA()))</f>
        <v>#REF!</v>
      </c>
      <c r="K624" s="674" t="e">
        <f>IF('graph (3)'!$E$20=0,0,IF('graph (3)'!$E$2=0,20,IF(AND(B624&lt;'graph (3)'!$E$20+'graph (3)'!$E$32,B624&gt;'graph (3)'!$E$20-'graph (3)'!$E$32),0.25,0)))</f>
        <v>#REF!</v>
      </c>
      <c r="L624" s="674" t="e">
        <f>IF('graph (3)'!$E$22=0,0,IF('graph (3)'!$E$2=0,20,IF(AND(B624&gt;'graph (3)'!$E$22-'graph (3)'!$E$32,B624&lt;'graph (3)'!$E$22+'graph (3)'!$E$32),0.25,0)))</f>
        <v>#REF!</v>
      </c>
    </row>
    <row r="625" spans="2:12">
      <c r="B625" s="620" t="e">
        <f>IF('graph (3)'!$E$2=0,"",B624+'graph (3)'!$E$32)</f>
        <v>#REF!</v>
      </c>
      <c r="C625" s="673" t="e">
        <f>IF('graph (3)'!$E$2=0,20,IF(SUM(K625+L625=0),NA(),0.25))</f>
        <v>#REF!</v>
      </c>
      <c r="D625" s="496" t="e">
        <f>IF('graph (3)'!$E$2=0,20,IF(AND(B625&lt;'graph (3)'!$E$10+'graph (3)'!$E$32,B625&gt;'graph (3)'!$E$10-'graph (3)'!$E$32),0.25,NA()))</f>
        <v>#REF!</v>
      </c>
      <c r="K625" s="674" t="e">
        <f>IF('graph (3)'!$E$20=0,0,IF('graph (3)'!$E$2=0,20,IF(AND(B625&lt;'graph (3)'!$E$20+'graph (3)'!$E$32,B625&gt;'graph (3)'!$E$20-'graph (3)'!$E$32),0.25,0)))</f>
        <v>#REF!</v>
      </c>
      <c r="L625" s="674" t="e">
        <f>IF('graph (3)'!$E$22=0,0,IF('graph (3)'!$E$2=0,20,IF(AND(B625&gt;'graph (3)'!$E$22-'graph (3)'!$E$32,B625&lt;'graph (3)'!$E$22+'graph (3)'!$E$32),0.25,0)))</f>
        <v>#REF!</v>
      </c>
    </row>
    <row r="626" spans="2:12">
      <c r="B626" s="620" t="e">
        <f>IF('graph (3)'!$E$2=0,"",B625+'graph (3)'!$E$32)</f>
        <v>#REF!</v>
      </c>
      <c r="C626" s="673" t="e">
        <f>IF('graph (3)'!$E$2=0,20,IF(SUM(K626+L626=0),NA(),0.25))</f>
        <v>#REF!</v>
      </c>
      <c r="D626" s="496" t="e">
        <f>IF('graph (3)'!$E$2=0,20,IF(AND(B626&lt;'graph (3)'!$E$10+'graph (3)'!$E$32,B626&gt;'graph (3)'!$E$10-'graph (3)'!$E$32),0.25,NA()))</f>
        <v>#REF!</v>
      </c>
      <c r="K626" s="674" t="e">
        <f>IF('graph (3)'!$E$20=0,0,IF('graph (3)'!$E$2=0,20,IF(AND(B626&lt;'graph (3)'!$E$20+'graph (3)'!$E$32,B626&gt;'graph (3)'!$E$20-'graph (3)'!$E$32),0.25,0)))</f>
        <v>#REF!</v>
      </c>
      <c r="L626" s="674" t="e">
        <f>IF('graph (3)'!$E$22=0,0,IF('graph (3)'!$E$2=0,20,IF(AND(B626&gt;'graph (3)'!$E$22-'graph (3)'!$E$32,B626&lt;'graph (3)'!$E$22+'graph (3)'!$E$32),0.25,0)))</f>
        <v>#REF!</v>
      </c>
    </row>
    <row r="627" spans="2:12">
      <c r="B627" s="620" t="e">
        <f>IF('graph (3)'!$E$2=0,"",B626+'graph (3)'!$E$32)</f>
        <v>#REF!</v>
      </c>
      <c r="C627" s="673" t="e">
        <f>IF('graph (3)'!$E$2=0,20,IF(SUM(K627+L627=0),NA(),0.25))</f>
        <v>#REF!</v>
      </c>
      <c r="D627" s="496" t="e">
        <f>IF('graph (3)'!$E$2=0,20,IF(AND(B627&lt;'graph (3)'!$E$10+'graph (3)'!$E$32,B627&gt;'graph (3)'!$E$10-'graph (3)'!$E$32),0.25,NA()))</f>
        <v>#REF!</v>
      </c>
      <c r="K627" s="674" t="e">
        <f>IF('graph (3)'!$E$20=0,0,IF('graph (3)'!$E$2=0,20,IF(AND(B627&lt;'graph (3)'!$E$20+'graph (3)'!$E$32,B627&gt;'graph (3)'!$E$20-'graph (3)'!$E$32),0.25,0)))</f>
        <v>#REF!</v>
      </c>
      <c r="L627" s="674" t="e">
        <f>IF('graph (3)'!$E$22=0,0,IF('graph (3)'!$E$2=0,20,IF(AND(B627&gt;'graph (3)'!$E$22-'graph (3)'!$E$32,B627&lt;'graph (3)'!$E$22+'graph (3)'!$E$32),0.25,0)))</f>
        <v>#REF!</v>
      </c>
    </row>
    <row r="628" spans="2:12">
      <c r="B628" s="620" t="e">
        <f>IF('graph (3)'!$E$2=0,"",B627+'graph (3)'!$E$32)</f>
        <v>#REF!</v>
      </c>
      <c r="C628" s="673" t="e">
        <f>IF('graph (3)'!$E$2=0,20,IF(SUM(K628+L628=0),NA(),0.25))</f>
        <v>#REF!</v>
      </c>
      <c r="D628" s="496" t="e">
        <f>IF('graph (3)'!$E$2=0,20,IF(AND(B628&lt;'graph (3)'!$E$10+'graph (3)'!$E$32,B628&gt;'graph (3)'!$E$10-'graph (3)'!$E$32),0.25,NA()))</f>
        <v>#REF!</v>
      </c>
      <c r="K628" s="674" t="e">
        <f>IF('graph (3)'!$E$20=0,0,IF('graph (3)'!$E$2=0,20,IF(AND(B628&lt;'graph (3)'!$E$20+'graph (3)'!$E$32,B628&gt;'graph (3)'!$E$20-'graph (3)'!$E$32),0.25,0)))</f>
        <v>#REF!</v>
      </c>
      <c r="L628" s="674" t="e">
        <f>IF('graph (3)'!$E$22=0,0,IF('graph (3)'!$E$2=0,20,IF(AND(B628&gt;'graph (3)'!$E$22-'graph (3)'!$E$32,B628&lt;'graph (3)'!$E$22+'graph (3)'!$E$32),0.25,0)))</f>
        <v>#REF!</v>
      </c>
    </row>
    <row r="629" spans="2:12">
      <c r="B629" s="620" t="e">
        <f>IF('graph (3)'!$E$2=0,"",B628+'graph (3)'!$E$32)</f>
        <v>#REF!</v>
      </c>
      <c r="C629" s="673" t="e">
        <f>IF('graph (3)'!$E$2=0,20,IF(SUM(K629+L629=0),NA(),0.25))</f>
        <v>#REF!</v>
      </c>
      <c r="D629" s="496" t="e">
        <f>IF('graph (3)'!$E$2=0,20,IF(AND(B629&lt;'graph (3)'!$E$10+'graph (3)'!$E$32,B629&gt;'graph (3)'!$E$10-'graph (3)'!$E$32),0.25,NA()))</f>
        <v>#REF!</v>
      </c>
      <c r="K629" s="674" t="e">
        <f>IF('graph (3)'!$E$20=0,0,IF('graph (3)'!$E$2=0,20,IF(AND(B629&lt;'graph (3)'!$E$20+'graph (3)'!$E$32,B629&gt;'graph (3)'!$E$20-'graph (3)'!$E$32),0.25,0)))</f>
        <v>#REF!</v>
      </c>
      <c r="L629" s="674" t="e">
        <f>IF('graph (3)'!$E$22=0,0,IF('graph (3)'!$E$2=0,20,IF(AND(B629&gt;'graph (3)'!$E$22-'graph (3)'!$E$32,B629&lt;'graph (3)'!$E$22+'graph (3)'!$E$32),0.25,0)))</f>
        <v>#REF!</v>
      </c>
    </row>
    <row r="630" spans="2:12">
      <c r="B630" s="620" t="e">
        <f>IF('graph (3)'!$E$2=0,"",B629+'graph (3)'!$E$32)</f>
        <v>#REF!</v>
      </c>
      <c r="C630" s="673" t="e">
        <f>IF('graph (3)'!$E$2=0,20,IF(SUM(K630+L630=0),NA(),0.25))</f>
        <v>#REF!</v>
      </c>
      <c r="D630" s="496" t="e">
        <f>IF('graph (3)'!$E$2=0,20,IF(AND(B630&lt;'graph (3)'!$E$10+'graph (3)'!$E$32,B630&gt;'graph (3)'!$E$10-'graph (3)'!$E$32),0.25,NA()))</f>
        <v>#REF!</v>
      </c>
      <c r="K630" s="674" t="e">
        <f>IF('graph (3)'!$E$20=0,0,IF('graph (3)'!$E$2=0,20,IF(AND(B630&lt;'graph (3)'!$E$20+'graph (3)'!$E$32,B630&gt;'graph (3)'!$E$20-'graph (3)'!$E$32),0.25,0)))</f>
        <v>#REF!</v>
      </c>
      <c r="L630" s="674" t="e">
        <f>IF('graph (3)'!$E$22=0,0,IF('graph (3)'!$E$2=0,20,IF(AND(B630&gt;'graph (3)'!$E$22-'graph (3)'!$E$32,B630&lt;'graph (3)'!$E$22+'graph (3)'!$E$32),0.25,0)))</f>
        <v>#REF!</v>
      </c>
    </row>
    <row r="631" spans="2:12">
      <c r="B631" s="620" t="e">
        <f>IF('graph (3)'!$E$2=0,"",B630+'graph (3)'!$E$32)</f>
        <v>#REF!</v>
      </c>
      <c r="C631" s="673" t="e">
        <f>IF('graph (3)'!$E$2=0,20,IF(SUM(K631+L631=0),NA(),0.25))</f>
        <v>#REF!</v>
      </c>
      <c r="D631" s="496" t="e">
        <f>IF('graph (3)'!$E$2=0,20,IF(AND(B631&lt;'graph (3)'!$E$10+'graph (3)'!$E$32,B631&gt;'graph (3)'!$E$10-'graph (3)'!$E$32),0.25,NA()))</f>
        <v>#REF!</v>
      </c>
      <c r="K631" s="674" t="e">
        <f>IF('graph (3)'!$E$20=0,0,IF('graph (3)'!$E$2=0,20,IF(AND(B631&lt;'graph (3)'!$E$20+'graph (3)'!$E$32,B631&gt;'graph (3)'!$E$20-'graph (3)'!$E$32),0.25,0)))</f>
        <v>#REF!</v>
      </c>
      <c r="L631" s="674" t="e">
        <f>IF('graph (3)'!$E$22=0,0,IF('graph (3)'!$E$2=0,20,IF(AND(B631&gt;'graph (3)'!$E$22-'graph (3)'!$E$32,B631&lt;'graph (3)'!$E$22+'graph (3)'!$E$32),0.25,0)))</f>
        <v>#REF!</v>
      </c>
    </row>
    <row r="632" spans="2:12">
      <c r="B632" s="620" t="e">
        <f>IF('graph (3)'!$E$2=0,"",B631+'graph (3)'!$E$32)</f>
        <v>#REF!</v>
      </c>
      <c r="C632" s="673" t="e">
        <f>IF('graph (3)'!$E$2=0,20,IF(SUM(K632+L632=0),NA(),0.25))</f>
        <v>#REF!</v>
      </c>
      <c r="D632" s="496" t="e">
        <f>IF('graph (3)'!$E$2=0,20,IF(AND(B632&lt;'graph (3)'!$E$10+'graph (3)'!$E$32,B632&gt;'graph (3)'!$E$10-'graph (3)'!$E$32),0.25,NA()))</f>
        <v>#REF!</v>
      </c>
      <c r="K632" s="674" t="e">
        <f>IF('graph (3)'!$E$20=0,0,IF('graph (3)'!$E$2=0,20,IF(AND(B632&lt;'graph (3)'!$E$20+'graph (3)'!$E$32,B632&gt;'graph (3)'!$E$20-'graph (3)'!$E$32),0.25,0)))</f>
        <v>#REF!</v>
      </c>
      <c r="L632" s="674" t="e">
        <f>IF('graph (3)'!$E$22=0,0,IF('graph (3)'!$E$2=0,20,IF(AND(B632&gt;'graph (3)'!$E$22-'graph (3)'!$E$32,B632&lt;'graph (3)'!$E$22+'graph (3)'!$E$32),0.25,0)))</f>
        <v>#REF!</v>
      </c>
    </row>
    <row r="633" spans="2:12">
      <c r="B633" s="620" t="e">
        <f>IF('graph (3)'!$E$2=0,"",B632+'graph (3)'!$E$32)</f>
        <v>#REF!</v>
      </c>
      <c r="C633" s="673" t="e">
        <f>IF('graph (3)'!$E$2=0,20,IF(SUM(K633+L633=0),NA(),0.25))</f>
        <v>#REF!</v>
      </c>
      <c r="D633" s="496" t="e">
        <f>IF('graph (3)'!$E$2=0,20,IF(AND(B633&lt;'graph (3)'!$E$10+'graph (3)'!$E$32,B633&gt;'graph (3)'!$E$10-'graph (3)'!$E$32),0.25,NA()))</f>
        <v>#REF!</v>
      </c>
      <c r="K633" s="674" t="e">
        <f>IF('graph (3)'!$E$20=0,0,IF('graph (3)'!$E$2=0,20,IF(AND(B633&lt;'graph (3)'!$E$20+'graph (3)'!$E$32,B633&gt;'graph (3)'!$E$20-'graph (3)'!$E$32),0.25,0)))</f>
        <v>#REF!</v>
      </c>
      <c r="L633" s="674" t="e">
        <f>IF('graph (3)'!$E$22=0,0,IF('graph (3)'!$E$2=0,20,IF(AND(B633&gt;'graph (3)'!$E$22-'graph (3)'!$E$32,B633&lt;'graph (3)'!$E$22+'graph (3)'!$E$32),0.25,0)))</f>
        <v>#REF!</v>
      </c>
    </row>
    <row r="634" spans="2:12">
      <c r="B634" s="620" t="e">
        <f>IF('graph (3)'!$E$2=0,"",B633+'graph (3)'!$E$32)</f>
        <v>#REF!</v>
      </c>
      <c r="C634" s="673" t="e">
        <f>IF('graph (3)'!$E$2=0,20,IF(SUM(K634+L634=0),NA(),0.25))</f>
        <v>#REF!</v>
      </c>
      <c r="D634" s="496" t="e">
        <f>IF('graph (3)'!$E$2=0,20,IF(AND(B634&lt;'graph (3)'!$E$10+'graph (3)'!$E$32,B634&gt;'graph (3)'!$E$10-'graph (3)'!$E$32),0.25,NA()))</f>
        <v>#REF!</v>
      </c>
      <c r="K634" s="674" t="e">
        <f>IF('graph (3)'!$E$20=0,0,IF('graph (3)'!$E$2=0,20,IF(AND(B634&lt;'graph (3)'!$E$20+'graph (3)'!$E$32,B634&gt;'graph (3)'!$E$20-'graph (3)'!$E$32),0.25,0)))</f>
        <v>#REF!</v>
      </c>
      <c r="L634" s="674" t="e">
        <f>IF('graph (3)'!$E$22=0,0,IF('graph (3)'!$E$2=0,20,IF(AND(B634&gt;'graph (3)'!$E$22-'graph (3)'!$E$32,B634&lt;'graph (3)'!$E$22+'graph (3)'!$E$32),0.25,0)))</f>
        <v>#REF!</v>
      </c>
    </row>
    <row r="635" spans="2:12">
      <c r="B635" s="620" t="e">
        <f>IF('graph (3)'!$E$2=0,"",B634+'graph (3)'!$E$32)</f>
        <v>#REF!</v>
      </c>
      <c r="C635" s="673" t="e">
        <f>IF('graph (3)'!$E$2=0,20,IF(SUM(K635+L635=0),NA(),0.25))</f>
        <v>#REF!</v>
      </c>
      <c r="D635" s="496" t="e">
        <f>IF('graph (3)'!$E$2=0,20,IF(AND(B635&lt;'graph (3)'!$E$10+'graph (3)'!$E$32,B635&gt;'graph (3)'!$E$10-'graph (3)'!$E$32),0.25,NA()))</f>
        <v>#REF!</v>
      </c>
      <c r="K635" s="674" t="e">
        <f>IF('graph (3)'!$E$20=0,0,IF('graph (3)'!$E$2=0,20,IF(AND(B635&lt;'graph (3)'!$E$20+'graph (3)'!$E$32,B635&gt;'graph (3)'!$E$20-'graph (3)'!$E$32),0.25,0)))</f>
        <v>#REF!</v>
      </c>
      <c r="L635" s="674" t="e">
        <f>IF('graph (3)'!$E$22=0,0,IF('graph (3)'!$E$2=0,20,IF(AND(B635&gt;'graph (3)'!$E$22-'graph (3)'!$E$32,B635&lt;'graph (3)'!$E$22+'graph (3)'!$E$32),0.25,0)))</f>
        <v>#REF!</v>
      </c>
    </row>
    <row r="636" spans="2:12">
      <c r="B636" s="620" t="e">
        <f>IF('graph (3)'!$E$2=0,"",B635+'graph (3)'!$E$32)</f>
        <v>#REF!</v>
      </c>
      <c r="C636" s="673" t="e">
        <f>IF('graph (3)'!$E$2=0,20,IF(SUM(K636+L636=0),NA(),0.25))</f>
        <v>#REF!</v>
      </c>
      <c r="D636" s="496" t="e">
        <f>IF('graph (3)'!$E$2=0,20,IF(AND(B636&lt;'graph (3)'!$E$10+'graph (3)'!$E$32,B636&gt;'graph (3)'!$E$10-'graph (3)'!$E$32),0.25,NA()))</f>
        <v>#REF!</v>
      </c>
      <c r="K636" s="674" t="e">
        <f>IF('graph (3)'!$E$20=0,0,IF('graph (3)'!$E$2=0,20,IF(AND(B636&lt;'graph (3)'!$E$20+'graph (3)'!$E$32,B636&gt;'graph (3)'!$E$20-'graph (3)'!$E$32),0.25,0)))</f>
        <v>#REF!</v>
      </c>
      <c r="L636" s="674" t="e">
        <f>IF('graph (3)'!$E$22=0,0,IF('graph (3)'!$E$2=0,20,IF(AND(B636&gt;'graph (3)'!$E$22-'graph (3)'!$E$32,B636&lt;'graph (3)'!$E$22+'graph (3)'!$E$32),0.25,0)))</f>
        <v>#REF!</v>
      </c>
    </row>
    <row r="637" spans="2:12">
      <c r="B637" s="620" t="e">
        <f>IF('graph (3)'!$E$2=0,"",B636+'graph (3)'!$E$32)</f>
        <v>#REF!</v>
      </c>
      <c r="C637" s="673" t="e">
        <f>IF('graph (3)'!$E$2=0,20,IF(SUM(K637+L637=0),NA(),0.25))</f>
        <v>#REF!</v>
      </c>
      <c r="D637" s="496" t="e">
        <f>IF('graph (3)'!$E$2=0,20,IF(AND(B637&lt;'graph (3)'!$E$10+'graph (3)'!$E$32,B637&gt;'graph (3)'!$E$10-'graph (3)'!$E$32),0.25,NA()))</f>
        <v>#REF!</v>
      </c>
      <c r="K637" s="674" t="e">
        <f>IF('graph (3)'!$E$20=0,0,IF('graph (3)'!$E$2=0,20,IF(AND(B637&lt;'graph (3)'!$E$20+'graph (3)'!$E$32,B637&gt;'graph (3)'!$E$20-'graph (3)'!$E$32),0.25,0)))</f>
        <v>#REF!</v>
      </c>
      <c r="L637" s="674" t="e">
        <f>IF('graph (3)'!$E$22=0,0,IF('graph (3)'!$E$2=0,20,IF(AND(B637&gt;'graph (3)'!$E$22-'graph (3)'!$E$32,B637&lt;'graph (3)'!$E$22+'graph (3)'!$E$32),0.25,0)))</f>
        <v>#REF!</v>
      </c>
    </row>
    <row r="638" spans="2:12">
      <c r="B638" s="620" t="e">
        <f>IF('graph (3)'!$E$2=0,"",B637+'graph (3)'!$E$32)</f>
        <v>#REF!</v>
      </c>
      <c r="C638" s="673" t="e">
        <f>IF('graph (3)'!$E$2=0,20,IF(SUM(K638+L638=0),NA(),0.25))</f>
        <v>#REF!</v>
      </c>
      <c r="D638" s="496" t="e">
        <f>IF('graph (3)'!$E$2=0,20,IF(AND(B638&lt;'graph (3)'!$E$10+'graph (3)'!$E$32,B638&gt;'graph (3)'!$E$10-'graph (3)'!$E$32),0.25,NA()))</f>
        <v>#REF!</v>
      </c>
      <c r="K638" s="674" t="e">
        <f>IF('graph (3)'!$E$20=0,0,IF('graph (3)'!$E$2=0,20,IF(AND(B638&lt;'graph (3)'!$E$20+'graph (3)'!$E$32,B638&gt;'graph (3)'!$E$20-'graph (3)'!$E$32),0.25,0)))</f>
        <v>#REF!</v>
      </c>
      <c r="L638" s="674" t="e">
        <f>IF('graph (3)'!$E$22=0,0,IF('graph (3)'!$E$2=0,20,IF(AND(B638&gt;'graph (3)'!$E$22-'graph (3)'!$E$32,B638&lt;'graph (3)'!$E$22+'graph (3)'!$E$32),0.25,0)))</f>
        <v>#REF!</v>
      </c>
    </row>
    <row r="639" spans="2:12">
      <c r="B639" s="620" t="e">
        <f>IF('graph (3)'!$E$2=0,"",B638+'graph (3)'!$E$32)</f>
        <v>#REF!</v>
      </c>
      <c r="C639" s="673" t="e">
        <f>IF('graph (3)'!$E$2=0,20,IF(SUM(K639+L639=0),NA(),0.25))</f>
        <v>#REF!</v>
      </c>
      <c r="D639" s="496" t="e">
        <f>IF('graph (3)'!$E$2=0,20,IF(AND(B639&lt;'graph (3)'!$E$10+'graph (3)'!$E$32,B639&gt;'graph (3)'!$E$10-'graph (3)'!$E$32),0.25,NA()))</f>
        <v>#REF!</v>
      </c>
      <c r="K639" s="674" t="e">
        <f>IF('graph (3)'!$E$20=0,0,IF('graph (3)'!$E$2=0,20,IF(AND(B639&lt;'graph (3)'!$E$20+'graph (3)'!$E$32,B639&gt;'graph (3)'!$E$20-'graph (3)'!$E$32),0.25,0)))</f>
        <v>#REF!</v>
      </c>
      <c r="L639" s="674" t="e">
        <f>IF('graph (3)'!$E$22=0,0,IF('graph (3)'!$E$2=0,20,IF(AND(B639&gt;'graph (3)'!$E$22-'graph (3)'!$E$32,B639&lt;'graph (3)'!$E$22+'graph (3)'!$E$32),0.25,0)))</f>
        <v>#REF!</v>
      </c>
    </row>
    <row r="640" spans="2:12">
      <c r="B640" s="620" t="e">
        <f>IF('graph (3)'!$E$2=0,"",B639+'graph (3)'!$E$32)</f>
        <v>#REF!</v>
      </c>
      <c r="C640" s="673" t="e">
        <f>IF('graph (3)'!$E$2=0,20,IF(SUM(K640+L640=0),NA(),0.25))</f>
        <v>#REF!</v>
      </c>
      <c r="D640" s="496" t="e">
        <f>IF('graph (3)'!$E$2=0,20,IF(AND(B640&lt;'graph (3)'!$E$10+'graph (3)'!$E$32,B640&gt;'graph (3)'!$E$10-'graph (3)'!$E$32),0.25,NA()))</f>
        <v>#REF!</v>
      </c>
      <c r="K640" s="674" t="e">
        <f>IF('graph (3)'!$E$20=0,0,IF('graph (3)'!$E$2=0,20,IF(AND(B640&lt;'graph (3)'!$E$20+'graph (3)'!$E$32,B640&gt;'graph (3)'!$E$20-'graph (3)'!$E$32),0.25,0)))</f>
        <v>#REF!</v>
      </c>
      <c r="L640" s="674" t="e">
        <f>IF('graph (3)'!$E$22=0,0,IF('graph (3)'!$E$2=0,20,IF(AND(B640&gt;'graph (3)'!$E$22-'graph (3)'!$E$32,B640&lt;'graph (3)'!$E$22+'graph (3)'!$E$32),0.25,0)))</f>
        <v>#REF!</v>
      </c>
    </row>
    <row r="641" spans="2:12">
      <c r="B641" s="620" t="e">
        <f>IF('graph (3)'!$E$2=0,"",B640+'graph (3)'!$E$32)</f>
        <v>#REF!</v>
      </c>
      <c r="C641" s="673" t="e">
        <f>IF('graph (3)'!$E$2=0,20,IF(SUM(K641+L641=0),NA(),0.25))</f>
        <v>#REF!</v>
      </c>
      <c r="D641" s="496" t="e">
        <f>IF('graph (3)'!$E$2=0,20,IF(AND(B641&lt;'graph (3)'!$E$10+'graph (3)'!$E$32,B641&gt;'graph (3)'!$E$10-'graph (3)'!$E$32),0.25,NA()))</f>
        <v>#REF!</v>
      </c>
      <c r="K641" s="674" t="e">
        <f>IF('graph (3)'!$E$20=0,0,IF('graph (3)'!$E$2=0,20,IF(AND(B641&lt;'graph (3)'!$E$20+'graph (3)'!$E$32,B641&gt;'graph (3)'!$E$20-'graph (3)'!$E$32),0.25,0)))</f>
        <v>#REF!</v>
      </c>
      <c r="L641" s="674" t="e">
        <f>IF('graph (3)'!$E$22=0,0,IF('graph (3)'!$E$2=0,20,IF(AND(B641&gt;'graph (3)'!$E$22-'graph (3)'!$E$32,B641&lt;'graph (3)'!$E$22+'graph (3)'!$E$32),0.25,0)))</f>
        <v>#REF!</v>
      </c>
    </row>
    <row r="642" spans="2:12">
      <c r="B642" s="620" t="e">
        <f>IF('graph (3)'!$E$2=0,"",B641+'graph (3)'!$E$32)</f>
        <v>#REF!</v>
      </c>
      <c r="C642" s="673" t="e">
        <f>IF('graph (3)'!$E$2=0,20,IF(SUM(K642+L642=0),NA(),0.25))</f>
        <v>#REF!</v>
      </c>
      <c r="D642" s="496" t="e">
        <f>IF('graph (3)'!$E$2=0,20,IF(AND(B642&lt;'graph (3)'!$E$10+'graph (3)'!$E$32,B642&gt;'graph (3)'!$E$10-'graph (3)'!$E$32),0.25,NA()))</f>
        <v>#REF!</v>
      </c>
      <c r="K642" s="674" t="e">
        <f>IF('graph (3)'!$E$20=0,0,IF('graph (3)'!$E$2=0,20,IF(AND(B642&lt;'graph (3)'!$E$20+'graph (3)'!$E$32,B642&gt;'graph (3)'!$E$20-'graph (3)'!$E$32),0.25,0)))</f>
        <v>#REF!</v>
      </c>
      <c r="L642" s="674" t="e">
        <f>IF('graph (3)'!$E$22=0,0,IF('graph (3)'!$E$2=0,20,IF(AND(B642&gt;'graph (3)'!$E$22-'graph (3)'!$E$32,B642&lt;'graph (3)'!$E$22+'graph (3)'!$E$32),0.25,0)))</f>
        <v>#REF!</v>
      </c>
    </row>
    <row r="643" spans="2:12">
      <c r="B643" s="620" t="e">
        <f>IF('graph (3)'!$E$2=0,"",B642+'graph (3)'!$E$32)</f>
        <v>#REF!</v>
      </c>
      <c r="C643" s="673" t="e">
        <f>IF('graph (3)'!$E$2=0,20,IF(SUM(K643+L643=0),NA(),0.25))</f>
        <v>#REF!</v>
      </c>
      <c r="D643" s="496" t="e">
        <f>IF('graph (3)'!$E$2=0,20,IF(AND(B643&lt;'graph (3)'!$E$10+'graph (3)'!$E$32,B643&gt;'graph (3)'!$E$10-'graph (3)'!$E$32),0.25,NA()))</f>
        <v>#REF!</v>
      </c>
      <c r="K643" s="674" t="e">
        <f>IF('graph (3)'!$E$20=0,0,IF('graph (3)'!$E$2=0,20,IF(AND(B643&lt;'graph (3)'!$E$20+'graph (3)'!$E$32,B643&gt;'graph (3)'!$E$20-'graph (3)'!$E$32),0.25,0)))</f>
        <v>#REF!</v>
      </c>
      <c r="L643" s="674" t="e">
        <f>IF('graph (3)'!$E$22=0,0,IF('graph (3)'!$E$2=0,20,IF(AND(B643&gt;'graph (3)'!$E$22-'graph (3)'!$E$32,B643&lt;'graph (3)'!$E$22+'graph (3)'!$E$32),0.25,0)))</f>
        <v>#REF!</v>
      </c>
    </row>
    <row r="644" spans="2:12">
      <c r="B644" s="620" t="e">
        <f>IF('graph (3)'!$E$2=0,"",B643+'graph (3)'!$E$32)</f>
        <v>#REF!</v>
      </c>
      <c r="C644" s="673" t="e">
        <f>IF('graph (3)'!$E$2=0,20,IF(SUM(K644+L644=0),NA(),0.25))</f>
        <v>#REF!</v>
      </c>
      <c r="D644" s="496" t="e">
        <f>IF('graph (3)'!$E$2=0,20,IF(AND(B644&lt;'graph (3)'!$E$10+'graph (3)'!$E$32,B644&gt;'graph (3)'!$E$10-'graph (3)'!$E$32),0.25,NA()))</f>
        <v>#REF!</v>
      </c>
      <c r="K644" s="674" t="e">
        <f>IF('graph (3)'!$E$20=0,0,IF('graph (3)'!$E$2=0,20,IF(AND(B644&lt;'graph (3)'!$E$20+'graph (3)'!$E$32,B644&gt;'graph (3)'!$E$20-'graph (3)'!$E$32),0.25,0)))</f>
        <v>#REF!</v>
      </c>
      <c r="L644" s="674" t="e">
        <f>IF('graph (3)'!$E$22=0,0,IF('graph (3)'!$E$2=0,20,IF(AND(B644&gt;'graph (3)'!$E$22-'graph (3)'!$E$32,B644&lt;'graph (3)'!$E$22+'graph (3)'!$E$32),0.25,0)))</f>
        <v>#REF!</v>
      </c>
    </row>
    <row r="645" spans="2:12">
      <c r="B645" s="620" t="e">
        <f>IF('graph (3)'!$E$2=0,"",B644+'graph (3)'!$E$32)</f>
        <v>#REF!</v>
      </c>
      <c r="C645" s="673" t="e">
        <f>IF('graph (3)'!$E$2=0,20,IF(SUM(K645+L645=0),NA(),0.25))</f>
        <v>#REF!</v>
      </c>
      <c r="D645" s="496" t="e">
        <f>IF('graph (3)'!$E$2=0,20,IF(AND(B645&lt;'graph (3)'!$E$10+'graph (3)'!$E$32,B645&gt;'graph (3)'!$E$10-'graph (3)'!$E$32),0.25,NA()))</f>
        <v>#REF!</v>
      </c>
      <c r="K645" s="674" t="e">
        <f>IF('graph (3)'!$E$20=0,0,IF('graph (3)'!$E$2=0,20,IF(AND(B645&lt;'graph (3)'!$E$20+'graph (3)'!$E$32,B645&gt;'graph (3)'!$E$20-'graph (3)'!$E$32),0.25,0)))</f>
        <v>#REF!</v>
      </c>
      <c r="L645" s="674" t="e">
        <f>IF('graph (3)'!$E$22=0,0,IF('graph (3)'!$E$2=0,20,IF(AND(B645&gt;'graph (3)'!$E$22-'graph (3)'!$E$32,B645&lt;'graph (3)'!$E$22+'graph (3)'!$E$32),0.25,0)))</f>
        <v>#REF!</v>
      </c>
    </row>
    <row r="646" spans="2:12">
      <c r="B646" s="620" t="e">
        <f>IF('graph (3)'!$E$2=0,"",B645+'graph (3)'!$E$32)</f>
        <v>#REF!</v>
      </c>
      <c r="C646" s="673" t="e">
        <f>IF('graph (3)'!$E$2=0,20,IF(SUM(K646+L646=0),NA(),0.25))</f>
        <v>#REF!</v>
      </c>
      <c r="D646" s="496" t="e">
        <f>IF('graph (3)'!$E$2=0,20,IF(AND(B646&lt;'graph (3)'!$E$10+'graph (3)'!$E$32,B646&gt;'graph (3)'!$E$10-'graph (3)'!$E$32),0.25,NA()))</f>
        <v>#REF!</v>
      </c>
      <c r="K646" s="674" t="e">
        <f>IF('graph (3)'!$E$20=0,0,IF('graph (3)'!$E$2=0,20,IF(AND(B646&lt;'graph (3)'!$E$20+'graph (3)'!$E$32,B646&gt;'graph (3)'!$E$20-'graph (3)'!$E$32),0.25,0)))</f>
        <v>#REF!</v>
      </c>
      <c r="L646" s="674" t="e">
        <f>IF('graph (3)'!$E$22=0,0,IF('graph (3)'!$E$2=0,20,IF(AND(B646&gt;'graph (3)'!$E$22-'graph (3)'!$E$32,B646&lt;'graph (3)'!$E$22+'graph (3)'!$E$32),0.25,0)))</f>
        <v>#REF!</v>
      </c>
    </row>
    <row r="647" spans="2:12">
      <c r="B647" s="620" t="e">
        <f>IF('graph (3)'!$E$2=0,"",B646+'graph (3)'!$E$32)</f>
        <v>#REF!</v>
      </c>
      <c r="C647" s="673" t="e">
        <f>IF('graph (3)'!$E$2=0,20,IF(SUM(K647+L647=0),NA(),0.25))</f>
        <v>#REF!</v>
      </c>
      <c r="D647" s="496" t="e">
        <f>IF('graph (3)'!$E$2=0,20,IF(AND(B647&lt;'graph (3)'!$E$10+'graph (3)'!$E$32,B647&gt;'graph (3)'!$E$10-'graph (3)'!$E$32),0.25,NA()))</f>
        <v>#REF!</v>
      </c>
      <c r="K647" s="674" t="e">
        <f>IF('graph (3)'!$E$20=0,0,IF('graph (3)'!$E$2=0,20,IF(AND(B647&lt;'graph (3)'!$E$20+'graph (3)'!$E$32,B647&gt;'graph (3)'!$E$20-'graph (3)'!$E$32),0.25,0)))</f>
        <v>#REF!</v>
      </c>
      <c r="L647" s="674" t="e">
        <f>IF('graph (3)'!$E$22=0,0,IF('graph (3)'!$E$2=0,20,IF(AND(B647&gt;'graph (3)'!$E$22-'graph (3)'!$E$32,B647&lt;'graph (3)'!$E$22+'graph (3)'!$E$32),0.25,0)))</f>
        <v>#REF!</v>
      </c>
    </row>
    <row r="648" spans="2:12">
      <c r="B648" s="620" t="e">
        <f>IF('graph (3)'!$E$2=0,"",B647+'graph (3)'!$E$32)</f>
        <v>#REF!</v>
      </c>
      <c r="C648" s="673" t="e">
        <f>IF('graph (3)'!$E$2=0,20,IF(SUM(K648+L648=0),NA(),0.25))</f>
        <v>#REF!</v>
      </c>
      <c r="D648" s="496" t="e">
        <f>IF('graph (3)'!$E$2=0,20,IF(AND(B648&lt;'graph (3)'!$E$10+'graph (3)'!$E$32,B648&gt;'graph (3)'!$E$10-'graph (3)'!$E$32),0.25,NA()))</f>
        <v>#REF!</v>
      </c>
      <c r="K648" s="674" t="e">
        <f>IF('graph (3)'!$E$20=0,0,IF('graph (3)'!$E$2=0,20,IF(AND(B648&lt;'graph (3)'!$E$20+'graph (3)'!$E$32,B648&gt;'graph (3)'!$E$20-'graph (3)'!$E$32),0.25,0)))</f>
        <v>#REF!</v>
      </c>
      <c r="L648" s="674" t="e">
        <f>IF('graph (3)'!$E$22=0,0,IF('graph (3)'!$E$2=0,20,IF(AND(B648&gt;'graph (3)'!$E$22-'graph (3)'!$E$32,B648&lt;'graph (3)'!$E$22+'graph (3)'!$E$32),0.25,0)))</f>
        <v>#REF!</v>
      </c>
    </row>
    <row r="649" spans="2:12">
      <c r="B649" s="620" t="e">
        <f>IF('graph (3)'!$E$2=0,"",B648+'graph (3)'!$E$32)</f>
        <v>#REF!</v>
      </c>
      <c r="C649" s="673" t="e">
        <f>IF('graph (3)'!$E$2=0,20,IF(SUM(K649+L649=0),NA(),0.25))</f>
        <v>#REF!</v>
      </c>
      <c r="D649" s="496" t="e">
        <f>IF('graph (3)'!$E$2=0,20,IF(AND(B649&lt;'graph (3)'!$E$10+'graph (3)'!$E$32,B649&gt;'graph (3)'!$E$10-'graph (3)'!$E$32),0.25,NA()))</f>
        <v>#REF!</v>
      </c>
      <c r="K649" s="674" t="e">
        <f>IF('graph (3)'!$E$20=0,0,IF('graph (3)'!$E$2=0,20,IF(AND(B649&lt;'graph (3)'!$E$20+'graph (3)'!$E$32,B649&gt;'graph (3)'!$E$20-'graph (3)'!$E$32),0.25,0)))</f>
        <v>#REF!</v>
      </c>
      <c r="L649" s="674" t="e">
        <f>IF('graph (3)'!$E$22=0,0,IF('graph (3)'!$E$2=0,20,IF(AND(B649&gt;'graph (3)'!$E$22-'graph (3)'!$E$32,B649&lt;'graph (3)'!$E$22+'graph (3)'!$E$32),0.25,0)))</f>
        <v>#REF!</v>
      </c>
    </row>
    <row r="650" spans="2:12">
      <c r="B650" s="620" t="e">
        <f>IF('graph (3)'!$E$2=0,"",B649+'graph (3)'!$E$32)</f>
        <v>#REF!</v>
      </c>
      <c r="C650" s="673" t="e">
        <f>IF('graph (3)'!$E$2=0,20,IF(SUM(K650+L650=0),NA(),0.25))</f>
        <v>#REF!</v>
      </c>
      <c r="D650" s="496" t="e">
        <f>IF('graph (3)'!$E$2=0,20,IF(AND(B650&lt;'graph (3)'!$E$10+'graph (3)'!$E$32,B650&gt;'graph (3)'!$E$10-'graph (3)'!$E$32),0.25,NA()))</f>
        <v>#REF!</v>
      </c>
      <c r="K650" s="674" t="e">
        <f>IF('graph (3)'!$E$20=0,0,IF('graph (3)'!$E$2=0,20,IF(AND(B650&lt;'graph (3)'!$E$20+'graph (3)'!$E$32,B650&gt;'graph (3)'!$E$20-'graph (3)'!$E$32),0.25,0)))</f>
        <v>#REF!</v>
      </c>
      <c r="L650" s="674" t="e">
        <f>IF('graph (3)'!$E$22=0,0,IF('graph (3)'!$E$2=0,20,IF(AND(B650&gt;'graph (3)'!$E$22-'graph (3)'!$E$32,B650&lt;'graph (3)'!$E$22+'graph (3)'!$E$32),0.25,0)))</f>
        <v>#REF!</v>
      </c>
    </row>
    <row r="651" spans="2:12">
      <c r="B651" s="620" t="e">
        <f>IF('graph (3)'!$E$2=0,"",B650+'graph (3)'!$E$32)</f>
        <v>#REF!</v>
      </c>
      <c r="C651" s="673" t="e">
        <f>IF('graph (3)'!$E$2=0,20,IF(SUM(K651+L651=0),NA(),0.25))</f>
        <v>#REF!</v>
      </c>
      <c r="D651" s="496" t="e">
        <f>IF('graph (3)'!$E$2=0,20,IF(AND(B651&lt;'graph (3)'!$E$10+'graph (3)'!$E$32,B651&gt;'graph (3)'!$E$10-'graph (3)'!$E$32),0.25,NA()))</f>
        <v>#REF!</v>
      </c>
      <c r="K651" s="674" t="e">
        <f>IF('graph (3)'!$E$20=0,0,IF('graph (3)'!$E$2=0,20,IF(AND(B651&lt;'graph (3)'!$E$20+'graph (3)'!$E$32,B651&gt;'graph (3)'!$E$20-'graph (3)'!$E$32),0.25,0)))</f>
        <v>#REF!</v>
      </c>
      <c r="L651" s="674" t="e">
        <f>IF('graph (3)'!$E$22=0,0,IF('graph (3)'!$E$2=0,20,IF(AND(B651&gt;'graph (3)'!$E$22-'graph (3)'!$E$32,B651&lt;'graph (3)'!$E$22+'graph (3)'!$E$32),0.25,0)))</f>
        <v>#REF!</v>
      </c>
    </row>
    <row r="652" spans="2:12">
      <c r="B652" s="620" t="e">
        <f>IF('graph (3)'!$E$2=0,"",B651+'graph (3)'!$E$32)</f>
        <v>#REF!</v>
      </c>
      <c r="C652" s="673" t="e">
        <f>IF('graph (3)'!$E$2=0,20,IF(SUM(K652+L652=0),NA(),0.25))</f>
        <v>#REF!</v>
      </c>
      <c r="D652" s="496" t="e">
        <f>IF('graph (3)'!$E$2=0,20,IF(AND(B652&lt;'graph (3)'!$E$10+'graph (3)'!$E$32,B652&gt;'graph (3)'!$E$10-'graph (3)'!$E$32),0.25,NA()))</f>
        <v>#REF!</v>
      </c>
      <c r="K652" s="674" t="e">
        <f>IF('graph (3)'!$E$20=0,0,IF('graph (3)'!$E$2=0,20,IF(AND(B652&lt;'graph (3)'!$E$20+'graph (3)'!$E$32,B652&gt;'graph (3)'!$E$20-'graph (3)'!$E$32),0.25,0)))</f>
        <v>#REF!</v>
      </c>
      <c r="L652" s="674" t="e">
        <f>IF('graph (3)'!$E$22=0,0,IF('graph (3)'!$E$2=0,20,IF(AND(B652&gt;'graph (3)'!$E$22-'graph (3)'!$E$32,B652&lt;'graph (3)'!$E$22+'graph (3)'!$E$32),0.25,0)))</f>
        <v>#REF!</v>
      </c>
    </row>
    <row r="653" spans="2:12">
      <c r="B653" s="620" t="e">
        <f>IF('graph (3)'!$E$2=0,"",B652+'graph (3)'!$E$32)</f>
        <v>#REF!</v>
      </c>
      <c r="C653" s="673" t="e">
        <f>IF('graph (3)'!$E$2=0,20,IF(SUM(K653+L653=0),NA(),0.25))</f>
        <v>#REF!</v>
      </c>
      <c r="D653" s="496" t="e">
        <f>IF('graph (3)'!$E$2=0,20,IF(AND(B653&lt;'graph (3)'!$E$10+'graph (3)'!$E$32,B653&gt;'graph (3)'!$E$10-'graph (3)'!$E$32),0.25,NA()))</f>
        <v>#REF!</v>
      </c>
      <c r="K653" s="674" t="e">
        <f>IF('graph (3)'!$E$20=0,0,IF('graph (3)'!$E$2=0,20,IF(AND(B653&lt;'graph (3)'!$E$20+'graph (3)'!$E$32,B653&gt;'graph (3)'!$E$20-'graph (3)'!$E$32),0.25,0)))</f>
        <v>#REF!</v>
      </c>
      <c r="L653" s="674" t="e">
        <f>IF('graph (3)'!$E$22=0,0,IF('graph (3)'!$E$2=0,20,IF(AND(B653&gt;'graph (3)'!$E$22-'graph (3)'!$E$32,B653&lt;'graph (3)'!$E$22+'graph (3)'!$E$32),0.25,0)))</f>
        <v>#REF!</v>
      </c>
    </row>
    <row r="654" spans="2:12">
      <c r="B654" s="620" t="e">
        <f>IF('graph (3)'!$E$2=0,"",B653+'graph (3)'!$E$32)</f>
        <v>#REF!</v>
      </c>
      <c r="C654" s="673" t="e">
        <f>IF('graph (3)'!$E$2=0,20,IF(SUM(K654+L654=0),NA(),0.25))</f>
        <v>#REF!</v>
      </c>
      <c r="D654" s="496" t="e">
        <f>IF('graph (3)'!$E$2=0,20,IF(AND(B654&lt;'graph (3)'!$E$10+'graph (3)'!$E$32,B654&gt;'graph (3)'!$E$10-'graph (3)'!$E$32),0.25,NA()))</f>
        <v>#REF!</v>
      </c>
      <c r="K654" s="674" t="e">
        <f>IF('graph (3)'!$E$20=0,0,IF('graph (3)'!$E$2=0,20,IF(AND(B654&lt;'graph (3)'!$E$20+'graph (3)'!$E$32,B654&gt;'graph (3)'!$E$20-'graph (3)'!$E$32),0.25,0)))</f>
        <v>#REF!</v>
      </c>
      <c r="L654" s="674" t="e">
        <f>IF('graph (3)'!$E$22=0,0,IF('graph (3)'!$E$2=0,20,IF(AND(B654&gt;'graph (3)'!$E$22-'graph (3)'!$E$32,B654&lt;'graph (3)'!$E$22+'graph (3)'!$E$32),0.25,0)))</f>
        <v>#REF!</v>
      </c>
    </row>
    <row r="655" spans="2:12">
      <c r="B655" s="620" t="e">
        <f>IF('graph (3)'!$E$2=0,"",B654+'graph (3)'!$E$32)</f>
        <v>#REF!</v>
      </c>
      <c r="C655" s="673" t="e">
        <f>IF('graph (3)'!$E$2=0,20,IF(SUM(K655+L655=0),NA(),0.25))</f>
        <v>#REF!</v>
      </c>
      <c r="D655" s="496" t="e">
        <f>IF('graph (3)'!$E$2=0,20,IF(AND(B655&lt;'graph (3)'!$E$10+'graph (3)'!$E$32,B655&gt;'graph (3)'!$E$10-'graph (3)'!$E$32),0.25,NA()))</f>
        <v>#REF!</v>
      </c>
      <c r="K655" s="674" t="e">
        <f>IF('graph (3)'!$E$20=0,0,IF('graph (3)'!$E$2=0,20,IF(AND(B655&lt;'graph (3)'!$E$20+'graph (3)'!$E$32,B655&gt;'graph (3)'!$E$20-'graph (3)'!$E$32),0.25,0)))</f>
        <v>#REF!</v>
      </c>
      <c r="L655" s="674" t="e">
        <f>IF('graph (3)'!$E$22=0,0,IF('graph (3)'!$E$2=0,20,IF(AND(B655&gt;'graph (3)'!$E$22-'graph (3)'!$E$32,B655&lt;'graph (3)'!$E$22+'graph (3)'!$E$32),0.25,0)))</f>
        <v>#REF!</v>
      </c>
    </row>
    <row r="656" spans="2:12">
      <c r="B656" s="620" t="e">
        <f>IF('graph (3)'!$E$2=0,"",B655+'graph (3)'!$E$32)</f>
        <v>#REF!</v>
      </c>
      <c r="C656" s="673" t="e">
        <f>IF('graph (3)'!$E$2=0,20,IF(SUM(K656+L656=0),NA(),0.25))</f>
        <v>#REF!</v>
      </c>
      <c r="D656" s="496" t="e">
        <f>IF('graph (3)'!$E$2=0,20,IF(AND(B656&lt;'graph (3)'!$E$10+'graph (3)'!$E$32,B656&gt;'graph (3)'!$E$10-'graph (3)'!$E$32),0.25,NA()))</f>
        <v>#REF!</v>
      </c>
      <c r="K656" s="674" t="e">
        <f>IF('graph (3)'!$E$20=0,0,IF('graph (3)'!$E$2=0,20,IF(AND(B656&lt;'graph (3)'!$E$20+'graph (3)'!$E$32,B656&gt;'graph (3)'!$E$20-'graph (3)'!$E$32),0.25,0)))</f>
        <v>#REF!</v>
      </c>
      <c r="L656" s="674" t="e">
        <f>IF('graph (3)'!$E$22=0,0,IF('graph (3)'!$E$2=0,20,IF(AND(B656&gt;'graph (3)'!$E$22-'graph (3)'!$E$32,B656&lt;'graph (3)'!$E$22+'graph (3)'!$E$32),0.25,0)))</f>
        <v>#REF!</v>
      </c>
    </row>
    <row r="657" spans="2:12">
      <c r="B657" s="620" t="e">
        <f>IF('graph (3)'!$E$2=0,"",B656+'graph (3)'!$E$32)</f>
        <v>#REF!</v>
      </c>
      <c r="C657" s="673" t="e">
        <f>IF('graph (3)'!$E$2=0,20,IF(SUM(K657+L657=0),NA(),0.25))</f>
        <v>#REF!</v>
      </c>
      <c r="D657" s="496" t="e">
        <f>IF('graph (3)'!$E$2=0,20,IF(AND(B657&lt;'graph (3)'!$E$10+'graph (3)'!$E$32,B657&gt;'graph (3)'!$E$10-'graph (3)'!$E$32),0.25,NA()))</f>
        <v>#REF!</v>
      </c>
      <c r="K657" s="674" t="e">
        <f>IF('graph (3)'!$E$20=0,0,IF('graph (3)'!$E$2=0,20,IF(AND(B657&lt;'graph (3)'!$E$20+'graph (3)'!$E$32,B657&gt;'graph (3)'!$E$20-'graph (3)'!$E$32),0.25,0)))</f>
        <v>#REF!</v>
      </c>
      <c r="L657" s="674" t="e">
        <f>IF('graph (3)'!$E$22=0,0,IF('graph (3)'!$E$2=0,20,IF(AND(B657&gt;'graph (3)'!$E$22-'graph (3)'!$E$32,B657&lt;'graph (3)'!$E$22+'graph (3)'!$E$32),0.25,0)))</f>
        <v>#REF!</v>
      </c>
    </row>
    <row r="658" spans="2:12">
      <c r="B658" s="620" t="e">
        <f>IF('graph (3)'!$E$2=0,"",B657+'graph (3)'!$E$32)</f>
        <v>#REF!</v>
      </c>
      <c r="C658" s="673" t="e">
        <f>IF('graph (3)'!$E$2=0,20,IF(SUM(K658+L658=0),NA(),0.25))</f>
        <v>#REF!</v>
      </c>
      <c r="D658" s="496" t="e">
        <f>IF('graph (3)'!$E$2=0,20,IF(AND(B658&lt;'graph (3)'!$E$10+'graph (3)'!$E$32,B658&gt;'graph (3)'!$E$10-'graph (3)'!$E$32),0.25,NA()))</f>
        <v>#REF!</v>
      </c>
      <c r="K658" s="674" t="e">
        <f>IF('graph (3)'!$E$20=0,0,IF('graph (3)'!$E$2=0,20,IF(AND(B658&lt;'graph (3)'!$E$20+'graph (3)'!$E$32,B658&gt;'graph (3)'!$E$20-'graph (3)'!$E$32),0.25,0)))</f>
        <v>#REF!</v>
      </c>
      <c r="L658" s="674" t="e">
        <f>IF('graph (3)'!$E$22=0,0,IF('graph (3)'!$E$2=0,20,IF(AND(B658&gt;'graph (3)'!$E$22-'graph (3)'!$E$32,B658&lt;'graph (3)'!$E$22+'graph (3)'!$E$32),0.25,0)))</f>
        <v>#REF!</v>
      </c>
    </row>
    <row r="659" spans="2:12">
      <c r="B659" s="620" t="e">
        <f>IF('graph (3)'!$E$2=0,"",B658+'graph (3)'!$E$32)</f>
        <v>#REF!</v>
      </c>
      <c r="C659" s="673" t="e">
        <f>IF('graph (3)'!$E$2=0,20,IF(SUM(K659+L659=0),NA(),0.25))</f>
        <v>#REF!</v>
      </c>
      <c r="D659" s="496" t="e">
        <f>IF('graph (3)'!$E$2=0,20,IF(AND(B659&lt;'graph (3)'!$E$10+'graph (3)'!$E$32,B659&gt;'graph (3)'!$E$10-'graph (3)'!$E$32),0.25,NA()))</f>
        <v>#REF!</v>
      </c>
      <c r="K659" s="674" t="e">
        <f>IF('graph (3)'!$E$20=0,0,IF('graph (3)'!$E$2=0,20,IF(AND(B659&lt;'graph (3)'!$E$20+'graph (3)'!$E$32,B659&gt;'graph (3)'!$E$20-'graph (3)'!$E$32),0.25,0)))</f>
        <v>#REF!</v>
      </c>
      <c r="L659" s="674" t="e">
        <f>IF('graph (3)'!$E$22=0,0,IF('graph (3)'!$E$2=0,20,IF(AND(B659&gt;'graph (3)'!$E$22-'graph (3)'!$E$32,B659&lt;'graph (3)'!$E$22+'graph (3)'!$E$32),0.25,0)))</f>
        <v>#REF!</v>
      </c>
    </row>
    <row r="660" spans="2:12">
      <c r="B660" s="620" t="e">
        <f>IF('graph (3)'!$E$2=0,"",B659+'graph (3)'!$E$32)</f>
        <v>#REF!</v>
      </c>
      <c r="C660" s="673" t="e">
        <f>IF('graph (3)'!$E$2=0,20,IF(SUM(K660+L660=0),NA(),0.25))</f>
        <v>#REF!</v>
      </c>
      <c r="D660" s="496" t="e">
        <f>IF('graph (3)'!$E$2=0,20,IF(AND(B660&lt;'graph (3)'!$E$10+'graph (3)'!$E$32,B660&gt;'graph (3)'!$E$10-'graph (3)'!$E$32),0.25,NA()))</f>
        <v>#REF!</v>
      </c>
      <c r="K660" s="674" t="e">
        <f>IF('graph (3)'!$E$20=0,0,IF('graph (3)'!$E$2=0,20,IF(AND(B660&lt;'graph (3)'!$E$20+'graph (3)'!$E$32,B660&gt;'graph (3)'!$E$20-'graph (3)'!$E$32),0.25,0)))</f>
        <v>#REF!</v>
      </c>
      <c r="L660" s="674" t="e">
        <f>IF('graph (3)'!$E$22=0,0,IF('graph (3)'!$E$2=0,20,IF(AND(B660&gt;'graph (3)'!$E$22-'graph (3)'!$E$32,B660&lt;'graph (3)'!$E$22+'graph (3)'!$E$32),0.25,0)))</f>
        <v>#REF!</v>
      </c>
    </row>
    <row r="661" spans="2:12">
      <c r="B661" s="620" t="e">
        <f>IF('graph (3)'!$E$2=0,"",B660+'graph (3)'!$E$32)</f>
        <v>#REF!</v>
      </c>
      <c r="C661" s="673" t="e">
        <f>IF('graph (3)'!$E$2=0,20,IF(SUM(K661+L661=0),NA(),0.25))</f>
        <v>#REF!</v>
      </c>
      <c r="D661" s="496" t="e">
        <f>IF('graph (3)'!$E$2=0,20,IF(AND(B661&lt;'graph (3)'!$E$10+'graph (3)'!$E$32,B661&gt;'graph (3)'!$E$10-'graph (3)'!$E$32),0.25,NA()))</f>
        <v>#REF!</v>
      </c>
      <c r="K661" s="674" t="e">
        <f>IF('graph (3)'!$E$20=0,0,IF('graph (3)'!$E$2=0,20,IF(AND(B661&lt;'graph (3)'!$E$20+'graph (3)'!$E$32,B661&gt;'graph (3)'!$E$20-'graph (3)'!$E$32),0.25,0)))</f>
        <v>#REF!</v>
      </c>
      <c r="L661" s="674" t="e">
        <f>IF('graph (3)'!$E$22=0,0,IF('graph (3)'!$E$2=0,20,IF(AND(B661&gt;'graph (3)'!$E$22-'graph (3)'!$E$32,B661&lt;'graph (3)'!$E$22+'graph (3)'!$E$32),0.25,0)))</f>
        <v>#REF!</v>
      </c>
    </row>
    <row r="662" spans="2:12">
      <c r="B662" s="620" t="e">
        <f>IF('graph (3)'!$E$2=0,"",B661+'graph (3)'!$E$32)</f>
        <v>#REF!</v>
      </c>
      <c r="C662" s="673" t="e">
        <f>IF('graph (3)'!$E$2=0,20,IF(SUM(K662+L662=0),NA(),0.25))</f>
        <v>#REF!</v>
      </c>
      <c r="D662" s="496" t="e">
        <f>IF('graph (3)'!$E$2=0,20,IF(AND(B662&lt;'graph (3)'!$E$10+'graph (3)'!$E$32,B662&gt;'graph (3)'!$E$10-'graph (3)'!$E$32),0.25,NA()))</f>
        <v>#REF!</v>
      </c>
      <c r="K662" s="674" t="e">
        <f>IF('graph (3)'!$E$20=0,0,IF('graph (3)'!$E$2=0,20,IF(AND(B662&lt;'graph (3)'!$E$20+'graph (3)'!$E$32,B662&gt;'graph (3)'!$E$20-'graph (3)'!$E$32),0.25,0)))</f>
        <v>#REF!</v>
      </c>
      <c r="L662" s="674" t="e">
        <f>IF('graph (3)'!$E$22=0,0,IF('graph (3)'!$E$2=0,20,IF(AND(B662&gt;'graph (3)'!$E$22-'graph (3)'!$E$32,B662&lt;'graph (3)'!$E$22+'graph (3)'!$E$32),0.25,0)))</f>
        <v>#REF!</v>
      </c>
    </row>
    <row r="663" spans="2:12">
      <c r="B663" s="620" t="e">
        <f>IF('graph (3)'!$E$2=0,"",B662+'graph (3)'!$E$32)</f>
        <v>#REF!</v>
      </c>
      <c r="C663" s="673" t="e">
        <f>IF('graph (3)'!$E$2=0,20,IF(SUM(K663+L663=0),NA(),0.25))</f>
        <v>#REF!</v>
      </c>
      <c r="D663" s="496" t="e">
        <f>IF('graph (3)'!$E$2=0,20,IF(AND(B663&lt;'graph (3)'!$E$10+'graph (3)'!$E$32,B663&gt;'graph (3)'!$E$10-'graph (3)'!$E$32),0.25,NA()))</f>
        <v>#REF!</v>
      </c>
      <c r="K663" s="674" t="e">
        <f>IF('graph (3)'!$E$20=0,0,IF('graph (3)'!$E$2=0,20,IF(AND(B663&lt;'graph (3)'!$E$20+'graph (3)'!$E$32,B663&gt;'graph (3)'!$E$20-'graph (3)'!$E$32),0.25,0)))</f>
        <v>#REF!</v>
      </c>
      <c r="L663" s="674" t="e">
        <f>IF('graph (3)'!$E$22=0,0,IF('graph (3)'!$E$2=0,20,IF(AND(B663&gt;'graph (3)'!$E$22-'graph (3)'!$E$32,B663&lt;'graph (3)'!$E$22+'graph (3)'!$E$32),0.25,0)))</f>
        <v>#REF!</v>
      </c>
    </row>
    <row r="664" spans="2:12">
      <c r="B664" s="620" t="e">
        <f>IF('graph (3)'!$E$2=0,"",B663+'graph (3)'!$E$32)</f>
        <v>#REF!</v>
      </c>
      <c r="C664" s="673" t="e">
        <f>IF('graph (3)'!$E$2=0,20,IF(SUM(K664+L664=0),NA(),0.25))</f>
        <v>#REF!</v>
      </c>
      <c r="D664" s="496" t="e">
        <f>IF('graph (3)'!$E$2=0,20,IF(AND(B664&lt;'graph (3)'!$E$10+'graph (3)'!$E$32,B664&gt;'graph (3)'!$E$10-'graph (3)'!$E$32),0.25,NA()))</f>
        <v>#REF!</v>
      </c>
      <c r="K664" s="674" t="e">
        <f>IF('graph (3)'!$E$20=0,0,IF('graph (3)'!$E$2=0,20,IF(AND(B664&lt;'graph (3)'!$E$20+'graph (3)'!$E$32,B664&gt;'graph (3)'!$E$20-'graph (3)'!$E$32),0.25,0)))</f>
        <v>#REF!</v>
      </c>
      <c r="L664" s="674" t="e">
        <f>IF('graph (3)'!$E$22=0,0,IF('graph (3)'!$E$2=0,20,IF(AND(B664&gt;'graph (3)'!$E$22-'graph (3)'!$E$32,B664&lt;'graph (3)'!$E$22+'graph (3)'!$E$32),0.25,0)))</f>
        <v>#REF!</v>
      </c>
    </row>
    <row r="665" spans="2:12">
      <c r="B665" s="620" t="e">
        <f>IF('graph (3)'!$E$2=0,"",B664+'graph (3)'!$E$32)</f>
        <v>#REF!</v>
      </c>
      <c r="C665" s="673" t="e">
        <f>IF('graph (3)'!$E$2=0,20,IF(SUM(K665+L665=0),NA(),0.25))</f>
        <v>#REF!</v>
      </c>
      <c r="D665" s="496" t="e">
        <f>IF('graph (3)'!$E$2=0,20,IF(AND(B665&lt;'graph (3)'!$E$10+'graph (3)'!$E$32,B665&gt;'graph (3)'!$E$10-'graph (3)'!$E$32),0.25,NA()))</f>
        <v>#REF!</v>
      </c>
      <c r="K665" s="674" t="e">
        <f>IF('graph (3)'!$E$20=0,0,IF('graph (3)'!$E$2=0,20,IF(AND(B665&lt;'graph (3)'!$E$20+'graph (3)'!$E$32,B665&gt;'graph (3)'!$E$20-'graph (3)'!$E$32),0.25,0)))</f>
        <v>#REF!</v>
      </c>
      <c r="L665" s="674" t="e">
        <f>IF('graph (3)'!$E$22=0,0,IF('graph (3)'!$E$2=0,20,IF(AND(B665&gt;'graph (3)'!$E$22-'graph (3)'!$E$32,B665&lt;'graph (3)'!$E$22+'graph (3)'!$E$32),0.25,0)))</f>
        <v>#REF!</v>
      </c>
    </row>
    <row r="666" spans="2:12">
      <c r="B666" s="620" t="e">
        <f>IF('graph (3)'!$E$2=0,"",B665+'graph (3)'!$E$32)</f>
        <v>#REF!</v>
      </c>
      <c r="C666" s="673" t="e">
        <f>IF('graph (3)'!$E$2=0,20,IF(SUM(K666+L666=0),NA(),0.25))</f>
        <v>#REF!</v>
      </c>
      <c r="D666" s="496" t="e">
        <f>IF('graph (3)'!$E$2=0,20,IF(AND(B666&lt;'graph (3)'!$E$10+'graph (3)'!$E$32,B666&gt;'graph (3)'!$E$10-'graph (3)'!$E$32),0.25,NA()))</f>
        <v>#REF!</v>
      </c>
      <c r="K666" s="674" t="e">
        <f>IF('graph (3)'!$E$20=0,0,IF('graph (3)'!$E$2=0,20,IF(AND(B666&lt;'graph (3)'!$E$20+'graph (3)'!$E$32,B666&gt;'graph (3)'!$E$20-'graph (3)'!$E$32),0.25,0)))</f>
        <v>#REF!</v>
      </c>
      <c r="L666" s="674" t="e">
        <f>IF('graph (3)'!$E$22=0,0,IF('graph (3)'!$E$2=0,20,IF(AND(B666&gt;'graph (3)'!$E$22-'graph (3)'!$E$32,B666&lt;'graph (3)'!$E$22+'graph (3)'!$E$32),0.25,0)))</f>
        <v>#REF!</v>
      </c>
    </row>
    <row r="667" spans="2:12">
      <c r="B667" s="620" t="e">
        <f>IF('graph (3)'!$E$2=0,"",B666+'graph (3)'!$E$32)</f>
        <v>#REF!</v>
      </c>
      <c r="C667" s="673" t="e">
        <f>IF('graph (3)'!$E$2=0,20,IF(SUM(K667+L667=0),NA(),0.25))</f>
        <v>#REF!</v>
      </c>
      <c r="D667" s="496" t="e">
        <f>IF('graph (3)'!$E$2=0,20,IF(AND(B667&lt;'graph (3)'!$E$10+'graph (3)'!$E$32,B667&gt;'graph (3)'!$E$10-'graph (3)'!$E$32),0.25,NA()))</f>
        <v>#REF!</v>
      </c>
      <c r="K667" s="674" t="e">
        <f>IF('graph (3)'!$E$20=0,0,IF('graph (3)'!$E$2=0,20,IF(AND(B667&lt;'graph (3)'!$E$20+'graph (3)'!$E$32,B667&gt;'graph (3)'!$E$20-'graph (3)'!$E$32),0.25,0)))</f>
        <v>#REF!</v>
      </c>
      <c r="L667" s="674" t="e">
        <f>IF('graph (3)'!$E$22=0,0,IF('graph (3)'!$E$2=0,20,IF(AND(B667&gt;'graph (3)'!$E$22-'graph (3)'!$E$32,B667&lt;'graph (3)'!$E$22+'graph (3)'!$E$32),0.25,0)))</f>
        <v>#REF!</v>
      </c>
    </row>
    <row r="668" spans="2:12">
      <c r="B668" s="620" t="e">
        <f>IF('graph (3)'!$E$2=0,"",B667+'graph (3)'!$E$32)</f>
        <v>#REF!</v>
      </c>
      <c r="C668" s="673" t="e">
        <f>IF('graph (3)'!$E$2=0,20,IF(SUM(K668+L668=0),NA(),0.25))</f>
        <v>#REF!</v>
      </c>
      <c r="D668" s="496" t="e">
        <f>IF('graph (3)'!$E$2=0,20,IF(AND(B668&lt;'graph (3)'!$E$10+'graph (3)'!$E$32,B668&gt;'graph (3)'!$E$10-'graph (3)'!$E$32),0.25,NA()))</f>
        <v>#REF!</v>
      </c>
      <c r="K668" s="674" t="e">
        <f>IF('graph (3)'!$E$20=0,0,IF('graph (3)'!$E$2=0,20,IF(AND(B668&lt;'graph (3)'!$E$20+'graph (3)'!$E$32,B668&gt;'graph (3)'!$E$20-'graph (3)'!$E$32),0.25,0)))</f>
        <v>#REF!</v>
      </c>
      <c r="L668" s="674" t="e">
        <f>IF('graph (3)'!$E$22=0,0,IF('graph (3)'!$E$2=0,20,IF(AND(B668&gt;'graph (3)'!$E$22-'graph (3)'!$E$32,B668&lt;'graph (3)'!$E$22+'graph (3)'!$E$32),0.25,0)))</f>
        <v>#REF!</v>
      </c>
    </row>
    <row r="669" spans="2:12">
      <c r="B669" s="620" t="e">
        <f>IF('graph (3)'!$E$2=0,"",B668+'graph (3)'!$E$32)</f>
        <v>#REF!</v>
      </c>
      <c r="C669" s="673" t="e">
        <f>IF('graph (3)'!$E$2=0,20,IF(SUM(K669+L669=0),NA(),0.25))</f>
        <v>#REF!</v>
      </c>
      <c r="D669" s="496" t="e">
        <f>IF('graph (3)'!$E$2=0,20,IF(AND(B669&lt;'graph (3)'!$E$10+'graph (3)'!$E$32,B669&gt;'graph (3)'!$E$10-'graph (3)'!$E$32),0.25,NA()))</f>
        <v>#REF!</v>
      </c>
      <c r="K669" s="674" t="e">
        <f>IF('graph (3)'!$E$20=0,0,IF('graph (3)'!$E$2=0,20,IF(AND(B669&lt;'graph (3)'!$E$20+'graph (3)'!$E$32,B669&gt;'graph (3)'!$E$20-'graph (3)'!$E$32),0.25,0)))</f>
        <v>#REF!</v>
      </c>
      <c r="L669" s="674" t="e">
        <f>IF('graph (3)'!$E$22=0,0,IF('graph (3)'!$E$2=0,20,IF(AND(B669&gt;'graph (3)'!$E$22-'graph (3)'!$E$32,B669&lt;'graph (3)'!$E$22+'graph (3)'!$E$32),0.25,0)))</f>
        <v>#REF!</v>
      </c>
    </row>
    <row r="670" spans="2:12">
      <c r="B670" s="620" t="e">
        <f>IF('graph (3)'!$E$2=0,"",B669+'graph (3)'!$E$32)</f>
        <v>#REF!</v>
      </c>
      <c r="C670" s="673" t="e">
        <f>IF('graph (3)'!$E$2=0,20,IF(SUM(K670+L670=0),NA(),0.25))</f>
        <v>#REF!</v>
      </c>
      <c r="D670" s="496" t="e">
        <f>IF('graph (3)'!$E$2=0,20,IF(AND(B670&lt;'graph (3)'!$E$10+'graph (3)'!$E$32,B670&gt;'graph (3)'!$E$10-'graph (3)'!$E$32),0.25,NA()))</f>
        <v>#REF!</v>
      </c>
      <c r="K670" s="674" t="e">
        <f>IF('graph (3)'!$E$20=0,0,IF('graph (3)'!$E$2=0,20,IF(AND(B670&lt;'graph (3)'!$E$20+'graph (3)'!$E$32,B670&gt;'graph (3)'!$E$20-'graph (3)'!$E$32),0.25,0)))</f>
        <v>#REF!</v>
      </c>
      <c r="L670" s="674" t="e">
        <f>IF('graph (3)'!$E$22=0,0,IF('graph (3)'!$E$2=0,20,IF(AND(B670&gt;'graph (3)'!$E$22-'graph (3)'!$E$32,B670&lt;'graph (3)'!$E$22+'graph (3)'!$E$32),0.25,0)))</f>
        <v>#REF!</v>
      </c>
    </row>
    <row r="671" spans="2:12">
      <c r="B671" s="620" t="e">
        <f>IF('graph (3)'!$E$2=0,"",B670+'graph (3)'!$E$32)</f>
        <v>#REF!</v>
      </c>
      <c r="C671" s="673" t="e">
        <f>IF('graph (3)'!$E$2=0,20,IF(SUM(K671+L671=0),NA(),0.25))</f>
        <v>#REF!</v>
      </c>
      <c r="D671" s="496" t="e">
        <f>IF('graph (3)'!$E$2=0,20,IF(AND(B671&lt;'graph (3)'!$E$10+'graph (3)'!$E$32,B671&gt;'graph (3)'!$E$10-'graph (3)'!$E$32),0.25,NA()))</f>
        <v>#REF!</v>
      </c>
      <c r="K671" s="674" t="e">
        <f>IF('graph (3)'!$E$20=0,0,IF('graph (3)'!$E$2=0,20,IF(AND(B671&lt;'graph (3)'!$E$20+'graph (3)'!$E$32,B671&gt;'graph (3)'!$E$20-'graph (3)'!$E$32),0.25,0)))</f>
        <v>#REF!</v>
      </c>
      <c r="L671" s="674" t="e">
        <f>IF('graph (3)'!$E$22=0,0,IF('graph (3)'!$E$2=0,20,IF(AND(B671&gt;'graph (3)'!$E$22-'graph (3)'!$E$32,B671&lt;'graph (3)'!$E$22+'graph (3)'!$E$32),0.25,0)))</f>
        <v>#REF!</v>
      </c>
    </row>
    <row r="672" spans="2:12">
      <c r="B672" s="620" t="e">
        <f>IF('graph (3)'!$E$2=0,"",B671+'graph (3)'!$E$32)</f>
        <v>#REF!</v>
      </c>
      <c r="C672" s="673" t="e">
        <f>IF('graph (3)'!$E$2=0,20,IF(SUM(K672+L672=0),NA(),0.25))</f>
        <v>#REF!</v>
      </c>
      <c r="D672" s="496" t="e">
        <f>IF('graph (3)'!$E$2=0,20,IF(AND(B672&lt;'graph (3)'!$E$10+'graph (3)'!$E$32,B672&gt;'graph (3)'!$E$10-'graph (3)'!$E$32),0.25,NA()))</f>
        <v>#REF!</v>
      </c>
      <c r="K672" s="674" t="e">
        <f>IF('graph (3)'!$E$20=0,0,IF('graph (3)'!$E$2=0,20,IF(AND(B672&lt;'graph (3)'!$E$20+'graph (3)'!$E$32,B672&gt;'graph (3)'!$E$20-'graph (3)'!$E$32),0.25,0)))</f>
        <v>#REF!</v>
      </c>
      <c r="L672" s="674" t="e">
        <f>IF('graph (3)'!$E$22=0,0,IF('graph (3)'!$E$2=0,20,IF(AND(B672&gt;'graph (3)'!$E$22-'graph (3)'!$E$32,B672&lt;'graph (3)'!$E$22+'graph (3)'!$E$32),0.25,0)))</f>
        <v>#REF!</v>
      </c>
    </row>
    <row r="673" spans="2:12">
      <c r="B673" s="620" t="e">
        <f>IF('graph (3)'!$E$2=0,"",B672+'graph (3)'!$E$32)</f>
        <v>#REF!</v>
      </c>
      <c r="C673" s="673" t="e">
        <f>IF('graph (3)'!$E$2=0,20,IF(SUM(K673+L673=0),NA(),0.25))</f>
        <v>#REF!</v>
      </c>
      <c r="D673" s="496" t="e">
        <f>IF('graph (3)'!$E$2=0,20,IF(AND(B673&lt;'graph (3)'!$E$10+'graph (3)'!$E$32,B673&gt;'graph (3)'!$E$10-'graph (3)'!$E$32),0.25,NA()))</f>
        <v>#REF!</v>
      </c>
      <c r="K673" s="674" t="e">
        <f>IF('graph (3)'!$E$20=0,0,IF('graph (3)'!$E$2=0,20,IF(AND(B673&lt;'graph (3)'!$E$20+'graph (3)'!$E$32,B673&gt;'graph (3)'!$E$20-'graph (3)'!$E$32),0.25,0)))</f>
        <v>#REF!</v>
      </c>
      <c r="L673" s="674" t="e">
        <f>IF('graph (3)'!$E$22=0,0,IF('graph (3)'!$E$2=0,20,IF(AND(B673&gt;'graph (3)'!$E$22-'graph (3)'!$E$32,B673&lt;'graph (3)'!$E$22+'graph (3)'!$E$32),0.25,0)))</f>
        <v>#REF!</v>
      </c>
    </row>
    <row r="674" spans="2:12">
      <c r="B674" s="620" t="e">
        <f>IF('graph (3)'!$E$2=0,"",B673+'graph (3)'!$E$32)</f>
        <v>#REF!</v>
      </c>
      <c r="C674" s="673" t="e">
        <f>IF('graph (3)'!$E$2=0,20,IF(SUM(K674+L674=0),NA(),0.25))</f>
        <v>#REF!</v>
      </c>
      <c r="D674" s="496" t="e">
        <f>IF('graph (3)'!$E$2=0,20,IF(AND(B674&lt;'graph (3)'!$E$10+'graph (3)'!$E$32,B674&gt;'graph (3)'!$E$10-'graph (3)'!$E$32),0.25,NA()))</f>
        <v>#REF!</v>
      </c>
      <c r="K674" s="674" t="e">
        <f>IF('graph (3)'!$E$20=0,0,IF('graph (3)'!$E$2=0,20,IF(AND(B674&lt;'graph (3)'!$E$20+'graph (3)'!$E$32,B674&gt;'graph (3)'!$E$20-'graph (3)'!$E$32),0.25,0)))</f>
        <v>#REF!</v>
      </c>
      <c r="L674" s="674" t="e">
        <f>IF('graph (3)'!$E$22=0,0,IF('graph (3)'!$E$2=0,20,IF(AND(B674&gt;'graph (3)'!$E$22-'graph (3)'!$E$32,B674&lt;'graph (3)'!$E$22+'graph (3)'!$E$32),0.25,0)))</f>
        <v>#REF!</v>
      </c>
    </row>
    <row r="675" spans="2:12">
      <c r="B675" s="620" t="e">
        <f>IF('graph (3)'!$E$2=0,"",B674+'graph (3)'!$E$32)</f>
        <v>#REF!</v>
      </c>
      <c r="C675" s="673" t="e">
        <f>IF('graph (3)'!$E$2=0,20,IF(SUM(K675+L675=0),NA(),0.25))</f>
        <v>#REF!</v>
      </c>
      <c r="D675" s="496" t="e">
        <f>IF('graph (3)'!$E$2=0,20,IF(AND(B675&lt;'graph (3)'!$E$10+'graph (3)'!$E$32,B675&gt;'graph (3)'!$E$10-'graph (3)'!$E$32),0.25,NA()))</f>
        <v>#REF!</v>
      </c>
      <c r="K675" s="674" t="e">
        <f>IF('graph (3)'!$E$20=0,0,IF('graph (3)'!$E$2=0,20,IF(AND(B675&lt;'graph (3)'!$E$20+'graph (3)'!$E$32,B675&gt;'graph (3)'!$E$20-'graph (3)'!$E$32),0.25,0)))</f>
        <v>#REF!</v>
      </c>
      <c r="L675" s="674" t="e">
        <f>IF('graph (3)'!$E$22=0,0,IF('graph (3)'!$E$2=0,20,IF(AND(B675&gt;'graph (3)'!$E$22-'graph (3)'!$E$32,B675&lt;'graph (3)'!$E$22+'graph (3)'!$E$32),0.25,0)))</f>
        <v>#REF!</v>
      </c>
    </row>
    <row r="676" spans="2:12">
      <c r="B676" s="620" t="e">
        <f>IF('graph (3)'!$E$2=0,"",B675+'graph (3)'!$E$32)</f>
        <v>#REF!</v>
      </c>
      <c r="C676" s="673" t="e">
        <f>IF('graph (3)'!$E$2=0,20,IF(SUM(K676+L676=0),NA(),0.25))</f>
        <v>#REF!</v>
      </c>
      <c r="D676" s="496" t="e">
        <f>IF('graph (3)'!$E$2=0,20,IF(AND(B676&lt;'graph (3)'!$E$10+'graph (3)'!$E$32,B676&gt;'graph (3)'!$E$10-'graph (3)'!$E$32),0.25,NA()))</f>
        <v>#REF!</v>
      </c>
      <c r="K676" s="674" t="e">
        <f>IF('graph (3)'!$E$20=0,0,IF('graph (3)'!$E$2=0,20,IF(AND(B676&lt;'graph (3)'!$E$20+'graph (3)'!$E$32,B676&gt;'graph (3)'!$E$20-'graph (3)'!$E$32),0.25,0)))</f>
        <v>#REF!</v>
      </c>
      <c r="L676" s="674" t="e">
        <f>IF('graph (3)'!$E$22=0,0,IF('graph (3)'!$E$2=0,20,IF(AND(B676&gt;'graph (3)'!$E$22-'graph (3)'!$E$32,B676&lt;'graph (3)'!$E$22+'graph (3)'!$E$32),0.25,0)))</f>
        <v>#REF!</v>
      </c>
    </row>
    <row r="677" spans="2:12">
      <c r="B677" s="620" t="e">
        <f>IF('graph (3)'!$E$2=0,"",B676+'graph (3)'!$E$32)</f>
        <v>#REF!</v>
      </c>
      <c r="C677" s="673" t="e">
        <f>IF('graph (3)'!$E$2=0,20,IF(SUM(K677+L677=0),NA(),0.25))</f>
        <v>#REF!</v>
      </c>
      <c r="D677" s="496" t="e">
        <f>IF('graph (3)'!$E$2=0,20,IF(AND(B677&lt;'graph (3)'!$E$10+'graph (3)'!$E$32,B677&gt;'graph (3)'!$E$10-'graph (3)'!$E$32),0.25,NA()))</f>
        <v>#REF!</v>
      </c>
      <c r="K677" s="674" t="e">
        <f>IF('graph (3)'!$E$20=0,0,IF('graph (3)'!$E$2=0,20,IF(AND(B677&lt;'graph (3)'!$E$20+'graph (3)'!$E$32,B677&gt;'graph (3)'!$E$20-'graph (3)'!$E$32),0.25,0)))</f>
        <v>#REF!</v>
      </c>
      <c r="L677" s="674" t="e">
        <f>IF('graph (3)'!$E$22=0,0,IF('graph (3)'!$E$2=0,20,IF(AND(B677&gt;'graph (3)'!$E$22-'graph (3)'!$E$32,B677&lt;'graph (3)'!$E$22+'graph (3)'!$E$32),0.25,0)))</f>
        <v>#REF!</v>
      </c>
    </row>
    <row r="678" spans="2:12">
      <c r="B678" s="620" t="e">
        <f>IF('graph (3)'!$E$2=0,"",B677+'graph (3)'!$E$32)</f>
        <v>#REF!</v>
      </c>
      <c r="C678" s="673" t="e">
        <f>IF('graph (3)'!$E$2=0,20,IF(SUM(K678+L678=0),NA(),0.25))</f>
        <v>#REF!</v>
      </c>
      <c r="D678" s="496" t="e">
        <f>IF('graph (3)'!$E$2=0,20,IF(AND(B678&lt;'graph (3)'!$E$10+'graph (3)'!$E$32,B678&gt;'graph (3)'!$E$10-'graph (3)'!$E$32),0.25,NA()))</f>
        <v>#REF!</v>
      </c>
      <c r="K678" s="674" t="e">
        <f>IF('graph (3)'!$E$20=0,0,IF('graph (3)'!$E$2=0,20,IF(AND(B678&lt;'graph (3)'!$E$20+'graph (3)'!$E$32,B678&gt;'graph (3)'!$E$20-'graph (3)'!$E$32),0.25,0)))</f>
        <v>#REF!</v>
      </c>
      <c r="L678" s="674" t="e">
        <f>IF('graph (3)'!$E$22=0,0,IF('graph (3)'!$E$2=0,20,IF(AND(B678&gt;'graph (3)'!$E$22-'graph (3)'!$E$32,B678&lt;'graph (3)'!$E$22+'graph (3)'!$E$32),0.25,0)))</f>
        <v>#REF!</v>
      </c>
    </row>
    <row r="679" spans="2:12">
      <c r="B679" s="620" t="e">
        <f>IF('graph (3)'!$E$2=0,"",B678+'graph (3)'!$E$32)</f>
        <v>#REF!</v>
      </c>
      <c r="C679" s="673" t="e">
        <f>IF('graph (3)'!$E$2=0,20,IF(SUM(K679+L679=0),NA(),0.25))</f>
        <v>#REF!</v>
      </c>
      <c r="D679" s="496" t="e">
        <f>IF('graph (3)'!$E$2=0,20,IF(AND(B679&lt;'graph (3)'!$E$10+'graph (3)'!$E$32,B679&gt;'graph (3)'!$E$10-'graph (3)'!$E$32),0.25,NA()))</f>
        <v>#REF!</v>
      </c>
      <c r="K679" s="674" t="e">
        <f>IF('graph (3)'!$E$20=0,0,IF('graph (3)'!$E$2=0,20,IF(AND(B679&lt;'graph (3)'!$E$20+'graph (3)'!$E$32,B679&gt;'graph (3)'!$E$20-'graph (3)'!$E$32),0.25,0)))</f>
        <v>#REF!</v>
      </c>
      <c r="L679" s="674" t="e">
        <f>IF('graph (3)'!$E$22=0,0,IF('graph (3)'!$E$2=0,20,IF(AND(B679&gt;'graph (3)'!$E$22-'graph (3)'!$E$32,B679&lt;'graph (3)'!$E$22+'graph (3)'!$E$32),0.25,0)))</f>
        <v>#REF!</v>
      </c>
    </row>
    <row r="680" spans="2:12">
      <c r="B680" s="620" t="e">
        <f>IF('graph (3)'!$E$2=0,"",B679+'graph (3)'!$E$32)</f>
        <v>#REF!</v>
      </c>
      <c r="C680" s="673" t="e">
        <f>IF('graph (3)'!$E$2=0,20,IF(SUM(K680+L680=0),NA(),0.25))</f>
        <v>#REF!</v>
      </c>
      <c r="D680" s="496" t="e">
        <f>IF('graph (3)'!$E$2=0,20,IF(AND(B680&lt;'graph (3)'!$E$10+'graph (3)'!$E$32,B680&gt;'graph (3)'!$E$10-'graph (3)'!$E$32),0.25,NA()))</f>
        <v>#REF!</v>
      </c>
      <c r="K680" s="674" t="e">
        <f>IF('graph (3)'!$E$20=0,0,IF('graph (3)'!$E$2=0,20,IF(AND(B680&lt;'graph (3)'!$E$20+'graph (3)'!$E$32,B680&gt;'graph (3)'!$E$20-'graph (3)'!$E$32),0.25,0)))</f>
        <v>#REF!</v>
      </c>
      <c r="L680" s="674" t="e">
        <f>IF('graph (3)'!$E$22=0,0,IF('graph (3)'!$E$2=0,20,IF(AND(B680&gt;'graph (3)'!$E$22-'graph (3)'!$E$32,B680&lt;'graph (3)'!$E$22+'graph (3)'!$E$32),0.25,0)))</f>
        <v>#REF!</v>
      </c>
    </row>
    <row r="681" spans="2:12">
      <c r="B681" s="620" t="e">
        <f>IF('graph (3)'!$E$2=0,"",B680+'graph (3)'!$E$32)</f>
        <v>#REF!</v>
      </c>
      <c r="C681" s="673" t="e">
        <f>IF('graph (3)'!$E$2=0,20,IF(SUM(K681+L681=0),NA(),0.25))</f>
        <v>#REF!</v>
      </c>
      <c r="D681" s="496" t="e">
        <f>IF('graph (3)'!$E$2=0,20,IF(AND(B681&lt;'graph (3)'!$E$10+'graph (3)'!$E$32,B681&gt;'graph (3)'!$E$10-'graph (3)'!$E$32),0.25,NA()))</f>
        <v>#REF!</v>
      </c>
      <c r="K681" s="674" t="e">
        <f>IF('graph (3)'!$E$20=0,0,IF('graph (3)'!$E$2=0,20,IF(AND(B681&lt;'graph (3)'!$E$20+'graph (3)'!$E$32,B681&gt;'graph (3)'!$E$20-'graph (3)'!$E$32),0.25,0)))</f>
        <v>#REF!</v>
      </c>
      <c r="L681" s="674" t="e">
        <f>IF('graph (3)'!$E$22=0,0,IF('graph (3)'!$E$2=0,20,IF(AND(B681&gt;'graph (3)'!$E$22-'graph (3)'!$E$32,B681&lt;'graph (3)'!$E$22+'graph (3)'!$E$32),0.25,0)))</f>
        <v>#REF!</v>
      </c>
    </row>
    <row r="682" spans="2:12">
      <c r="B682" s="620" t="e">
        <f>IF('graph (3)'!$E$2=0,"",B681+'graph (3)'!$E$32)</f>
        <v>#REF!</v>
      </c>
      <c r="C682" s="673" t="e">
        <f>IF('graph (3)'!$E$2=0,20,IF(SUM(K682+L682=0),NA(),0.25))</f>
        <v>#REF!</v>
      </c>
      <c r="D682" s="496" t="e">
        <f>IF('graph (3)'!$E$2=0,20,IF(AND(B682&lt;'graph (3)'!$E$10+'graph (3)'!$E$32,B682&gt;'graph (3)'!$E$10-'graph (3)'!$E$32),0.25,NA()))</f>
        <v>#REF!</v>
      </c>
      <c r="K682" s="674" t="e">
        <f>IF('graph (3)'!$E$20=0,0,IF('graph (3)'!$E$2=0,20,IF(AND(B682&lt;'graph (3)'!$E$20+'graph (3)'!$E$32,B682&gt;'graph (3)'!$E$20-'graph (3)'!$E$32),0.25,0)))</f>
        <v>#REF!</v>
      </c>
      <c r="L682" s="674" t="e">
        <f>IF('graph (3)'!$E$22=0,0,IF('graph (3)'!$E$2=0,20,IF(AND(B682&gt;'graph (3)'!$E$22-'graph (3)'!$E$32,B682&lt;'graph (3)'!$E$22+'graph (3)'!$E$32),0.25,0)))</f>
        <v>#REF!</v>
      </c>
    </row>
    <row r="683" spans="2:12">
      <c r="B683" s="620" t="e">
        <f>IF('graph (3)'!$E$2=0,"",B682+'graph (3)'!$E$32)</f>
        <v>#REF!</v>
      </c>
      <c r="C683" s="673" t="e">
        <f>IF('graph (3)'!$E$2=0,20,IF(SUM(K683+L683=0),NA(),0.25))</f>
        <v>#REF!</v>
      </c>
      <c r="D683" s="496" t="e">
        <f>IF('graph (3)'!$E$2=0,20,IF(AND(B683&lt;'graph (3)'!$E$10+'graph (3)'!$E$32,B683&gt;'graph (3)'!$E$10-'graph (3)'!$E$32),0.25,NA()))</f>
        <v>#REF!</v>
      </c>
      <c r="K683" s="674" t="e">
        <f>IF('graph (3)'!$E$20=0,0,IF('graph (3)'!$E$2=0,20,IF(AND(B683&lt;'graph (3)'!$E$20+'graph (3)'!$E$32,B683&gt;'graph (3)'!$E$20-'graph (3)'!$E$32),0.25,0)))</f>
        <v>#REF!</v>
      </c>
      <c r="L683" s="674" t="e">
        <f>IF('graph (3)'!$E$22=0,0,IF('graph (3)'!$E$2=0,20,IF(AND(B683&gt;'graph (3)'!$E$22-'graph (3)'!$E$32,B683&lt;'graph (3)'!$E$22+'graph (3)'!$E$32),0.25,0)))</f>
        <v>#REF!</v>
      </c>
    </row>
    <row r="684" spans="2:12">
      <c r="B684" s="620" t="e">
        <f>IF('graph (3)'!$E$2=0,"",B683+'graph (3)'!$E$32)</f>
        <v>#REF!</v>
      </c>
      <c r="C684" s="673" t="e">
        <f>IF('graph (3)'!$E$2=0,20,IF(SUM(K684+L684=0),NA(),0.25))</f>
        <v>#REF!</v>
      </c>
      <c r="D684" s="496" t="e">
        <f>IF('graph (3)'!$E$2=0,20,IF(AND(B684&lt;'graph (3)'!$E$10+'graph (3)'!$E$32,B684&gt;'graph (3)'!$E$10-'graph (3)'!$E$32),0.25,NA()))</f>
        <v>#REF!</v>
      </c>
      <c r="K684" s="674" t="e">
        <f>IF('graph (3)'!$E$20=0,0,IF('graph (3)'!$E$2=0,20,IF(AND(B684&lt;'graph (3)'!$E$20+'graph (3)'!$E$32,B684&gt;'graph (3)'!$E$20-'graph (3)'!$E$32),0.25,0)))</f>
        <v>#REF!</v>
      </c>
      <c r="L684" s="674" t="e">
        <f>IF('graph (3)'!$E$22=0,0,IF('graph (3)'!$E$2=0,20,IF(AND(B684&gt;'graph (3)'!$E$22-'graph (3)'!$E$32,B684&lt;'graph (3)'!$E$22+'graph (3)'!$E$32),0.25,0)))</f>
        <v>#REF!</v>
      </c>
    </row>
    <row r="685" spans="2:12">
      <c r="B685" s="620" t="e">
        <f>IF('graph (3)'!$E$2=0,"",B684+'graph (3)'!$E$32)</f>
        <v>#REF!</v>
      </c>
      <c r="C685" s="673" t="e">
        <f>IF('graph (3)'!$E$2=0,20,IF(SUM(K685+L685=0),NA(),0.25))</f>
        <v>#REF!</v>
      </c>
      <c r="D685" s="496" t="e">
        <f>IF('graph (3)'!$E$2=0,20,IF(AND(B685&lt;'graph (3)'!$E$10+'graph (3)'!$E$32,B685&gt;'graph (3)'!$E$10-'graph (3)'!$E$32),0.25,NA()))</f>
        <v>#REF!</v>
      </c>
      <c r="K685" s="674" t="e">
        <f>IF('graph (3)'!$E$20=0,0,IF('graph (3)'!$E$2=0,20,IF(AND(B685&lt;'graph (3)'!$E$20+'graph (3)'!$E$32,B685&gt;'graph (3)'!$E$20-'graph (3)'!$E$32),0.25,0)))</f>
        <v>#REF!</v>
      </c>
      <c r="L685" s="674" t="e">
        <f>IF('graph (3)'!$E$22=0,0,IF('graph (3)'!$E$2=0,20,IF(AND(B685&gt;'graph (3)'!$E$22-'graph (3)'!$E$32,B685&lt;'graph (3)'!$E$22+'graph (3)'!$E$32),0.25,0)))</f>
        <v>#REF!</v>
      </c>
    </row>
    <row r="686" spans="2:12">
      <c r="B686" s="620" t="e">
        <f>IF('graph (3)'!$E$2=0,"",B685+'graph (3)'!$E$32)</f>
        <v>#REF!</v>
      </c>
      <c r="C686" s="673" t="e">
        <f>IF('graph (3)'!$E$2=0,20,IF(SUM(K686+L686=0),NA(),0.25))</f>
        <v>#REF!</v>
      </c>
      <c r="D686" s="496" t="e">
        <f>IF('graph (3)'!$E$2=0,20,IF(AND(B686&lt;'graph (3)'!$E$10+'graph (3)'!$E$32,B686&gt;'graph (3)'!$E$10-'graph (3)'!$E$32),0.25,NA()))</f>
        <v>#REF!</v>
      </c>
      <c r="K686" s="674" t="e">
        <f>IF('graph (3)'!$E$20=0,0,IF('graph (3)'!$E$2=0,20,IF(AND(B686&lt;'graph (3)'!$E$20+'graph (3)'!$E$32,B686&gt;'graph (3)'!$E$20-'graph (3)'!$E$32),0.25,0)))</f>
        <v>#REF!</v>
      </c>
      <c r="L686" s="674" t="e">
        <f>IF('graph (3)'!$E$22=0,0,IF('graph (3)'!$E$2=0,20,IF(AND(B686&gt;'graph (3)'!$E$22-'graph (3)'!$E$32,B686&lt;'graph (3)'!$E$22+'graph (3)'!$E$32),0.25,0)))</f>
        <v>#REF!</v>
      </c>
    </row>
    <row r="687" spans="2:12">
      <c r="B687" s="620" t="e">
        <f>IF('graph (3)'!$E$2=0,"",B686+'graph (3)'!$E$32)</f>
        <v>#REF!</v>
      </c>
      <c r="C687" s="673" t="e">
        <f>IF('graph (3)'!$E$2=0,20,IF(SUM(K687+L687=0),NA(),0.25))</f>
        <v>#REF!</v>
      </c>
      <c r="D687" s="496" t="e">
        <f>IF('graph (3)'!$E$2=0,20,IF(AND(B687&lt;'graph (3)'!$E$10+'graph (3)'!$E$32,B687&gt;'graph (3)'!$E$10-'graph (3)'!$E$32),0.25,NA()))</f>
        <v>#REF!</v>
      </c>
      <c r="K687" s="674" t="e">
        <f>IF('graph (3)'!$E$20=0,0,IF('graph (3)'!$E$2=0,20,IF(AND(B687&lt;'graph (3)'!$E$20+'graph (3)'!$E$32,B687&gt;'graph (3)'!$E$20-'graph (3)'!$E$32),0.25,0)))</f>
        <v>#REF!</v>
      </c>
      <c r="L687" s="674" t="e">
        <f>IF('graph (3)'!$E$22=0,0,IF('graph (3)'!$E$2=0,20,IF(AND(B687&gt;'graph (3)'!$E$22-'graph (3)'!$E$32,B687&lt;'graph (3)'!$E$22+'graph (3)'!$E$32),0.25,0)))</f>
        <v>#REF!</v>
      </c>
    </row>
    <row r="688" spans="2:12">
      <c r="B688" s="620" t="e">
        <f>IF('graph (3)'!$E$2=0,"",B687+'graph (3)'!$E$32)</f>
        <v>#REF!</v>
      </c>
      <c r="C688" s="673" t="e">
        <f>IF('graph (3)'!$E$2=0,20,IF(SUM(K688+L688=0),NA(),0.25))</f>
        <v>#REF!</v>
      </c>
      <c r="D688" s="496" t="e">
        <f>IF('graph (3)'!$E$2=0,20,IF(AND(B688&lt;'graph (3)'!$E$10+'graph (3)'!$E$32,B688&gt;'graph (3)'!$E$10-'graph (3)'!$E$32),0.25,NA()))</f>
        <v>#REF!</v>
      </c>
      <c r="K688" s="674" t="e">
        <f>IF('graph (3)'!$E$20=0,0,IF('graph (3)'!$E$2=0,20,IF(AND(B688&lt;'graph (3)'!$E$20+'graph (3)'!$E$32,B688&gt;'graph (3)'!$E$20-'graph (3)'!$E$32),0.25,0)))</f>
        <v>#REF!</v>
      </c>
      <c r="L688" s="674" t="e">
        <f>IF('graph (3)'!$E$22=0,0,IF('graph (3)'!$E$2=0,20,IF(AND(B688&gt;'graph (3)'!$E$22-'graph (3)'!$E$32,B688&lt;'graph (3)'!$E$22+'graph (3)'!$E$32),0.25,0)))</f>
        <v>#REF!</v>
      </c>
    </row>
    <row r="689" spans="2:12">
      <c r="B689" s="620" t="e">
        <f>IF('graph (3)'!$E$2=0,"",B688+'graph (3)'!$E$32)</f>
        <v>#REF!</v>
      </c>
      <c r="C689" s="673" t="e">
        <f>IF('graph (3)'!$E$2=0,20,IF(SUM(K689+L689=0),NA(),0.25))</f>
        <v>#REF!</v>
      </c>
      <c r="D689" s="496" t="e">
        <f>IF('graph (3)'!$E$2=0,20,IF(AND(B689&lt;'graph (3)'!$E$10+'graph (3)'!$E$32,B689&gt;'graph (3)'!$E$10-'graph (3)'!$E$32),0.25,NA()))</f>
        <v>#REF!</v>
      </c>
      <c r="K689" s="674" t="e">
        <f>IF('graph (3)'!$E$20=0,0,IF('graph (3)'!$E$2=0,20,IF(AND(B689&lt;'graph (3)'!$E$20+'graph (3)'!$E$32,B689&gt;'graph (3)'!$E$20-'graph (3)'!$E$32),0.25,0)))</f>
        <v>#REF!</v>
      </c>
      <c r="L689" s="674" t="e">
        <f>IF('graph (3)'!$E$22=0,0,IF('graph (3)'!$E$2=0,20,IF(AND(B689&gt;'graph (3)'!$E$22-'graph (3)'!$E$32,B689&lt;'graph (3)'!$E$22+'graph (3)'!$E$32),0.25,0)))</f>
        <v>#REF!</v>
      </c>
    </row>
    <row r="690" spans="2:12">
      <c r="B690" s="620" t="e">
        <f>IF('graph (3)'!$E$2=0,"",B689+'graph (3)'!$E$32)</f>
        <v>#REF!</v>
      </c>
      <c r="C690" s="673" t="e">
        <f>IF('graph (3)'!$E$2=0,20,IF(SUM(K690+L690=0),NA(),0.25))</f>
        <v>#REF!</v>
      </c>
      <c r="D690" s="496" t="e">
        <f>IF('graph (3)'!$E$2=0,20,IF(AND(B690&lt;'graph (3)'!$E$10+'graph (3)'!$E$32,B690&gt;'graph (3)'!$E$10-'graph (3)'!$E$32),0.25,NA()))</f>
        <v>#REF!</v>
      </c>
      <c r="K690" s="674" t="e">
        <f>IF('graph (3)'!$E$20=0,0,IF('graph (3)'!$E$2=0,20,IF(AND(B690&lt;'graph (3)'!$E$20+'graph (3)'!$E$32,B690&gt;'graph (3)'!$E$20-'graph (3)'!$E$32),0.25,0)))</f>
        <v>#REF!</v>
      </c>
      <c r="L690" s="674" t="e">
        <f>IF('graph (3)'!$E$22=0,0,IF('graph (3)'!$E$2=0,20,IF(AND(B690&gt;'graph (3)'!$E$22-'graph (3)'!$E$32,B690&lt;'graph (3)'!$E$22+'graph (3)'!$E$32),0.25,0)))</f>
        <v>#REF!</v>
      </c>
    </row>
    <row r="691" spans="2:12">
      <c r="B691" s="620" t="e">
        <f>IF('graph (3)'!$E$2=0,"",B690+'graph (3)'!$E$32)</f>
        <v>#REF!</v>
      </c>
      <c r="C691" s="673" t="e">
        <f>IF('graph (3)'!$E$2=0,20,IF(SUM(K691+L691=0),NA(),0.25))</f>
        <v>#REF!</v>
      </c>
      <c r="D691" s="496" t="e">
        <f>IF('graph (3)'!$E$2=0,20,IF(AND(B691&lt;'graph (3)'!$E$10+'graph (3)'!$E$32,B691&gt;'graph (3)'!$E$10-'graph (3)'!$E$32),0.25,NA()))</f>
        <v>#REF!</v>
      </c>
      <c r="K691" s="674" t="e">
        <f>IF('graph (3)'!$E$20=0,0,IF('graph (3)'!$E$2=0,20,IF(AND(B691&lt;'graph (3)'!$E$20+'graph (3)'!$E$32,B691&gt;'graph (3)'!$E$20-'graph (3)'!$E$32),0.25,0)))</f>
        <v>#REF!</v>
      </c>
      <c r="L691" s="674" t="e">
        <f>IF('graph (3)'!$E$22=0,0,IF('graph (3)'!$E$2=0,20,IF(AND(B691&gt;'graph (3)'!$E$22-'graph (3)'!$E$32,B691&lt;'graph (3)'!$E$22+'graph (3)'!$E$32),0.25,0)))</f>
        <v>#REF!</v>
      </c>
    </row>
    <row r="692" spans="2:12">
      <c r="B692" s="620" t="e">
        <f>IF('graph (3)'!$E$2=0,"",B691+'graph (3)'!$E$32)</f>
        <v>#REF!</v>
      </c>
      <c r="C692" s="673" t="e">
        <f>IF('graph (3)'!$E$2=0,20,IF(SUM(K692+L692=0),NA(),0.25))</f>
        <v>#REF!</v>
      </c>
      <c r="D692" s="496" t="e">
        <f>IF('graph (3)'!$E$2=0,20,IF(AND(B692&lt;'graph (3)'!$E$10+'graph (3)'!$E$32,B692&gt;'graph (3)'!$E$10-'graph (3)'!$E$32),0.25,NA()))</f>
        <v>#REF!</v>
      </c>
      <c r="K692" s="674" t="e">
        <f>IF('graph (3)'!$E$20=0,0,IF('graph (3)'!$E$2=0,20,IF(AND(B692&lt;'graph (3)'!$E$20+'graph (3)'!$E$32,B692&gt;'graph (3)'!$E$20-'graph (3)'!$E$32),0.25,0)))</f>
        <v>#REF!</v>
      </c>
      <c r="L692" s="674" t="e">
        <f>IF('graph (3)'!$E$22=0,0,IF('graph (3)'!$E$2=0,20,IF(AND(B692&gt;'graph (3)'!$E$22-'graph (3)'!$E$32,B692&lt;'graph (3)'!$E$22+'graph (3)'!$E$32),0.25,0)))</f>
        <v>#REF!</v>
      </c>
    </row>
    <row r="693" spans="2:12">
      <c r="B693" s="620" t="e">
        <f>IF('graph (3)'!$E$2=0,"",B692+'graph (3)'!$E$32)</f>
        <v>#REF!</v>
      </c>
      <c r="C693" s="673" t="e">
        <f>IF('graph (3)'!$E$2=0,20,IF(SUM(K693+L693=0),NA(),0.25))</f>
        <v>#REF!</v>
      </c>
      <c r="D693" s="496" t="e">
        <f>IF('graph (3)'!$E$2=0,20,IF(AND(B693&lt;'graph (3)'!$E$10+'graph (3)'!$E$32,B693&gt;'graph (3)'!$E$10-'graph (3)'!$E$32),0.25,NA()))</f>
        <v>#REF!</v>
      </c>
      <c r="K693" s="674" t="e">
        <f>IF('graph (3)'!$E$20=0,0,IF('graph (3)'!$E$2=0,20,IF(AND(B693&lt;'graph (3)'!$E$20+'graph (3)'!$E$32,B693&gt;'graph (3)'!$E$20-'graph (3)'!$E$32),0.25,0)))</f>
        <v>#REF!</v>
      </c>
      <c r="L693" s="674" t="e">
        <f>IF('graph (3)'!$E$22=0,0,IF('graph (3)'!$E$2=0,20,IF(AND(B693&gt;'graph (3)'!$E$22-'graph (3)'!$E$32,B693&lt;'graph (3)'!$E$22+'graph (3)'!$E$32),0.25,0)))</f>
        <v>#REF!</v>
      </c>
    </row>
    <row r="694" spans="2:12">
      <c r="B694" s="620" t="e">
        <f>IF('graph (3)'!$E$2=0,"",B693+'graph (3)'!$E$32)</f>
        <v>#REF!</v>
      </c>
      <c r="C694" s="673" t="e">
        <f>IF('graph (3)'!$E$2=0,20,IF(SUM(K694+L694=0),NA(),0.25))</f>
        <v>#REF!</v>
      </c>
      <c r="D694" s="496" t="e">
        <f>IF('graph (3)'!$E$2=0,20,IF(AND(B694&lt;'graph (3)'!$E$10+'graph (3)'!$E$32,B694&gt;'graph (3)'!$E$10-'graph (3)'!$E$32),0.25,NA()))</f>
        <v>#REF!</v>
      </c>
      <c r="K694" s="674" t="e">
        <f>IF('graph (3)'!$E$20=0,0,IF('graph (3)'!$E$2=0,20,IF(AND(B694&lt;'graph (3)'!$E$20+'graph (3)'!$E$32,B694&gt;'graph (3)'!$E$20-'graph (3)'!$E$32),0.25,0)))</f>
        <v>#REF!</v>
      </c>
      <c r="L694" s="674" t="e">
        <f>IF('graph (3)'!$E$22=0,0,IF('graph (3)'!$E$2=0,20,IF(AND(B694&gt;'graph (3)'!$E$22-'graph (3)'!$E$32,B694&lt;'graph (3)'!$E$22+'graph (3)'!$E$32),0.25,0)))</f>
        <v>#REF!</v>
      </c>
    </row>
    <row r="695" spans="2:12">
      <c r="B695" s="620" t="e">
        <f>IF('graph (3)'!$E$2=0,"",B694+'graph (3)'!$E$32)</f>
        <v>#REF!</v>
      </c>
      <c r="C695" s="673" t="e">
        <f>IF('graph (3)'!$E$2=0,20,IF(SUM(K695+L695=0),NA(),0.25))</f>
        <v>#REF!</v>
      </c>
      <c r="D695" s="496" t="e">
        <f>IF('graph (3)'!$E$2=0,20,IF(AND(B695&lt;'graph (3)'!$E$10+'graph (3)'!$E$32,B695&gt;'graph (3)'!$E$10-'graph (3)'!$E$32),0.25,NA()))</f>
        <v>#REF!</v>
      </c>
      <c r="K695" s="674" t="e">
        <f>IF('graph (3)'!$E$20=0,0,IF('graph (3)'!$E$2=0,20,IF(AND(B695&lt;'graph (3)'!$E$20+'graph (3)'!$E$32,B695&gt;'graph (3)'!$E$20-'graph (3)'!$E$32),0.25,0)))</f>
        <v>#REF!</v>
      </c>
      <c r="L695" s="674" t="e">
        <f>IF('graph (3)'!$E$22=0,0,IF('graph (3)'!$E$2=0,20,IF(AND(B695&gt;'graph (3)'!$E$22-'graph (3)'!$E$32,B695&lt;'graph (3)'!$E$22+'graph (3)'!$E$32),0.25,0)))</f>
        <v>#REF!</v>
      </c>
    </row>
    <row r="696" spans="2:12">
      <c r="B696" s="620" t="e">
        <f>IF('graph (3)'!$E$2=0,"",B695+'graph (3)'!$E$32)</f>
        <v>#REF!</v>
      </c>
      <c r="C696" s="673" t="e">
        <f>IF('graph (3)'!$E$2=0,20,IF(SUM(K696+L696=0),NA(),0.25))</f>
        <v>#REF!</v>
      </c>
      <c r="D696" s="496" t="e">
        <f>IF('graph (3)'!$E$2=0,20,IF(AND(B696&lt;'graph (3)'!$E$10+'graph (3)'!$E$32,B696&gt;'graph (3)'!$E$10-'graph (3)'!$E$32),0.25,NA()))</f>
        <v>#REF!</v>
      </c>
      <c r="K696" s="674" t="e">
        <f>IF('graph (3)'!$E$20=0,0,IF('graph (3)'!$E$2=0,20,IF(AND(B696&lt;'graph (3)'!$E$20+'graph (3)'!$E$32,B696&gt;'graph (3)'!$E$20-'graph (3)'!$E$32),0.25,0)))</f>
        <v>#REF!</v>
      </c>
      <c r="L696" s="674" t="e">
        <f>IF('graph (3)'!$E$22=0,0,IF('graph (3)'!$E$2=0,20,IF(AND(B696&gt;'graph (3)'!$E$22-'graph (3)'!$E$32,B696&lt;'graph (3)'!$E$22+'graph (3)'!$E$32),0.25,0)))</f>
        <v>#REF!</v>
      </c>
    </row>
    <row r="697" spans="2:12">
      <c r="B697" s="620" t="e">
        <f>IF('graph (3)'!$E$2=0,"",B696+'graph (3)'!$E$32)</f>
        <v>#REF!</v>
      </c>
      <c r="C697" s="673" t="e">
        <f>IF('graph (3)'!$E$2=0,20,IF(SUM(K697+L697=0),NA(),0.25))</f>
        <v>#REF!</v>
      </c>
      <c r="D697" s="496" t="e">
        <f>IF('graph (3)'!$E$2=0,20,IF(AND(B697&lt;'graph (3)'!$E$10+'graph (3)'!$E$32,B697&gt;'graph (3)'!$E$10-'graph (3)'!$E$32),0.25,NA()))</f>
        <v>#REF!</v>
      </c>
      <c r="K697" s="674" t="e">
        <f>IF('graph (3)'!$E$20=0,0,IF('graph (3)'!$E$2=0,20,IF(AND(B697&lt;'graph (3)'!$E$20+'graph (3)'!$E$32,B697&gt;'graph (3)'!$E$20-'graph (3)'!$E$32),0.25,0)))</f>
        <v>#REF!</v>
      </c>
      <c r="L697" s="674" t="e">
        <f>IF('graph (3)'!$E$22=0,0,IF('graph (3)'!$E$2=0,20,IF(AND(B697&gt;'graph (3)'!$E$22-'graph (3)'!$E$32,B697&lt;'graph (3)'!$E$22+'graph (3)'!$E$32),0.25,0)))</f>
        <v>#REF!</v>
      </c>
    </row>
    <row r="698" spans="2:12">
      <c r="B698" s="620" t="e">
        <f>IF('graph (3)'!$E$2=0,"",B697+'graph (3)'!$E$32)</f>
        <v>#REF!</v>
      </c>
      <c r="C698" s="673" t="e">
        <f>IF('graph (3)'!$E$2=0,20,IF(SUM(K698+L698=0),NA(),0.25))</f>
        <v>#REF!</v>
      </c>
      <c r="D698" s="496" t="e">
        <f>IF('graph (3)'!$E$2=0,20,IF(AND(B698&lt;'graph (3)'!$E$10+'graph (3)'!$E$32,B698&gt;'graph (3)'!$E$10-'graph (3)'!$E$32),0.25,NA()))</f>
        <v>#REF!</v>
      </c>
      <c r="K698" s="674" t="e">
        <f>IF('graph (3)'!$E$20=0,0,IF('graph (3)'!$E$2=0,20,IF(AND(B698&lt;'graph (3)'!$E$20+'graph (3)'!$E$32,B698&gt;'graph (3)'!$E$20-'graph (3)'!$E$32),0.25,0)))</f>
        <v>#REF!</v>
      </c>
      <c r="L698" s="674" t="e">
        <f>IF('graph (3)'!$E$22=0,0,IF('graph (3)'!$E$2=0,20,IF(AND(B698&gt;'graph (3)'!$E$22-'graph (3)'!$E$32,B698&lt;'graph (3)'!$E$22+'graph (3)'!$E$32),0.25,0)))</f>
        <v>#REF!</v>
      </c>
    </row>
    <row r="699" spans="2:12">
      <c r="B699" s="620" t="e">
        <f>IF('graph (3)'!$E$2=0,"",B698+'graph (3)'!$E$32)</f>
        <v>#REF!</v>
      </c>
      <c r="C699" s="673" t="e">
        <f>IF('graph (3)'!$E$2=0,20,IF(SUM(K699+L699=0),NA(),0.25))</f>
        <v>#REF!</v>
      </c>
      <c r="D699" s="496" t="e">
        <f>IF('graph (3)'!$E$2=0,20,IF(AND(B699&lt;'graph (3)'!$E$10+'graph (3)'!$E$32,B699&gt;'graph (3)'!$E$10-'graph (3)'!$E$32),0.25,NA()))</f>
        <v>#REF!</v>
      </c>
      <c r="K699" s="674" t="e">
        <f>IF('graph (3)'!$E$20=0,0,IF('graph (3)'!$E$2=0,20,IF(AND(B699&lt;'graph (3)'!$E$20+'graph (3)'!$E$32,B699&gt;'graph (3)'!$E$20-'graph (3)'!$E$32),0.25,0)))</f>
        <v>#REF!</v>
      </c>
      <c r="L699" s="674" t="e">
        <f>IF('graph (3)'!$E$22=0,0,IF('graph (3)'!$E$2=0,20,IF(AND(B699&gt;'graph (3)'!$E$22-'graph (3)'!$E$32,B699&lt;'graph (3)'!$E$22+'graph (3)'!$E$32),0.25,0)))</f>
        <v>#REF!</v>
      </c>
    </row>
    <row r="700" spans="2:12">
      <c r="B700" s="620" t="e">
        <f>IF('graph (3)'!$E$2=0,"",B699+'graph (3)'!$E$32)</f>
        <v>#REF!</v>
      </c>
      <c r="C700" s="673" t="e">
        <f>IF('graph (3)'!$E$2=0,20,IF(SUM(K700+L700=0),NA(),0.25))</f>
        <v>#REF!</v>
      </c>
      <c r="D700" s="496" t="e">
        <f>IF('graph (3)'!$E$2=0,20,IF(AND(B700&lt;'graph (3)'!$E$10+'graph (3)'!$E$32,B700&gt;'graph (3)'!$E$10-'graph (3)'!$E$32),0.25,NA()))</f>
        <v>#REF!</v>
      </c>
      <c r="K700" s="674" t="e">
        <f>IF('graph (3)'!$E$20=0,0,IF('graph (3)'!$E$2=0,20,IF(AND(B700&lt;'graph (3)'!$E$20+'graph (3)'!$E$32,B700&gt;'graph (3)'!$E$20-'graph (3)'!$E$32),0.25,0)))</f>
        <v>#REF!</v>
      </c>
      <c r="L700" s="674" t="e">
        <f>IF('graph (3)'!$E$22=0,0,IF('graph (3)'!$E$2=0,20,IF(AND(B700&gt;'graph (3)'!$E$22-'graph (3)'!$E$32,B700&lt;'graph (3)'!$E$22+'graph (3)'!$E$32),0.25,0)))</f>
        <v>#REF!</v>
      </c>
    </row>
    <row r="701" spans="2:12">
      <c r="B701" s="620" t="e">
        <f>IF('graph (3)'!$E$2=0,"",B700+'graph (3)'!$E$32)</f>
        <v>#REF!</v>
      </c>
      <c r="C701" s="673" t="e">
        <f>IF('graph (3)'!$E$2=0,20,IF(SUM(K701+L701=0),NA(),0.25))</f>
        <v>#REF!</v>
      </c>
      <c r="D701" s="496" t="e">
        <f>IF('graph (3)'!$E$2=0,20,IF(AND(B701&lt;'graph (3)'!$E$10+'graph (3)'!$E$32,B701&gt;'graph (3)'!$E$10-'graph (3)'!$E$32),0.25,NA()))</f>
        <v>#REF!</v>
      </c>
      <c r="K701" s="674" t="e">
        <f>IF('graph (3)'!$E$20=0,0,IF('graph (3)'!$E$2=0,20,IF(AND(B701&lt;'graph (3)'!$E$20+'graph (3)'!$E$32,B701&gt;'graph (3)'!$E$20-'graph (3)'!$E$32),0.25,0)))</f>
        <v>#REF!</v>
      </c>
      <c r="L701" s="674" t="e">
        <f>IF('graph (3)'!$E$22=0,0,IF('graph (3)'!$E$2=0,20,IF(AND(B701&gt;'graph (3)'!$E$22-'graph (3)'!$E$32,B701&lt;'graph (3)'!$E$22+'graph (3)'!$E$32),0.25,0)))</f>
        <v>#REF!</v>
      </c>
    </row>
    <row r="702" spans="2:12">
      <c r="B702" s="620" t="e">
        <f>IF('graph (3)'!$E$2=0,"",B701+'graph (3)'!$E$32)</f>
        <v>#REF!</v>
      </c>
      <c r="C702" s="673" t="e">
        <f>IF('graph (3)'!$E$2=0,20,IF(SUM(K702+L702=0),NA(),0.25))</f>
        <v>#REF!</v>
      </c>
      <c r="D702" s="496" t="e">
        <f>IF('graph (3)'!$E$2=0,20,IF(AND(B702&lt;'graph (3)'!$E$10+'graph (3)'!$E$32,B702&gt;'graph (3)'!$E$10-'graph (3)'!$E$32),0.25,NA()))</f>
        <v>#REF!</v>
      </c>
      <c r="K702" s="674" t="e">
        <f>IF('graph (3)'!$E$20=0,0,IF('graph (3)'!$E$2=0,20,IF(AND(B702&lt;'graph (3)'!$E$20+'graph (3)'!$E$32,B702&gt;'graph (3)'!$E$20-'graph (3)'!$E$32),0.25,0)))</f>
        <v>#REF!</v>
      </c>
      <c r="L702" s="674" t="e">
        <f>IF('graph (3)'!$E$22=0,0,IF('graph (3)'!$E$2=0,20,IF(AND(B702&gt;'graph (3)'!$E$22-'graph (3)'!$E$32,B702&lt;'graph (3)'!$E$22+'graph (3)'!$E$32),0.25,0)))</f>
        <v>#REF!</v>
      </c>
    </row>
    <row r="703" spans="2:12">
      <c r="B703" s="620" t="e">
        <f>IF('graph (3)'!$E$2=0,"",B702+'graph (3)'!$E$32)</f>
        <v>#REF!</v>
      </c>
      <c r="C703" s="673" t="e">
        <f>IF('graph (3)'!$E$2=0,20,IF(SUM(K703+L703=0),NA(),0.25))</f>
        <v>#REF!</v>
      </c>
      <c r="D703" s="496" t="e">
        <f>IF('graph (3)'!$E$2=0,20,IF(AND(B703&lt;'graph (3)'!$E$10+'graph (3)'!$E$32,B703&gt;'graph (3)'!$E$10-'graph (3)'!$E$32),0.25,NA()))</f>
        <v>#REF!</v>
      </c>
      <c r="K703" s="674" t="e">
        <f>IF('graph (3)'!$E$20=0,0,IF('graph (3)'!$E$2=0,20,IF(AND(B703&lt;'graph (3)'!$E$20+'graph (3)'!$E$32,B703&gt;'graph (3)'!$E$20-'graph (3)'!$E$32),0.25,0)))</f>
        <v>#REF!</v>
      </c>
      <c r="L703" s="674" t="e">
        <f>IF('graph (3)'!$E$22=0,0,IF('graph (3)'!$E$2=0,20,IF(AND(B703&gt;'graph (3)'!$E$22-'graph (3)'!$E$32,B703&lt;'graph (3)'!$E$22+'graph (3)'!$E$32),0.25,0)))</f>
        <v>#REF!</v>
      </c>
    </row>
    <row r="704" spans="2:12">
      <c r="B704" s="620" t="e">
        <f>IF('graph (3)'!$E$2=0,"",B703+'graph (3)'!$E$32)</f>
        <v>#REF!</v>
      </c>
      <c r="C704" s="673" t="e">
        <f>IF('graph (3)'!$E$2=0,20,IF(SUM(K704+L704=0),NA(),0.25))</f>
        <v>#REF!</v>
      </c>
      <c r="D704" s="496" t="e">
        <f>IF('graph (3)'!$E$2=0,20,IF(AND(B704&lt;'graph (3)'!$E$10+'graph (3)'!$E$32,B704&gt;'graph (3)'!$E$10-'graph (3)'!$E$32),0.25,NA()))</f>
        <v>#REF!</v>
      </c>
      <c r="K704" s="674" t="e">
        <f>IF('graph (3)'!$E$20=0,0,IF('graph (3)'!$E$2=0,20,IF(AND(B704&lt;'graph (3)'!$E$20+'graph (3)'!$E$32,B704&gt;'graph (3)'!$E$20-'graph (3)'!$E$32),0.25,0)))</f>
        <v>#REF!</v>
      </c>
      <c r="L704" s="674" t="e">
        <f>IF('graph (3)'!$E$22=0,0,IF('graph (3)'!$E$2=0,20,IF(AND(B704&gt;'graph (3)'!$E$22-'graph (3)'!$E$32,B704&lt;'graph (3)'!$E$22+'graph (3)'!$E$32),0.25,0)))</f>
        <v>#REF!</v>
      </c>
    </row>
    <row r="705" spans="2:12">
      <c r="B705" s="620" t="e">
        <f>IF('graph (3)'!$E$2=0,"",B704+'graph (3)'!$E$32)</f>
        <v>#REF!</v>
      </c>
      <c r="C705" s="673" t="e">
        <f>IF('graph (3)'!$E$2=0,20,IF(SUM(K705+L705=0),NA(),0.25))</f>
        <v>#REF!</v>
      </c>
      <c r="D705" s="496" t="e">
        <f>IF('graph (3)'!$E$2=0,20,IF(AND(B705&lt;'graph (3)'!$E$10+'graph (3)'!$E$32,B705&gt;'graph (3)'!$E$10-'graph (3)'!$E$32),0.25,NA()))</f>
        <v>#REF!</v>
      </c>
      <c r="K705" s="674" t="e">
        <f>IF('graph (3)'!$E$20=0,0,IF('graph (3)'!$E$2=0,20,IF(AND(B705&lt;'graph (3)'!$E$20+'graph (3)'!$E$32,B705&gt;'graph (3)'!$E$20-'graph (3)'!$E$32),0.25,0)))</f>
        <v>#REF!</v>
      </c>
      <c r="L705" s="674" t="e">
        <f>IF('graph (3)'!$E$22=0,0,IF('graph (3)'!$E$2=0,20,IF(AND(B705&gt;'graph (3)'!$E$22-'graph (3)'!$E$32,B705&lt;'graph (3)'!$E$22+'graph (3)'!$E$32),0.25,0)))</f>
        <v>#REF!</v>
      </c>
    </row>
    <row r="706" spans="2:12">
      <c r="B706" s="620" t="e">
        <f>IF('graph (3)'!$E$2=0,"",B705+'graph (3)'!$E$32)</f>
        <v>#REF!</v>
      </c>
      <c r="C706" s="673" t="e">
        <f>IF('graph (3)'!$E$2=0,20,IF(SUM(K706+L706=0),NA(),0.25))</f>
        <v>#REF!</v>
      </c>
      <c r="D706" s="496" t="e">
        <f>IF('graph (3)'!$E$2=0,20,IF(AND(B706&lt;'graph (3)'!$E$10+'graph (3)'!$E$32,B706&gt;'graph (3)'!$E$10-'graph (3)'!$E$32),0.25,NA()))</f>
        <v>#REF!</v>
      </c>
      <c r="K706" s="674" t="e">
        <f>IF('graph (3)'!$E$20=0,0,IF('graph (3)'!$E$2=0,20,IF(AND(B706&lt;'graph (3)'!$E$20+'graph (3)'!$E$32,B706&gt;'graph (3)'!$E$20-'graph (3)'!$E$32),0.25,0)))</f>
        <v>#REF!</v>
      </c>
      <c r="L706" s="674" t="e">
        <f>IF('graph (3)'!$E$22=0,0,IF('graph (3)'!$E$2=0,20,IF(AND(B706&gt;'graph (3)'!$E$22-'graph (3)'!$E$32,B706&lt;'graph (3)'!$E$22+'graph (3)'!$E$32),0.25,0)))</f>
        <v>#REF!</v>
      </c>
    </row>
    <row r="707" spans="2:12">
      <c r="B707" s="620" t="e">
        <f>IF('graph (3)'!$E$2=0,"",B706+'graph (3)'!$E$32)</f>
        <v>#REF!</v>
      </c>
      <c r="C707" s="673" t="e">
        <f>IF('graph (3)'!$E$2=0,20,IF(SUM(K707+L707=0),NA(),0.25))</f>
        <v>#REF!</v>
      </c>
      <c r="D707" s="496" t="e">
        <f>IF('graph (3)'!$E$2=0,20,IF(AND(B707&lt;'graph (3)'!$E$10+'graph (3)'!$E$32,B707&gt;'graph (3)'!$E$10-'graph (3)'!$E$32),0.25,NA()))</f>
        <v>#REF!</v>
      </c>
      <c r="K707" s="674" t="e">
        <f>IF('graph (3)'!$E$20=0,0,IF('graph (3)'!$E$2=0,20,IF(AND(B707&lt;'graph (3)'!$E$20+'graph (3)'!$E$32,B707&gt;'graph (3)'!$E$20-'graph (3)'!$E$32),0.25,0)))</f>
        <v>#REF!</v>
      </c>
      <c r="L707" s="674" t="e">
        <f>IF('graph (3)'!$E$22=0,0,IF('graph (3)'!$E$2=0,20,IF(AND(B707&gt;'graph (3)'!$E$22-'graph (3)'!$E$32,B707&lt;'graph (3)'!$E$22+'graph (3)'!$E$32),0.25,0)))</f>
        <v>#REF!</v>
      </c>
    </row>
    <row r="708" spans="2:12">
      <c r="B708" s="620" t="e">
        <f>IF('graph (3)'!$E$2=0,"",B707+'graph (3)'!$E$32)</f>
        <v>#REF!</v>
      </c>
      <c r="C708" s="673" t="e">
        <f>IF('graph (3)'!$E$2=0,20,IF(SUM(K708+L708=0),NA(),0.25))</f>
        <v>#REF!</v>
      </c>
      <c r="D708" s="496" t="e">
        <f>IF('graph (3)'!$E$2=0,20,IF(AND(B708&lt;'graph (3)'!$E$10+'graph (3)'!$E$32,B708&gt;'graph (3)'!$E$10-'graph (3)'!$E$32),0.25,NA()))</f>
        <v>#REF!</v>
      </c>
      <c r="K708" s="674" t="e">
        <f>IF('graph (3)'!$E$20=0,0,IF('graph (3)'!$E$2=0,20,IF(AND(B708&lt;'graph (3)'!$E$20+'graph (3)'!$E$32,B708&gt;'graph (3)'!$E$20-'graph (3)'!$E$32),0.25,0)))</f>
        <v>#REF!</v>
      </c>
      <c r="L708" s="674" t="e">
        <f>IF('graph (3)'!$E$22=0,0,IF('graph (3)'!$E$2=0,20,IF(AND(B708&gt;'graph (3)'!$E$22-'graph (3)'!$E$32,B708&lt;'graph (3)'!$E$22+'graph (3)'!$E$32),0.25,0)))</f>
        <v>#REF!</v>
      </c>
    </row>
    <row r="709" spans="2:12">
      <c r="B709" s="620" t="e">
        <f>IF('graph (3)'!$E$2=0,"",B708+'graph (3)'!$E$32)</f>
        <v>#REF!</v>
      </c>
      <c r="C709" s="673" t="e">
        <f>IF('graph (3)'!$E$2=0,20,IF(SUM(K709+L709=0),NA(),0.25))</f>
        <v>#REF!</v>
      </c>
      <c r="D709" s="496" t="e">
        <f>IF('graph (3)'!$E$2=0,20,IF(AND(B709&lt;'graph (3)'!$E$10+'graph (3)'!$E$32,B709&gt;'graph (3)'!$E$10-'graph (3)'!$E$32),0.25,NA()))</f>
        <v>#REF!</v>
      </c>
      <c r="K709" s="674" t="e">
        <f>IF('graph (3)'!$E$20=0,0,IF('graph (3)'!$E$2=0,20,IF(AND(B709&lt;'graph (3)'!$E$20+'graph (3)'!$E$32,B709&gt;'graph (3)'!$E$20-'graph (3)'!$E$32),0.25,0)))</f>
        <v>#REF!</v>
      </c>
      <c r="L709" s="674" t="e">
        <f>IF('graph (3)'!$E$22=0,0,IF('graph (3)'!$E$2=0,20,IF(AND(B709&gt;'graph (3)'!$E$22-'graph (3)'!$E$32,B709&lt;'graph (3)'!$E$22+'graph (3)'!$E$32),0.25,0)))</f>
        <v>#REF!</v>
      </c>
    </row>
    <row r="710" spans="2:12">
      <c r="B710" s="620" t="e">
        <f>IF('graph (3)'!$E$2=0,"",B709+'graph (3)'!$E$32)</f>
        <v>#REF!</v>
      </c>
      <c r="C710" s="673" t="e">
        <f>IF('graph (3)'!$E$2=0,20,IF(SUM(K710+L710=0),NA(),0.25))</f>
        <v>#REF!</v>
      </c>
      <c r="D710" s="496" t="e">
        <f>IF('graph (3)'!$E$2=0,20,IF(AND(B710&lt;'graph (3)'!$E$10+'graph (3)'!$E$32,B710&gt;'graph (3)'!$E$10-'graph (3)'!$E$32),0.25,NA()))</f>
        <v>#REF!</v>
      </c>
      <c r="K710" s="674" t="e">
        <f>IF('graph (3)'!$E$20=0,0,IF('graph (3)'!$E$2=0,20,IF(AND(B710&lt;'graph (3)'!$E$20+'graph (3)'!$E$32,B710&gt;'graph (3)'!$E$20-'graph (3)'!$E$32),0.25,0)))</f>
        <v>#REF!</v>
      </c>
      <c r="L710" s="674" t="e">
        <f>IF('graph (3)'!$E$22=0,0,IF('graph (3)'!$E$2=0,20,IF(AND(B710&gt;'graph (3)'!$E$22-'graph (3)'!$E$32,B710&lt;'graph (3)'!$E$22+'graph (3)'!$E$32),0.25,0)))</f>
        <v>#REF!</v>
      </c>
    </row>
    <row r="711" spans="2:12">
      <c r="B711" s="620" t="e">
        <f>IF('graph (3)'!$E$2=0,"",B710+'graph (3)'!$E$32)</f>
        <v>#REF!</v>
      </c>
      <c r="C711" s="673" t="e">
        <f>IF('graph (3)'!$E$2=0,20,IF(SUM(K711+L711=0),NA(),0.25))</f>
        <v>#REF!</v>
      </c>
      <c r="D711" s="496" t="e">
        <f>IF('graph (3)'!$E$2=0,20,IF(AND(B711&lt;'graph (3)'!$E$10+'graph (3)'!$E$32,B711&gt;'graph (3)'!$E$10-'graph (3)'!$E$32),0.25,NA()))</f>
        <v>#REF!</v>
      </c>
      <c r="K711" s="674" t="e">
        <f>IF('graph (3)'!$E$20=0,0,IF('graph (3)'!$E$2=0,20,IF(AND(B711&lt;'graph (3)'!$E$20+'graph (3)'!$E$32,B711&gt;'graph (3)'!$E$20-'graph (3)'!$E$32),0.25,0)))</f>
        <v>#REF!</v>
      </c>
      <c r="L711" s="674" t="e">
        <f>IF('graph (3)'!$E$22=0,0,IF('graph (3)'!$E$2=0,20,IF(AND(B711&gt;'graph (3)'!$E$22-'graph (3)'!$E$32,B711&lt;'graph (3)'!$E$22+'graph (3)'!$E$32),0.25,0)))</f>
        <v>#REF!</v>
      </c>
    </row>
    <row r="712" spans="2:12">
      <c r="B712" s="620" t="e">
        <f>IF('graph (3)'!$E$2=0,"",B711+'graph (3)'!$E$32)</f>
        <v>#REF!</v>
      </c>
      <c r="C712" s="673" t="e">
        <f>IF('graph (3)'!$E$2=0,20,IF(SUM(K712+L712=0),NA(),0.25))</f>
        <v>#REF!</v>
      </c>
      <c r="D712" s="496" t="e">
        <f>IF('graph (3)'!$E$2=0,20,IF(AND(B712&lt;'graph (3)'!$E$10+'graph (3)'!$E$32,B712&gt;'graph (3)'!$E$10-'graph (3)'!$E$32),0.25,NA()))</f>
        <v>#REF!</v>
      </c>
      <c r="K712" s="674" t="e">
        <f>IF('graph (3)'!$E$20=0,0,IF('graph (3)'!$E$2=0,20,IF(AND(B712&lt;'graph (3)'!$E$20+'graph (3)'!$E$32,B712&gt;'graph (3)'!$E$20-'graph (3)'!$E$32),0.25,0)))</f>
        <v>#REF!</v>
      </c>
      <c r="L712" s="674" t="e">
        <f>IF('graph (3)'!$E$22=0,0,IF('graph (3)'!$E$2=0,20,IF(AND(B712&gt;'graph (3)'!$E$22-'graph (3)'!$E$32,B712&lt;'graph (3)'!$E$22+'graph (3)'!$E$32),0.25,0)))</f>
        <v>#REF!</v>
      </c>
    </row>
    <row r="713" spans="2:12">
      <c r="B713" s="620" t="e">
        <f>IF('graph (3)'!$E$2=0,"",B712+'graph (3)'!$E$32)</f>
        <v>#REF!</v>
      </c>
      <c r="C713" s="673" t="e">
        <f>IF('graph (3)'!$E$2=0,20,IF(SUM(K713+L713=0),NA(),0.25))</f>
        <v>#REF!</v>
      </c>
      <c r="D713" s="496" t="e">
        <f>IF('graph (3)'!$E$2=0,20,IF(AND(B713&lt;'graph (3)'!$E$10+'graph (3)'!$E$32,B713&gt;'graph (3)'!$E$10-'graph (3)'!$E$32),0.25,NA()))</f>
        <v>#REF!</v>
      </c>
      <c r="K713" s="674" t="e">
        <f>IF('graph (3)'!$E$20=0,0,IF('graph (3)'!$E$2=0,20,IF(AND(B713&lt;'graph (3)'!$E$20+'graph (3)'!$E$32,B713&gt;'graph (3)'!$E$20-'graph (3)'!$E$32),0.25,0)))</f>
        <v>#REF!</v>
      </c>
      <c r="L713" s="674" t="e">
        <f>IF('graph (3)'!$E$22=0,0,IF('graph (3)'!$E$2=0,20,IF(AND(B713&gt;'graph (3)'!$E$22-'graph (3)'!$E$32,B713&lt;'graph (3)'!$E$22+'graph (3)'!$E$32),0.25,0)))</f>
        <v>#REF!</v>
      </c>
    </row>
    <row r="714" spans="2:12">
      <c r="B714" s="620" t="e">
        <f>IF('graph (3)'!$E$2=0,"",B713+'graph (3)'!$E$32)</f>
        <v>#REF!</v>
      </c>
      <c r="C714" s="673" t="e">
        <f>IF('graph (3)'!$E$2=0,20,IF(SUM(K714+L714=0),NA(),0.25))</f>
        <v>#REF!</v>
      </c>
      <c r="D714" s="496" t="e">
        <f>IF('graph (3)'!$E$2=0,20,IF(AND(B714&lt;'graph (3)'!$E$10+'graph (3)'!$E$32,B714&gt;'graph (3)'!$E$10-'graph (3)'!$E$32),0.25,NA()))</f>
        <v>#REF!</v>
      </c>
      <c r="K714" s="674" t="e">
        <f>IF('graph (3)'!$E$20=0,0,IF('graph (3)'!$E$2=0,20,IF(AND(B714&lt;'graph (3)'!$E$20+'graph (3)'!$E$32,B714&gt;'graph (3)'!$E$20-'graph (3)'!$E$32),0.25,0)))</f>
        <v>#REF!</v>
      </c>
      <c r="L714" s="674" t="e">
        <f>IF('graph (3)'!$E$22=0,0,IF('graph (3)'!$E$2=0,20,IF(AND(B714&gt;'graph (3)'!$E$22-'graph (3)'!$E$32,B714&lt;'graph (3)'!$E$22+'graph (3)'!$E$32),0.25,0)))</f>
        <v>#REF!</v>
      </c>
    </row>
    <row r="715" spans="2:12">
      <c r="B715" s="620" t="e">
        <f>IF('graph (3)'!$E$2=0,"",B714+'graph (3)'!$E$32)</f>
        <v>#REF!</v>
      </c>
      <c r="C715" s="673" t="e">
        <f>IF('graph (3)'!$E$2=0,20,IF(SUM(K715+L715=0),NA(),0.25))</f>
        <v>#REF!</v>
      </c>
      <c r="D715" s="496" t="e">
        <f>IF('graph (3)'!$E$2=0,20,IF(AND(B715&lt;'graph (3)'!$E$10+'graph (3)'!$E$32,B715&gt;'graph (3)'!$E$10-'graph (3)'!$E$32),0.25,NA()))</f>
        <v>#REF!</v>
      </c>
      <c r="K715" s="674" t="e">
        <f>IF('graph (3)'!$E$20=0,0,IF('graph (3)'!$E$2=0,20,IF(AND(B715&lt;'graph (3)'!$E$20+'graph (3)'!$E$32,B715&gt;'graph (3)'!$E$20-'graph (3)'!$E$32),0.25,0)))</f>
        <v>#REF!</v>
      </c>
      <c r="L715" s="674" t="e">
        <f>IF('graph (3)'!$E$22=0,0,IF('graph (3)'!$E$2=0,20,IF(AND(B715&gt;'graph (3)'!$E$22-'graph (3)'!$E$32,B715&lt;'graph (3)'!$E$22+'graph (3)'!$E$32),0.25,0)))</f>
        <v>#REF!</v>
      </c>
    </row>
    <row r="716" spans="2:12">
      <c r="B716" s="620" t="e">
        <f>IF('graph (3)'!$E$2=0,"",B715+'graph (3)'!$E$32)</f>
        <v>#REF!</v>
      </c>
      <c r="C716" s="673" t="e">
        <f>IF('graph (3)'!$E$2=0,20,IF(SUM(K716+L716=0),NA(),0.25))</f>
        <v>#REF!</v>
      </c>
      <c r="D716" s="496" t="e">
        <f>IF('graph (3)'!$E$2=0,20,IF(AND(B716&lt;'graph (3)'!$E$10+'graph (3)'!$E$32,B716&gt;'graph (3)'!$E$10-'graph (3)'!$E$32),0.25,NA()))</f>
        <v>#REF!</v>
      </c>
      <c r="K716" s="674" t="e">
        <f>IF('graph (3)'!$E$20=0,0,IF('graph (3)'!$E$2=0,20,IF(AND(B716&lt;'graph (3)'!$E$20+'graph (3)'!$E$32,B716&gt;'graph (3)'!$E$20-'graph (3)'!$E$32),0.25,0)))</f>
        <v>#REF!</v>
      </c>
      <c r="L716" s="674" t="e">
        <f>IF('graph (3)'!$E$22=0,0,IF('graph (3)'!$E$2=0,20,IF(AND(B716&gt;'graph (3)'!$E$22-'graph (3)'!$E$32,B716&lt;'graph (3)'!$E$22+'graph (3)'!$E$32),0.25,0)))</f>
        <v>#REF!</v>
      </c>
    </row>
    <row r="717" spans="2:12">
      <c r="B717" s="620" t="e">
        <f>IF('graph (3)'!$E$2=0,"",B716+'graph (3)'!$E$32)</f>
        <v>#REF!</v>
      </c>
      <c r="C717" s="673" t="e">
        <f>IF('graph (3)'!$E$2=0,20,IF(SUM(K717+L717=0),NA(),0.25))</f>
        <v>#REF!</v>
      </c>
      <c r="D717" s="496" t="e">
        <f>IF('graph (3)'!$E$2=0,20,IF(AND(B717&lt;'graph (3)'!$E$10+'graph (3)'!$E$32,B717&gt;'graph (3)'!$E$10-'graph (3)'!$E$32),0.25,NA()))</f>
        <v>#REF!</v>
      </c>
      <c r="K717" s="674" t="e">
        <f>IF('graph (3)'!$E$20=0,0,IF('graph (3)'!$E$2=0,20,IF(AND(B717&lt;'graph (3)'!$E$20+'graph (3)'!$E$32,B717&gt;'graph (3)'!$E$20-'graph (3)'!$E$32),0.25,0)))</f>
        <v>#REF!</v>
      </c>
      <c r="L717" s="674" t="e">
        <f>IF('graph (3)'!$E$22=0,0,IF('graph (3)'!$E$2=0,20,IF(AND(B717&gt;'graph (3)'!$E$22-'graph (3)'!$E$32,B717&lt;'graph (3)'!$E$22+'graph (3)'!$E$32),0.25,0)))</f>
        <v>#REF!</v>
      </c>
    </row>
    <row r="718" spans="2:12">
      <c r="B718" s="620" t="e">
        <f>IF('graph (3)'!$E$2=0,"",B717+'graph (3)'!$E$32)</f>
        <v>#REF!</v>
      </c>
      <c r="C718" s="673" t="e">
        <f>IF('graph (3)'!$E$2=0,20,IF(SUM(K718+L718=0),NA(),0.25))</f>
        <v>#REF!</v>
      </c>
      <c r="D718" s="496" t="e">
        <f>IF('graph (3)'!$E$2=0,20,IF(AND(B718&lt;'graph (3)'!$E$10+'graph (3)'!$E$32,B718&gt;'graph (3)'!$E$10-'graph (3)'!$E$32),0.25,NA()))</f>
        <v>#REF!</v>
      </c>
      <c r="K718" s="674" t="e">
        <f>IF('graph (3)'!$E$20=0,0,IF('graph (3)'!$E$2=0,20,IF(AND(B718&lt;'graph (3)'!$E$20+'graph (3)'!$E$32,B718&gt;'graph (3)'!$E$20-'graph (3)'!$E$32),0.25,0)))</f>
        <v>#REF!</v>
      </c>
      <c r="L718" s="674" t="e">
        <f>IF('graph (3)'!$E$22=0,0,IF('graph (3)'!$E$2=0,20,IF(AND(B718&gt;'graph (3)'!$E$22-'graph (3)'!$E$32,B718&lt;'graph (3)'!$E$22+'graph (3)'!$E$32),0.25,0)))</f>
        <v>#REF!</v>
      </c>
    </row>
    <row r="719" spans="2:12">
      <c r="B719" s="620" t="e">
        <f>IF('graph (3)'!$E$2=0,"",B718+'graph (3)'!$E$32)</f>
        <v>#REF!</v>
      </c>
      <c r="C719" s="673" t="e">
        <f>IF('graph (3)'!$E$2=0,20,IF(SUM(K719+L719=0),NA(),0.25))</f>
        <v>#REF!</v>
      </c>
      <c r="D719" s="496" t="e">
        <f>IF('graph (3)'!$E$2=0,20,IF(AND(B719&lt;'graph (3)'!$E$10+'graph (3)'!$E$32,B719&gt;'graph (3)'!$E$10-'graph (3)'!$E$32),0.25,NA()))</f>
        <v>#REF!</v>
      </c>
      <c r="K719" s="674" t="e">
        <f>IF('graph (3)'!$E$20=0,0,IF('graph (3)'!$E$2=0,20,IF(AND(B719&lt;'graph (3)'!$E$20+'graph (3)'!$E$32,B719&gt;'graph (3)'!$E$20-'graph (3)'!$E$32),0.25,0)))</f>
        <v>#REF!</v>
      </c>
      <c r="L719" s="674" t="e">
        <f>IF('graph (3)'!$E$22=0,0,IF('graph (3)'!$E$2=0,20,IF(AND(B719&gt;'graph (3)'!$E$22-'graph (3)'!$E$32,B719&lt;'graph (3)'!$E$22+'graph (3)'!$E$32),0.25,0)))</f>
        <v>#REF!</v>
      </c>
    </row>
    <row r="720" spans="2:12">
      <c r="B720" s="620" t="e">
        <f>IF('graph (3)'!$E$2=0,"",B719+'graph (3)'!$E$32)</f>
        <v>#REF!</v>
      </c>
      <c r="C720" s="673" t="e">
        <f>IF('graph (3)'!$E$2=0,20,IF(SUM(K720+L720=0),NA(),0.25))</f>
        <v>#REF!</v>
      </c>
      <c r="D720" s="496" t="e">
        <f>IF('graph (3)'!$E$2=0,20,IF(AND(B720&lt;'graph (3)'!$E$10+'graph (3)'!$E$32,B720&gt;'graph (3)'!$E$10-'graph (3)'!$E$32),0.25,NA()))</f>
        <v>#REF!</v>
      </c>
      <c r="K720" s="674" t="e">
        <f>IF('graph (3)'!$E$20=0,0,IF('graph (3)'!$E$2=0,20,IF(AND(B720&lt;'graph (3)'!$E$20+'graph (3)'!$E$32,B720&gt;'graph (3)'!$E$20-'graph (3)'!$E$32),0.25,0)))</f>
        <v>#REF!</v>
      </c>
      <c r="L720" s="674" t="e">
        <f>IF('graph (3)'!$E$22=0,0,IF('graph (3)'!$E$2=0,20,IF(AND(B720&gt;'graph (3)'!$E$22-'graph (3)'!$E$32,B720&lt;'graph (3)'!$E$22+'graph (3)'!$E$32),0.25,0)))</f>
        <v>#REF!</v>
      </c>
    </row>
    <row r="721" spans="2:12">
      <c r="B721" s="620" t="e">
        <f>IF('graph (3)'!$E$2=0,"",B720+'graph (3)'!$E$32)</f>
        <v>#REF!</v>
      </c>
      <c r="C721" s="673" t="e">
        <f>IF('graph (3)'!$E$2=0,20,IF(SUM(K721+L721=0),NA(),0.25))</f>
        <v>#REF!</v>
      </c>
      <c r="D721" s="496" t="e">
        <f>IF('graph (3)'!$E$2=0,20,IF(AND(B721&lt;'graph (3)'!$E$10+'graph (3)'!$E$32,B721&gt;'graph (3)'!$E$10-'graph (3)'!$E$32),0.25,NA()))</f>
        <v>#REF!</v>
      </c>
      <c r="K721" s="674" t="e">
        <f>IF('graph (3)'!$E$20=0,0,IF('graph (3)'!$E$2=0,20,IF(AND(B721&lt;'graph (3)'!$E$20+'graph (3)'!$E$32,B721&gt;'graph (3)'!$E$20-'graph (3)'!$E$32),0.25,0)))</f>
        <v>#REF!</v>
      </c>
      <c r="L721" s="674" t="e">
        <f>IF('graph (3)'!$E$22=0,0,IF('graph (3)'!$E$2=0,20,IF(AND(B721&gt;'graph (3)'!$E$22-'graph (3)'!$E$32,B721&lt;'graph (3)'!$E$22+'graph (3)'!$E$32),0.25,0)))</f>
        <v>#REF!</v>
      </c>
    </row>
    <row r="722" spans="2:12">
      <c r="B722" s="620" t="e">
        <f>IF('graph (3)'!$E$2=0,"",B721+'graph (3)'!$E$32)</f>
        <v>#REF!</v>
      </c>
      <c r="C722" s="673" t="e">
        <f>IF('graph (3)'!$E$2=0,20,IF(SUM(K722+L722=0),NA(),0.25))</f>
        <v>#REF!</v>
      </c>
      <c r="D722" s="496" t="e">
        <f>IF('graph (3)'!$E$2=0,20,IF(AND(B722&lt;'graph (3)'!$E$10+'graph (3)'!$E$32,B722&gt;'graph (3)'!$E$10-'graph (3)'!$E$32),0.25,NA()))</f>
        <v>#REF!</v>
      </c>
      <c r="K722" s="674" t="e">
        <f>IF('graph (3)'!$E$20=0,0,IF('graph (3)'!$E$2=0,20,IF(AND(B722&lt;'graph (3)'!$E$20+'graph (3)'!$E$32,B722&gt;'graph (3)'!$E$20-'graph (3)'!$E$32),0.25,0)))</f>
        <v>#REF!</v>
      </c>
      <c r="L722" s="674" t="e">
        <f>IF('graph (3)'!$E$22=0,0,IF('graph (3)'!$E$2=0,20,IF(AND(B722&gt;'graph (3)'!$E$22-'graph (3)'!$E$32,B722&lt;'graph (3)'!$E$22+'graph (3)'!$E$32),0.25,0)))</f>
        <v>#REF!</v>
      </c>
    </row>
    <row r="723" spans="2:12">
      <c r="B723" s="620" t="e">
        <f>IF('graph (3)'!$E$2=0,"",B722+'graph (3)'!$E$32)</f>
        <v>#REF!</v>
      </c>
      <c r="C723" s="673" t="e">
        <f>IF('graph (3)'!$E$2=0,20,IF(SUM(K723+L723=0),NA(),0.25))</f>
        <v>#REF!</v>
      </c>
      <c r="D723" s="496" t="e">
        <f>IF('graph (3)'!$E$2=0,20,IF(AND(B723&lt;'graph (3)'!$E$10+'graph (3)'!$E$32,B723&gt;'graph (3)'!$E$10-'graph (3)'!$E$32),0.25,NA()))</f>
        <v>#REF!</v>
      </c>
      <c r="K723" s="674" t="e">
        <f>IF('graph (3)'!$E$20=0,0,IF('graph (3)'!$E$2=0,20,IF(AND(B723&lt;'graph (3)'!$E$20+'graph (3)'!$E$32,B723&gt;'graph (3)'!$E$20-'graph (3)'!$E$32),0.25,0)))</f>
        <v>#REF!</v>
      </c>
      <c r="L723" s="674" t="e">
        <f>IF('graph (3)'!$E$22=0,0,IF('graph (3)'!$E$2=0,20,IF(AND(B723&gt;'graph (3)'!$E$22-'graph (3)'!$E$32,B723&lt;'graph (3)'!$E$22+'graph (3)'!$E$32),0.25,0)))</f>
        <v>#REF!</v>
      </c>
    </row>
    <row r="724" spans="2:12">
      <c r="B724" s="620" t="e">
        <f>IF('graph (3)'!$E$2=0,"",B723+'graph (3)'!$E$32)</f>
        <v>#REF!</v>
      </c>
      <c r="C724" s="673" t="e">
        <f>IF('graph (3)'!$E$2=0,20,IF(SUM(K724+L724=0),NA(),0.25))</f>
        <v>#REF!</v>
      </c>
      <c r="D724" s="496" t="e">
        <f>IF('graph (3)'!$E$2=0,20,IF(AND(B724&lt;'graph (3)'!$E$10+'graph (3)'!$E$32,B724&gt;'graph (3)'!$E$10-'graph (3)'!$E$32),0.25,NA()))</f>
        <v>#REF!</v>
      </c>
      <c r="K724" s="674" t="e">
        <f>IF('graph (3)'!$E$20=0,0,IF('graph (3)'!$E$2=0,20,IF(AND(B724&lt;'graph (3)'!$E$20+'graph (3)'!$E$32,B724&gt;'graph (3)'!$E$20-'graph (3)'!$E$32),0.25,0)))</f>
        <v>#REF!</v>
      </c>
      <c r="L724" s="674" t="e">
        <f>IF('graph (3)'!$E$22=0,0,IF('graph (3)'!$E$2=0,20,IF(AND(B724&gt;'graph (3)'!$E$22-'graph (3)'!$E$32,B724&lt;'graph (3)'!$E$22+'graph (3)'!$E$32),0.25,0)))</f>
        <v>#REF!</v>
      </c>
    </row>
    <row r="725" spans="2:12">
      <c r="B725" s="620" t="e">
        <f>IF('graph (3)'!$E$2=0,"",B724+'graph (3)'!$E$32)</f>
        <v>#REF!</v>
      </c>
      <c r="C725" s="673" t="e">
        <f>IF('graph (3)'!$E$2=0,20,IF(SUM(K725+L725=0),NA(),0.25))</f>
        <v>#REF!</v>
      </c>
      <c r="D725" s="496" t="e">
        <f>IF('graph (3)'!$E$2=0,20,IF(AND(B725&lt;'graph (3)'!$E$10+'graph (3)'!$E$32,B725&gt;'graph (3)'!$E$10-'graph (3)'!$E$32),0.25,NA()))</f>
        <v>#REF!</v>
      </c>
      <c r="K725" s="674" t="e">
        <f>IF('graph (3)'!$E$20=0,0,IF('graph (3)'!$E$2=0,20,IF(AND(B725&lt;'graph (3)'!$E$20+'graph (3)'!$E$32,B725&gt;'graph (3)'!$E$20-'graph (3)'!$E$32),0.25,0)))</f>
        <v>#REF!</v>
      </c>
      <c r="L725" s="674" t="e">
        <f>IF('graph (3)'!$E$22=0,0,IF('graph (3)'!$E$2=0,20,IF(AND(B725&gt;'graph (3)'!$E$22-'graph (3)'!$E$32,B725&lt;'graph (3)'!$E$22+'graph (3)'!$E$32),0.25,0)))</f>
        <v>#REF!</v>
      </c>
    </row>
    <row r="726" spans="2:12">
      <c r="B726" s="620" t="e">
        <f>IF('graph (3)'!$E$2=0,"",B725+'graph (3)'!$E$32)</f>
        <v>#REF!</v>
      </c>
      <c r="C726" s="673" t="e">
        <f>IF('graph (3)'!$E$2=0,20,IF(SUM(K726+L726=0),NA(),0.25))</f>
        <v>#REF!</v>
      </c>
      <c r="D726" s="496" t="e">
        <f>IF('graph (3)'!$E$2=0,20,IF(AND(B726&lt;'graph (3)'!$E$10+'graph (3)'!$E$32,B726&gt;'graph (3)'!$E$10-'graph (3)'!$E$32),0.25,NA()))</f>
        <v>#REF!</v>
      </c>
      <c r="K726" s="674" t="e">
        <f>IF('graph (3)'!$E$20=0,0,IF('graph (3)'!$E$2=0,20,IF(AND(B726&lt;'graph (3)'!$E$20+'graph (3)'!$E$32,B726&gt;'graph (3)'!$E$20-'graph (3)'!$E$32),0.25,0)))</f>
        <v>#REF!</v>
      </c>
      <c r="L726" s="674" t="e">
        <f>IF('graph (3)'!$E$22=0,0,IF('graph (3)'!$E$2=0,20,IF(AND(B726&gt;'graph (3)'!$E$22-'graph (3)'!$E$32,B726&lt;'graph (3)'!$E$22+'graph (3)'!$E$32),0.25,0)))</f>
        <v>#REF!</v>
      </c>
    </row>
    <row r="727" spans="2:12">
      <c r="B727" s="620" t="e">
        <f>IF('graph (3)'!$E$2=0,"",B726+'graph (3)'!$E$32)</f>
        <v>#REF!</v>
      </c>
      <c r="C727" s="673" t="e">
        <f>IF('graph (3)'!$E$2=0,20,IF(SUM(K727+L727=0),NA(),0.25))</f>
        <v>#REF!</v>
      </c>
      <c r="D727" s="496" t="e">
        <f>IF('graph (3)'!$E$2=0,20,IF(AND(B727&lt;'graph (3)'!$E$10+'graph (3)'!$E$32,B727&gt;'graph (3)'!$E$10-'graph (3)'!$E$32),0.25,NA()))</f>
        <v>#REF!</v>
      </c>
      <c r="K727" s="674" t="e">
        <f>IF('graph (3)'!$E$20=0,0,IF('graph (3)'!$E$2=0,20,IF(AND(B727&lt;'graph (3)'!$E$20+'graph (3)'!$E$32,B727&gt;'graph (3)'!$E$20-'graph (3)'!$E$32),0.25,0)))</f>
        <v>#REF!</v>
      </c>
      <c r="L727" s="674" t="e">
        <f>IF('graph (3)'!$E$22=0,0,IF('graph (3)'!$E$2=0,20,IF(AND(B727&gt;'graph (3)'!$E$22-'graph (3)'!$E$32,B727&lt;'graph (3)'!$E$22+'graph (3)'!$E$32),0.25,0)))</f>
        <v>#REF!</v>
      </c>
    </row>
    <row r="728" spans="2:12">
      <c r="B728" s="620" t="e">
        <f>IF('graph (3)'!$E$2=0,"",B727+'graph (3)'!$E$32)</f>
        <v>#REF!</v>
      </c>
      <c r="C728" s="673" t="e">
        <f>IF('graph (3)'!$E$2=0,20,IF(SUM(K728+L728=0),NA(),0.25))</f>
        <v>#REF!</v>
      </c>
      <c r="D728" s="496" t="e">
        <f>IF('graph (3)'!$E$2=0,20,IF(AND(B728&lt;'graph (3)'!$E$10+'graph (3)'!$E$32,B728&gt;'graph (3)'!$E$10-'graph (3)'!$E$32),0.25,NA()))</f>
        <v>#REF!</v>
      </c>
      <c r="K728" s="674" t="e">
        <f>IF('graph (3)'!$E$20=0,0,IF('graph (3)'!$E$2=0,20,IF(AND(B728&lt;'graph (3)'!$E$20+'graph (3)'!$E$32,B728&gt;'graph (3)'!$E$20-'graph (3)'!$E$32),0.25,0)))</f>
        <v>#REF!</v>
      </c>
      <c r="L728" s="674" t="e">
        <f>IF('graph (3)'!$E$22=0,0,IF('graph (3)'!$E$2=0,20,IF(AND(B728&gt;'graph (3)'!$E$22-'graph (3)'!$E$32,B728&lt;'graph (3)'!$E$22+'graph (3)'!$E$32),0.25,0)))</f>
        <v>#REF!</v>
      </c>
    </row>
    <row r="729" spans="2:12">
      <c r="B729" s="620" t="e">
        <f>IF('graph (3)'!$E$2=0,"",B728+'graph (3)'!$E$32)</f>
        <v>#REF!</v>
      </c>
      <c r="C729" s="673" t="e">
        <f>IF('graph (3)'!$E$2=0,20,IF(SUM(K729+L729=0),NA(),0.25))</f>
        <v>#REF!</v>
      </c>
      <c r="D729" s="496" t="e">
        <f>IF('graph (3)'!$E$2=0,20,IF(AND(B729&lt;'graph (3)'!$E$10+'graph (3)'!$E$32,B729&gt;'graph (3)'!$E$10-'graph (3)'!$E$32),0.25,NA()))</f>
        <v>#REF!</v>
      </c>
      <c r="K729" s="674" t="e">
        <f>IF('graph (3)'!$E$20=0,0,IF('graph (3)'!$E$2=0,20,IF(AND(B729&lt;'graph (3)'!$E$20+'graph (3)'!$E$32,B729&gt;'graph (3)'!$E$20-'graph (3)'!$E$32),0.25,0)))</f>
        <v>#REF!</v>
      </c>
      <c r="L729" s="674" t="e">
        <f>IF('graph (3)'!$E$22=0,0,IF('graph (3)'!$E$2=0,20,IF(AND(B729&gt;'graph (3)'!$E$22-'graph (3)'!$E$32,B729&lt;'graph (3)'!$E$22+'graph (3)'!$E$32),0.25,0)))</f>
        <v>#REF!</v>
      </c>
    </row>
    <row r="730" spans="2:12">
      <c r="B730" s="620" t="e">
        <f>IF('graph (3)'!$E$2=0,"",B729+'graph (3)'!$E$32)</f>
        <v>#REF!</v>
      </c>
      <c r="C730" s="673" t="e">
        <f>IF('graph (3)'!$E$2=0,20,IF(SUM(K730+L730=0),NA(),0.25))</f>
        <v>#REF!</v>
      </c>
      <c r="D730" s="496" t="e">
        <f>IF('graph (3)'!$E$2=0,20,IF(AND(B730&lt;'graph (3)'!$E$10+'graph (3)'!$E$32,B730&gt;'graph (3)'!$E$10-'graph (3)'!$E$32),0.25,NA()))</f>
        <v>#REF!</v>
      </c>
      <c r="K730" s="674" t="e">
        <f>IF('graph (3)'!$E$20=0,0,IF('graph (3)'!$E$2=0,20,IF(AND(B730&lt;'graph (3)'!$E$20+'graph (3)'!$E$32,B730&gt;'graph (3)'!$E$20-'graph (3)'!$E$32),0.25,0)))</f>
        <v>#REF!</v>
      </c>
      <c r="L730" s="674" t="e">
        <f>IF('graph (3)'!$E$22=0,0,IF('graph (3)'!$E$2=0,20,IF(AND(B730&gt;'graph (3)'!$E$22-'graph (3)'!$E$32,B730&lt;'graph (3)'!$E$22+'graph (3)'!$E$32),0.25,0)))</f>
        <v>#REF!</v>
      </c>
    </row>
    <row r="731" spans="2:12">
      <c r="B731" s="620" t="e">
        <f>IF('graph (3)'!$E$2=0,"",B730+'graph (3)'!$E$32)</f>
        <v>#REF!</v>
      </c>
      <c r="C731" s="673" t="e">
        <f>IF('graph (3)'!$E$2=0,20,IF(SUM(K731+L731=0),NA(),0.25))</f>
        <v>#REF!</v>
      </c>
      <c r="D731" s="496" t="e">
        <f>IF('graph (3)'!$E$2=0,20,IF(AND(B731&lt;'graph (3)'!$E$10+'graph (3)'!$E$32,B731&gt;'graph (3)'!$E$10-'graph (3)'!$E$32),0.25,NA()))</f>
        <v>#REF!</v>
      </c>
      <c r="K731" s="674" t="e">
        <f>IF('graph (3)'!$E$20=0,0,IF('graph (3)'!$E$2=0,20,IF(AND(B731&lt;'graph (3)'!$E$20+'graph (3)'!$E$32,B731&gt;'graph (3)'!$E$20-'graph (3)'!$E$32),0.25,0)))</f>
        <v>#REF!</v>
      </c>
      <c r="L731" s="674" t="e">
        <f>IF('graph (3)'!$E$22=0,0,IF('graph (3)'!$E$2=0,20,IF(AND(B731&gt;'graph (3)'!$E$22-'graph (3)'!$E$32,B731&lt;'graph (3)'!$E$22+'graph (3)'!$E$32),0.25,0)))</f>
        <v>#REF!</v>
      </c>
    </row>
    <row r="732" spans="2:12">
      <c r="B732" s="620" t="e">
        <f>IF('graph (3)'!$E$2=0,"",B731+'graph (3)'!$E$32)</f>
        <v>#REF!</v>
      </c>
      <c r="C732" s="673" t="e">
        <f>IF('graph (3)'!$E$2=0,20,IF(SUM(K732+L732=0),NA(),0.25))</f>
        <v>#REF!</v>
      </c>
      <c r="D732" s="496" t="e">
        <f>IF('graph (3)'!$E$2=0,20,IF(AND(B732&lt;'graph (3)'!$E$10+'graph (3)'!$E$32,B732&gt;'graph (3)'!$E$10-'graph (3)'!$E$32),0.25,NA()))</f>
        <v>#REF!</v>
      </c>
      <c r="K732" s="674" t="e">
        <f>IF('graph (3)'!$E$20=0,0,IF('graph (3)'!$E$2=0,20,IF(AND(B732&lt;'graph (3)'!$E$20+'graph (3)'!$E$32,B732&gt;'graph (3)'!$E$20-'graph (3)'!$E$32),0.25,0)))</f>
        <v>#REF!</v>
      </c>
      <c r="L732" s="674" t="e">
        <f>IF('graph (3)'!$E$22=0,0,IF('graph (3)'!$E$2=0,20,IF(AND(B732&gt;'graph (3)'!$E$22-'graph (3)'!$E$32,B732&lt;'graph (3)'!$E$22+'graph (3)'!$E$32),0.25,0)))</f>
        <v>#REF!</v>
      </c>
    </row>
    <row r="733" spans="2:12">
      <c r="B733" s="620" t="e">
        <f>IF('graph (3)'!$E$2=0,"",B732+'graph (3)'!$E$32)</f>
        <v>#REF!</v>
      </c>
      <c r="C733" s="673" t="e">
        <f>IF('graph (3)'!$E$2=0,20,IF(SUM(K733+L733=0),NA(),0.25))</f>
        <v>#REF!</v>
      </c>
      <c r="D733" s="496" t="e">
        <f>IF('graph (3)'!$E$2=0,20,IF(AND(B733&lt;'graph (3)'!$E$10+'graph (3)'!$E$32,B733&gt;'graph (3)'!$E$10-'graph (3)'!$E$32),0.25,NA()))</f>
        <v>#REF!</v>
      </c>
      <c r="K733" s="674" t="e">
        <f>IF('graph (3)'!$E$20=0,0,IF('graph (3)'!$E$2=0,20,IF(AND(B733&lt;'graph (3)'!$E$20+'graph (3)'!$E$32,B733&gt;'graph (3)'!$E$20-'graph (3)'!$E$32),0.25,0)))</f>
        <v>#REF!</v>
      </c>
      <c r="L733" s="674" t="e">
        <f>IF('graph (3)'!$E$22=0,0,IF('graph (3)'!$E$2=0,20,IF(AND(B733&gt;'graph (3)'!$E$22-'graph (3)'!$E$32,B733&lt;'graph (3)'!$E$22+'graph (3)'!$E$32),0.25,0)))</f>
        <v>#REF!</v>
      </c>
    </row>
    <row r="734" spans="2:12">
      <c r="B734" s="620" t="e">
        <f>IF('graph (3)'!$E$2=0,"",B733+'graph (3)'!$E$32)</f>
        <v>#REF!</v>
      </c>
      <c r="C734" s="673" t="e">
        <f>IF('graph (3)'!$E$2=0,20,IF(SUM(K734+L734=0),NA(),0.25))</f>
        <v>#REF!</v>
      </c>
      <c r="D734" s="496" t="e">
        <f>IF('graph (3)'!$E$2=0,20,IF(AND(B734&lt;'graph (3)'!$E$10+'graph (3)'!$E$32,B734&gt;'graph (3)'!$E$10-'graph (3)'!$E$32),0.25,NA()))</f>
        <v>#REF!</v>
      </c>
      <c r="K734" s="674" t="e">
        <f>IF('graph (3)'!$E$20=0,0,IF('graph (3)'!$E$2=0,20,IF(AND(B734&lt;'graph (3)'!$E$20+'graph (3)'!$E$32,B734&gt;'graph (3)'!$E$20-'graph (3)'!$E$32),0.25,0)))</f>
        <v>#REF!</v>
      </c>
      <c r="L734" s="674" t="e">
        <f>IF('graph (3)'!$E$22=0,0,IF('graph (3)'!$E$2=0,20,IF(AND(B734&gt;'graph (3)'!$E$22-'graph (3)'!$E$32,B734&lt;'graph (3)'!$E$22+'graph (3)'!$E$32),0.25,0)))</f>
        <v>#REF!</v>
      </c>
    </row>
    <row r="735" spans="2:12">
      <c r="B735" s="620" t="e">
        <f>IF('graph (3)'!$E$2=0,"",B734+'graph (3)'!$E$32)</f>
        <v>#REF!</v>
      </c>
      <c r="C735" s="673" t="e">
        <f>IF('graph (3)'!$E$2=0,20,IF(SUM(K735+L735=0),NA(),0.25))</f>
        <v>#REF!</v>
      </c>
      <c r="D735" s="496" t="e">
        <f>IF('graph (3)'!$E$2=0,20,IF(AND(B735&lt;'graph (3)'!$E$10+'graph (3)'!$E$32,B735&gt;'graph (3)'!$E$10-'graph (3)'!$E$32),0.25,NA()))</f>
        <v>#REF!</v>
      </c>
      <c r="K735" s="674" t="e">
        <f>IF('graph (3)'!$E$20=0,0,IF('graph (3)'!$E$2=0,20,IF(AND(B735&lt;'graph (3)'!$E$20+'graph (3)'!$E$32,B735&gt;'graph (3)'!$E$20-'graph (3)'!$E$32),0.25,0)))</f>
        <v>#REF!</v>
      </c>
      <c r="L735" s="674" t="e">
        <f>IF('graph (3)'!$E$22=0,0,IF('graph (3)'!$E$2=0,20,IF(AND(B735&gt;'graph (3)'!$E$22-'graph (3)'!$E$32,B735&lt;'graph (3)'!$E$22+'graph (3)'!$E$32),0.25,0)))</f>
        <v>#REF!</v>
      </c>
    </row>
    <row r="736" spans="2:12">
      <c r="B736" s="620" t="e">
        <f>IF('graph (3)'!$E$2=0,"",B735+'graph (3)'!$E$32)</f>
        <v>#REF!</v>
      </c>
      <c r="C736" s="673" t="e">
        <f>IF('graph (3)'!$E$2=0,20,IF(SUM(K736+L736=0),NA(),0.25))</f>
        <v>#REF!</v>
      </c>
      <c r="D736" s="496" t="e">
        <f>IF('graph (3)'!$E$2=0,20,IF(AND(B736&lt;'graph (3)'!$E$10+'graph (3)'!$E$32,B736&gt;'graph (3)'!$E$10-'graph (3)'!$E$32),0.25,NA()))</f>
        <v>#REF!</v>
      </c>
      <c r="K736" s="674" t="e">
        <f>IF('graph (3)'!$E$20=0,0,IF('graph (3)'!$E$2=0,20,IF(AND(B736&lt;'graph (3)'!$E$20+'graph (3)'!$E$32,B736&gt;'graph (3)'!$E$20-'graph (3)'!$E$32),0.25,0)))</f>
        <v>#REF!</v>
      </c>
      <c r="L736" s="674" t="e">
        <f>IF('graph (3)'!$E$22=0,0,IF('graph (3)'!$E$2=0,20,IF(AND(B736&gt;'graph (3)'!$E$22-'graph (3)'!$E$32,B736&lt;'graph (3)'!$E$22+'graph (3)'!$E$32),0.25,0)))</f>
        <v>#REF!</v>
      </c>
    </row>
    <row r="737" spans="2:12">
      <c r="B737" s="620" t="e">
        <f>IF('graph (3)'!$E$2=0,"",B736+'graph (3)'!$E$32)</f>
        <v>#REF!</v>
      </c>
      <c r="C737" s="673" t="e">
        <f>IF('graph (3)'!$E$2=0,20,IF(SUM(K737+L737=0),NA(),0.25))</f>
        <v>#REF!</v>
      </c>
      <c r="D737" s="496" t="e">
        <f>IF('graph (3)'!$E$2=0,20,IF(AND(B737&lt;'graph (3)'!$E$10+'graph (3)'!$E$32,B737&gt;'graph (3)'!$E$10-'graph (3)'!$E$32),0.25,NA()))</f>
        <v>#REF!</v>
      </c>
      <c r="K737" s="674" t="e">
        <f>IF('graph (3)'!$E$20=0,0,IF('graph (3)'!$E$2=0,20,IF(AND(B737&lt;'graph (3)'!$E$20+'graph (3)'!$E$32,B737&gt;'graph (3)'!$E$20-'graph (3)'!$E$32),0.25,0)))</f>
        <v>#REF!</v>
      </c>
      <c r="L737" s="674" t="e">
        <f>IF('graph (3)'!$E$22=0,0,IF('graph (3)'!$E$2=0,20,IF(AND(B737&gt;'graph (3)'!$E$22-'graph (3)'!$E$32,B737&lt;'graph (3)'!$E$22+'graph (3)'!$E$32),0.25,0)))</f>
        <v>#REF!</v>
      </c>
    </row>
    <row r="738" spans="2:12">
      <c r="B738" s="620" t="e">
        <f>IF('graph (3)'!$E$2=0,"",B737+'graph (3)'!$E$32)</f>
        <v>#REF!</v>
      </c>
      <c r="C738" s="673" t="e">
        <f>IF('graph (3)'!$E$2=0,20,IF(SUM(K738+L738=0),NA(),0.25))</f>
        <v>#REF!</v>
      </c>
      <c r="D738" s="496" t="e">
        <f>IF('graph (3)'!$E$2=0,20,IF(AND(B738&lt;'graph (3)'!$E$10+'graph (3)'!$E$32,B738&gt;'graph (3)'!$E$10-'graph (3)'!$E$32),0.25,NA()))</f>
        <v>#REF!</v>
      </c>
      <c r="K738" s="674" t="e">
        <f>IF('graph (3)'!$E$20=0,0,IF('graph (3)'!$E$2=0,20,IF(AND(B738&lt;'graph (3)'!$E$20+'graph (3)'!$E$32,B738&gt;'graph (3)'!$E$20-'graph (3)'!$E$32),0.25,0)))</f>
        <v>#REF!</v>
      </c>
      <c r="L738" s="674" t="e">
        <f>IF('graph (3)'!$E$22=0,0,IF('graph (3)'!$E$2=0,20,IF(AND(B738&gt;'graph (3)'!$E$22-'graph (3)'!$E$32,B738&lt;'graph (3)'!$E$22+'graph (3)'!$E$32),0.25,0)))</f>
        <v>#REF!</v>
      </c>
    </row>
    <row r="739" spans="2:12">
      <c r="B739" s="620" t="e">
        <f>IF('graph (3)'!$E$2=0,"",B738+'graph (3)'!$E$32)</f>
        <v>#REF!</v>
      </c>
      <c r="C739" s="673" t="e">
        <f>IF('graph (3)'!$E$2=0,20,IF(SUM(K739+L739=0),NA(),0.25))</f>
        <v>#REF!</v>
      </c>
      <c r="D739" s="496" t="e">
        <f>IF('graph (3)'!$E$2=0,20,IF(AND(B739&lt;'graph (3)'!$E$10+'graph (3)'!$E$32,B739&gt;'graph (3)'!$E$10-'graph (3)'!$E$32),0.25,NA()))</f>
        <v>#REF!</v>
      </c>
      <c r="K739" s="674" t="e">
        <f>IF('graph (3)'!$E$20=0,0,IF('graph (3)'!$E$2=0,20,IF(AND(B739&lt;'graph (3)'!$E$20+'graph (3)'!$E$32,B739&gt;'graph (3)'!$E$20-'graph (3)'!$E$32),0.25,0)))</f>
        <v>#REF!</v>
      </c>
      <c r="L739" s="674" t="e">
        <f>IF('graph (3)'!$E$22=0,0,IF('graph (3)'!$E$2=0,20,IF(AND(B739&gt;'graph (3)'!$E$22-'graph (3)'!$E$32,B739&lt;'graph (3)'!$E$22+'graph (3)'!$E$32),0.25,0)))</f>
        <v>#REF!</v>
      </c>
    </row>
    <row r="740" spans="2:12">
      <c r="B740" s="620" t="e">
        <f>IF('graph (3)'!$E$2=0,"",B739+'graph (3)'!$E$32)</f>
        <v>#REF!</v>
      </c>
      <c r="C740" s="673" t="e">
        <f>IF('graph (3)'!$E$2=0,20,IF(SUM(K740+L740=0),NA(),0.25))</f>
        <v>#REF!</v>
      </c>
      <c r="D740" s="496" t="e">
        <f>IF('graph (3)'!$E$2=0,20,IF(AND(B740&lt;'graph (3)'!$E$10+'graph (3)'!$E$32,B740&gt;'graph (3)'!$E$10-'graph (3)'!$E$32),0.25,NA()))</f>
        <v>#REF!</v>
      </c>
      <c r="K740" s="674" t="e">
        <f>IF('graph (3)'!$E$20=0,0,IF('graph (3)'!$E$2=0,20,IF(AND(B740&lt;'graph (3)'!$E$20+'graph (3)'!$E$32,B740&gt;'graph (3)'!$E$20-'graph (3)'!$E$32),0.25,0)))</f>
        <v>#REF!</v>
      </c>
      <c r="L740" s="674" t="e">
        <f>IF('graph (3)'!$E$22=0,0,IF('graph (3)'!$E$2=0,20,IF(AND(B740&gt;'graph (3)'!$E$22-'graph (3)'!$E$32,B740&lt;'graph (3)'!$E$22+'graph (3)'!$E$32),0.25,0)))</f>
        <v>#REF!</v>
      </c>
    </row>
    <row r="741" spans="2:12">
      <c r="B741" s="620" t="e">
        <f>IF('graph (3)'!$E$2=0,"",B740+'graph (3)'!$E$32)</f>
        <v>#REF!</v>
      </c>
      <c r="C741" s="673" t="e">
        <f>IF('graph (3)'!$E$2=0,20,IF(SUM(K741+L741=0),NA(),0.25))</f>
        <v>#REF!</v>
      </c>
      <c r="D741" s="496" t="e">
        <f>IF('graph (3)'!$E$2=0,20,IF(AND(B741&lt;'graph (3)'!$E$10+'graph (3)'!$E$32,B741&gt;'graph (3)'!$E$10-'graph (3)'!$E$32),0.25,NA()))</f>
        <v>#REF!</v>
      </c>
      <c r="K741" s="674" t="e">
        <f>IF('graph (3)'!$E$20=0,0,IF('graph (3)'!$E$2=0,20,IF(AND(B741&lt;'graph (3)'!$E$20+'graph (3)'!$E$32,B741&gt;'graph (3)'!$E$20-'graph (3)'!$E$32),0.25,0)))</f>
        <v>#REF!</v>
      </c>
      <c r="L741" s="674" t="e">
        <f>IF('graph (3)'!$E$22=0,0,IF('graph (3)'!$E$2=0,20,IF(AND(B741&gt;'graph (3)'!$E$22-'graph (3)'!$E$32,B741&lt;'graph (3)'!$E$22+'graph (3)'!$E$32),0.25,0)))</f>
        <v>#REF!</v>
      </c>
    </row>
    <row r="742" spans="2:12">
      <c r="B742" s="620" t="e">
        <f>IF('graph (3)'!$E$2=0,"",B741+'graph (3)'!$E$32)</f>
        <v>#REF!</v>
      </c>
      <c r="C742" s="673" t="e">
        <f>IF('graph (3)'!$E$2=0,20,IF(SUM(K742+L742=0),NA(),0.25))</f>
        <v>#REF!</v>
      </c>
      <c r="D742" s="496" t="e">
        <f>IF('graph (3)'!$E$2=0,20,IF(AND(B742&lt;'graph (3)'!$E$10+'graph (3)'!$E$32,B742&gt;'graph (3)'!$E$10-'graph (3)'!$E$32),0.25,NA()))</f>
        <v>#REF!</v>
      </c>
      <c r="K742" s="674" t="e">
        <f>IF('graph (3)'!$E$20=0,0,IF('graph (3)'!$E$2=0,20,IF(AND(B742&lt;'graph (3)'!$E$20+'graph (3)'!$E$32,B742&gt;'graph (3)'!$E$20-'graph (3)'!$E$32),0.25,0)))</f>
        <v>#REF!</v>
      </c>
      <c r="L742" s="674" t="e">
        <f>IF('graph (3)'!$E$22=0,0,IF('graph (3)'!$E$2=0,20,IF(AND(B742&gt;'graph (3)'!$E$22-'graph (3)'!$E$32,B742&lt;'graph (3)'!$E$22+'graph (3)'!$E$32),0.25,0)))</f>
        <v>#REF!</v>
      </c>
    </row>
    <row r="743" spans="2:12">
      <c r="B743" s="620" t="e">
        <f>IF('graph (3)'!$E$2=0,"",B742+'graph (3)'!$E$32)</f>
        <v>#REF!</v>
      </c>
      <c r="C743" s="673" t="e">
        <f>IF('graph (3)'!$E$2=0,20,IF(SUM(K743+L743=0),NA(),0.25))</f>
        <v>#REF!</v>
      </c>
      <c r="D743" s="496" t="e">
        <f>IF('graph (3)'!$E$2=0,20,IF(AND(B743&lt;'graph (3)'!$E$10+'graph (3)'!$E$32,B743&gt;'graph (3)'!$E$10-'graph (3)'!$E$32),0.25,NA()))</f>
        <v>#REF!</v>
      </c>
      <c r="K743" s="674" t="e">
        <f>IF('graph (3)'!$E$20=0,0,IF('graph (3)'!$E$2=0,20,IF(AND(B743&lt;'graph (3)'!$E$20+'graph (3)'!$E$32,B743&gt;'graph (3)'!$E$20-'graph (3)'!$E$32),0.25,0)))</f>
        <v>#REF!</v>
      </c>
      <c r="L743" s="674" t="e">
        <f>IF('graph (3)'!$E$22=0,0,IF('graph (3)'!$E$2=0,20,IF(AND(B743&gt;'graph (3)'!$E$22-'graph (3)'!$E$32,B743&lt;'graph (3)'!$E$22+'graph (3)'!$E$32),0.25,0)))</f>
        <v>#REF!</v>
      </c>
    </row>
    <row r="744" spans="2:12">
      <c r="B744" s="620" t="e">
        <f>IF('graph (3)'!$E$2=0,"",B743+'graph (3)'!$E$32)</f>
        <v>#REF!</v>
      </c>
      <c r="C744" s="673" t="e">
        <f>IF('graph (3)'!$E$2=0,20,IF(SUM(K744+L744=0),NA(),0.25))</f>
        <v>#REF!</v>
      </c>
      <c r="D744" s="496" t="e">
        <f>IF('graph (3)'!$E$2=0,20,IF(AND(B744&lt;'graph (3)'!$E$10+'graph (3)'!$E$32,B744&gt;'graph (3)'!$E$10-'graph (3)'!$E$32),0.25,NA()))</f>
        <v>#REF!</v>
      </c>
      <c r="K744" s="674" t="e">
        <f>IF('graph (3)'!$E$20=0,0,IF('graph (3)'!$E$2=0,20,IF(AND(B744&lt;'graph (3)'!$E$20+'graph (3)'!$E$32,B744&gt;'graph (3)'!$E$20-'graph (3)'!$E$32),0.25,0)))</f>
        <v>#REF!</v>
      </c>
      <c r="L744" s="674" t="e">
        <f>IF('graph (3)'!$E$22=0,0,IF('graph (3)'!$E$2=0,20,IF(AND(B744&gt;'graph (3)'!$E$22-'graph (3)'!$E$32,B744&lt;'graph (3)'!$E$22+'graph (3)'!$E$32),0.25,0)))</f>
        <v>#REF!</v>
      </c>
    </row>
    <row r="745" spans="2:12">
      <c r="B745" s="620" t="e">
        <f>IF('graph (3)'!$E$2=0,"",B744+'graph (3)'!$E$32)</f>
        <v>#REF!</v>
      </c>
      <c r="C745" s="673" t="e">
        <f>IF('graph (3)'!$E$2=0,20,IF(SUM(K745+L745=0),NA(),0.25))</f>
        <v>#REF!</v>
      </c>
      <c r="D745" s="496" t="e">
        <f>IF('graph (3)'!$E$2=0,20,IF(AND(B745&lt;'graph (3)'!$E$10+'graph (3)'!$E$32,B745&gt;'graph (3)'!$E$10-'graph (3)'!$E$32),0.25,NA()))</f>
        <v>#REF!</v>
      </c>
      <c r="K745" s="674" t="e">
        <f>IF('graph (3)'!$E$20=0,0,IF('graph (3)'!$E$2=0,20,IF(AND(B745&lt;'graph (3)'!$E$20+'graph (3)'!$E$32,B745&gt;'graph (3)'!$E$20-'graph (3)'!$E$32),0.25,0)))</f>
        <v>#REF!</v>
      </c>
      <c r="L745" s="674" t="e">
        <f>IF('graph (3)'!$E$22=0,0,IF('graph (3)'!$E$2=0,20,IF(AND(B745&gt;'graph (3)'!$E$22-'graph (3)'!$E$32,B745&lt;'graph (3)'!$E$22+'graph (3)'!$E$32),0.25,0)))</f>
        <v>#REF!</v>
      </c>
    </row>
    <row r="746" spans="2:12">
      <c r="B746" s="620" t="e">
        <f>IF('graph (3)'!$E$2=0,"",B745+'graph (3)'!$E$32)</f>
        <v>#REF!</v>
      </c>
      <c r="C746" s="673" t="e">
        <f>IF('graph (3)'!$E$2=0,20,IF(SUM(K746+L746=0),NA(),0.25))</f>
        <v>#REF!</v>
      </c>
      <c r="D746" s="496" t="e">
        <f>IF('graph (3)'!$E$2=0,20,IF(AND(B746&lt;'graph (3)'!$E$10+'graph (3)'!$E$32,B746&gt;'graph (3)'!$E$10-'graph (3)'!$E$32),0.25,NA()))</f>
        <v>#REF!</v>
      </c>
      <c r="K746" s="674" t="e">
        <f>IF('graph (3)'!$E$20=0,0,IF('graph (3)'!$E$2=0,20,IF(AND(B746&lt;'graph (3)'!$E$20+'graph (3)'!$E$32,B746&gt;'graph (3)'!$E$20-'graph (3)'!$E$32),0.25,0)))</f>
        <v>#REF!</v>
      </c>
      <c r="L746" s="674" t="e">
        <f>IF('graph (3)'!$E$22=0,0,IF('graph (3)'!$E$2=0,20,IF(AND(B746&gt;'graph (3)'!$E$22-'graph (3)'!$E$32,B746&lt;'graph (3)'!$E$22+'graph (3)'!$E$32),0.25,0)))</f>
        <v>#REF!</v>
      </c>
    </row>
    <row r="747" spans="2:12">
      <c r="B747" s="620" t="e">
        <f>IF('graph (3)'!$E$2=0,"",B746+'graph (3)'!$E$32)</f>
        <v>#REF!</v>
      </c>
      <c r="C747" s="673" t="e">
        <f>IF('graph (3)'!$E$2=0,20,IF(SUM(K747+L747=0),NA(),0.25))</f>
        <v>#REF!</v>
      </c>
      <c r="D747" s="496" t="e">
        <f>IF('graph (3)'!$E$2=0,20,IF(AND(B747&lt;'graph (3)'!$E$10+'graph (3)'!$E$32,B747&gt;'graph (3)'!$E$10-'graph (3)'!$E$32),0.25,NA()))</f>
        <v>#REF!</v>
      </c>
      <c r="K747" s="674" t="e">
        <f>IF('graph (3)'!$E$20=0,0,IF('graph (3)'!$E$2=0,20,IF(AND(B747&lt;'graph (3)'!$E$20+'graph (3)'!$E$32,B747&gt;'graph (3)'!$E$20-'graph (3)'!$E$32),0.25,0)))</f>
        <v>#REF!</v>
      </c>
      <c r="L747" s="674" t="e">
        <f>IF('graph (3)'!$E$22=0,0,IF('graph (3)'!$E$2=0,20,IF(AND(B747&gt;'graph (3)'!$E$22-'graph (3)'!$E$32,B747&lt;'graph (3)'!$E$22+'graph (3)'!$E$32),0.25,0)))</f>
        <v>#REF!</v>
      </c>
    </row>
    <row r="748" spans="2:12">
      <c r="B748" s="620" t="e">
        <f>IF('graph (3)'!$E$2=0,"",B747+'graph (3)'!$E$32)</f>
        <v>#REF!</v>
      </c>
      <c r="C748" s="673" t="e">
        <f>IF('graph (3)'!$E$2=0,20,IF(SUM(K748+L748=0),NA(),0.25))</f>
        <v>#REF!</v>
      </c>
      <c r="D748" s="496" t="e">
        <f>IF('graph (3)'!$E$2=0,20,IF(AND(B748&lt;'graph (3)'!$E$10+'graph (3)'!$E$32,B748&gt;'graph (3)'!$E$10-'graph (3)'!$E$32),0.25,NA()))</f>
        <v>#REF!</v>
      </c>
      <c r="K748" s="674" t="e">
        <f>IF('graph (3)'!$E$20=0,0,IF('graph (3)'!$E$2=0,20,IF(AND(B748&lt;'graph (3)'!$E$20+'graph (3)'!$E$32,B748&gt;'graph (3)'!$E$20-'graph (3)'!$E$32),0.25,0)))</f>
        <v>#REF!</v>
      </c>
      <c r="L748" s="674" t="e">
        <f>IF('graph (3)'!$E$22=0,0,IF('graph (3)'!$E$2=0,20,IF(AND(B748&gt;'graph (3)'!$E$22-'graph (3)'!$E$32,B748&lt;'graph (3)'!$E$22+'graph (3)'!$E$32),0.25,0)))</f>
        <v>#REF!</v>
      </c>
    </row>
    <row r="749" spans="2:12">
      <c r="B749" s="620" t="e">
        <f>IF('graph (3)'!$E$2=0,"",B748+'graph (3)'!$E$32)</f>
        <v>#REF!</v>
      </c>
      <c r="C749" s="673" t="e">
        <f>IF('graph (3)'!$E$2=0,20,IF(SUM(K749+L749=0),NA(),0.25))</f>
        <v>#REF!</v>
      </c>
      <c r="D749" s="496" t="e">
        <f>IF('graph (3)'!$E$2=0,20,IF(AND(B749&lt;'graph (3)'!$E$10+'graph (3)'!$E$32,B749&gt;'graph (3)'!$E$10-'graph (3)'!$E$32),0.25,NA()))</f>
        <v>#REF!</v>
      </c>
      <c r="K749" s="674" t="e">
        <f>IF('graph (3)'!$E$20=0,0,IF('graph (3)'!$E$2=0,20,IF(AND(B749&lt;'graph (3)'!$E$20+'graph (3)'!$E$32,B749&gt;'graph (3)'!$E$20-'graph (3)'!$E$32),0.25,0)))</f>
        <v>#REF!</v>
      </c>
      <c r="L749" s="674" t="e">
        <f>IF('graph (3)'!$E$22=0,0,IF('graph (3)'!$E$2=0,20,IF(AND(B749&gt;'graph (3)'!$E$22-'graph (3)'!$E$32,B749&lt;'graph (3)'!$E$22+'graph (3)'!$E$32),0.25,0)))</f>
        <v>#REF!</v>
      </c>
    </row>
    <row r="750" spans="2:12">
      <c r="B750" s="620" t="e">
        <f>IF('graph (3)'!$E$2=0,"",B749+'graph (3)'!$E$32)</f>
        <v>#REF!</v>
      </c>
      <c r="C750" s="673" t="e">
        <f>IF('graph (3)'!$E$2=0,20,IF(SUM(K750+L750=0),NA(),0.25))</f>
        <v>#REF!</v>
      </c>
      <c r="D750" s="496" t="e">
        <f>IF('graph (3)'!$E$2=0,20,IF(AND(B750&lt;'graph (3)'!$E$10+'graph (3)'!$E$32,B750&gt;'graph (3)'!$E$10-'graph (3)'!$E$32),0.25,NA()))</f>
        <v>#REF!</v>
      </c>
      <c r="K750" s="674" t="e">
        <f>IF('graph (3)'!$E$20=0,0,IF('graph (3)'!$E$2=0,20,IF(AND(B750&lt;'graph (3)'!$E$20+'graph (3)'!$E$32,B750&gt;'graph (3)'!$E$20-'graph (3)'!$E$32),0.25,0)))</f>
        <v>#REF!</v>
      </c>
      <c r="L750" s="674" t="e">
        <f>IF('graph (3)'!$E$22=0,0,IF('graph (3)'!$E$2=0,20,IF(AND(B750&gt;'graph (3)'!$E$22-'graph (3)'!$E$32,B750&lt;'graph (3)'!$E$22+'graph (3)'!$E$32),0.25,0)))</f>
        <v>#REF!</v>
      </c>
    </row>
    <row r="751" spans="2:12">
      <c r="B751" s="620" t="e">
        <f>IF('graph (3)'!$E$2=0,"",B750+'graph (3)'!$E$32)</f>
        <v>#REF!</v>
      </c>
      <c r="C751" s="673" t="e">
        <f>IF('graph (3)'!$E$2=0,20,IF(SUM(K751+L751=0),NA(),0.25))</f>
        <v>#REF!</v>
      </c>
      <c r="D751" s="496" t="e">
        <f>IF('graph (3)'!$E$2=0,20,IF(AND(B751&lt;'graph (3)'!$E$10+'graph (3)'!$E$32,B751&gt;'graph (3)'!$E$10-'graph (3)'!$E$32),0.25,NA()))</f>
        <v>#REF!</v>
      </c>
      <c r="K751" s="674" t="e">
        <f>IF('graph (3)'!$E$20=0,0,IF('graph (3)'!$E$2=0,20,IF(AND(B751&lt;'graph (3)'!$E$20+'graph (3)'!$E$32,B751&gt;'graph (3)'!$E$20-'graph (3)'!$E$32),0.25,0)))</f>
        <v>#REF!</v>
      </c>
      <c r="L751" s="674" t="e">
        <f>IF('graph (3)'!$E$22=0,0,IF('graph (3)'!$E$2=0,20,IF(AND(B751&gt;'graph (3)'!$E$22-'graph (3)'!$E$32,B751&lt;'graph (3)'!$E$22+'graph (3)'!$E$32),0.25,0)))</f>
        <v>#REF!</v>
      </c>
    </row>
    <row r="752" spans="2:12">
      <c r="B752" s="620" t="e">
        <f>IF('graph (3)'!$E$2=0,"",B751+'graph (3)'!$E$32)</f>
        <v>#REF!</v>
      </c>
      <c r="C752" s="673" t="e">
        <f>IF('graph (3)'!$E$2=0,20,IF(SUM(K752+L752=0),NA(),0.25))</f>
        <v>#REF!</v>
      </c>
      <c r="D752" s="496" t="e">
        <f>IF('graph (3)'!$E$2=0,20,IF(AND(B752&lt;'graph (3)'!$E$10+'graph (3)'!$E$32,B752&gt;'graph (3)'!$E$10-'graph (3)'!$E$32),0.25,NA()))</f>
        <v>#REF!</v>
      </c>
      <c r="K752" s="674" t="e">
        <f>IF('graph (3)'!$E$20=0,0,IF('graph (3)'!$E$2=0,20,IF(AND(B752&lt;'graph (3)'!$E$20+'graph (3)'!$E$32,B752&gt;'graph (3)'!$E$20-'graph (3)'!$E$32),0.25,0)))</f>
        <v>#REF!</v>
      </c>
      <c r="L752" s="674" t="e">
        <f>IF('graph (3)'!$E$22=0,0,IF('graph (3)'!$E$2=0,20,IF(AND(B752&gt;'graph (3)'!$E$22-'graph (3)'!$E$32,B752&lt;'graph (3)'!$E$22+'graph (3)'!$E$32),0.25,0)))</f>
        <v>#REF!</v>
      </c>
    </row>
    <row r="753" spans="2:12">
      <c r="B753" s="620" t="e">
        <f>IF('graph (3)'!$E$2=0,"",B752+'graph (3)'!$E$32)</f>
        <v>#REF!</v>
      </c>
      <c r="C753" s="673" t="e">
        <f>IF('graph (3)'!$E$2=0,20,IF(SUM(K753+L753=0),NA(),0.25))</f>
        <v>#REF!</v>
      </c>
      <c r="D753" s="496" t="e">
        <f>IF('graph (3)'!$E$2=0,20,IF(AND(B753&lt;'graph (3)'!$E$10+'graph (3)'!$E$32,B753&gt;'graph (3)'!$E$10-'graph (3)'!$E$32),0.25,NA()))</f>
        <v>#REF!</v>
      </c>
      <c r="K753" s="674" t="e">
        <f>IF('graph (3)'!$E$20=0,0,IF('graph (3)'!$E$2=0,20,IF(AND(B753&lt;'graph (3)'!$E$20+'graph (3)'!$E$32,B753&gt;'graph (3)'!$E$20-'graph (3)'!$E$32),0.25,0)))</f>
        <v>#REF!</v>
      </c>
      <c r="L753" s="674" t="e">
        <f>IF('graph (3)'!$E$22=0,0,IF('graph (3)'!$E$2=0,20,IF(AND(B753&gt;'graph (3)'!$E$22-'graph (3)'!$E$32,B753&lt;'graph (3)'!$E$22+'graph (3)'!$E$32),0.25,0)))</f>
        <v>#REF!</v>
      </c>
    </row>
    <row r="754" spans="2:12">
      <c r="B754" s="620" t="e">
        <f>IF('graph (3)'!$E$2=0,"",B753+'graph (3)'!$E$32)</f>
        <v>#REF!</v>
      </c>
      <c r="C754" s="673" t="e">
        <f>IF('graph (3)'!$E$2=0,20,IF(SUM(K754+L754=0),NA(),0.25))</f>
        <v>#REF!</v>
      </c>
      <c r="D754" s="496" t="e">
        <f>IF('graph (3)'!$E$2=0,20,IF(AND(B754&lt;'graph (3)'!$E$10+'graph (3)'!$E$32,B754&gt;'graph (3)'!$E$10-'graph (3)'!$E$32),0.25,NA()))</f>
        <v>#REF!</v>
      </c>
      <c r="K754" s="674" t="e">
        <f>IF('graph (3)'!$E$20=0,0,IF('graph (3)'!$E$2=0,20,IF(AND(B754&lt;'graph (3)'!$E$20+'graph (3)'!$E$32,B754&gt;'graph (3)'!$E$20-'graph (3)'!$E$32),0.25,0)))</f>
        <v>#REF!</v>
      </c>
      <c r="L754" s="674" t="e">
        <f>IF('graph (3)'!$E$22=0,0,IF('graph (3)'!$E$2=0,20,IF(AND(B754&gt;'graph (3)'!$E$22-'graph (3)'!$E$32,B754&lt;'graph (3)'!$E$22+'graph (3)'!$E$32),0.25,0)))</f>
        <v>#REF!</v>
      </c>
    </row>
    <row r="755" spans="2:12">
      <c r="B755" s="620" t="e">
        <f>IF('graph (3)'!$E$2=0,"",B754+'graph (3)'!$E$32)</f>
        <v>#REF!</v>
      </c>
      <c r="C755" s="673" t="e">
        <f>IF('graph (3)'!$E$2=0,20,IF(SUM(K755+L755=0),NA(),0.25))</f>
        <v>#REF!</v>
      </c>
      <c r="D755" s="496" t="e">
        <f>IF('graph (3)'!$E$2=0,20,IF(AND(B755&lt;'graph (3)'!$E$10+'graph (3)'!$E$32,B755&gt;'graph (3)'!$E$10-'graph (3)'!$E$32),0.25,NA()))</f>
        <v>#REF!</v>
      </c>
      <c r="K755" s="674" t="e">
        <f>IF('graph (3)'!$E$20=0,0,IF('graph (3)'!$E$2=0,20,IF(AND(B755&lt;'graph (3)'!$E$20+'graph (3)'!$E$32,B755&gt;'graph (3)'!$E$20-'graph (3)'!$E$32),0.25,0)))</f>
        <v>#REF!</v>
      </c>
      <c r="L755" s="674" t="e">
        <f>IF('graph (3)'!$E$22=0,0,IF('graph (3)'!$E$2=0,20,IF(AND(B755&gt;'graph (3)'!$E$22-'graph (3)'!$E$32,B755&lt;'graph (3)'!$E$22+'graph (3)'!$E$32),0.25,0)))</f>
        <v>#REF!</v>
      </c>
    </row>
    <row r="756" spans="2:12">
      <c r="B756" s="620" t="e">
        <f>IF('graph (3)'!$E$2=0,"",B755+'graph (3)'!$E$32)</f>
        <v>#REF!</v>
      </c>
      <c r="C756" s="673" t="e">
        <f>IF('graph (3)'!$E$2=0,20,IF(SUM(K756+L756=0),NA(),0.25))</f>
        <v>#REF!</v>
      </c>
      <c r="D756" s="496" t="e">
        <f>IF('graph (3)'!$E$2=0,20,IF(AND(B756&lt;'graph (3)'!$E$10+'graph (3)'!$E$32,B756&gt;'graph (3)'!$E$10-'graph (3)'!$E$32),0.25,NA()))</f>
        <v>#REF!</v>
      </c>
      <c r="K756" s="674" t="e">
        <f>IF('graph (3)'!$E$20=0,0,IF('graph (3)'!$E$2=0,20,IF(AND(B756&lt;'graph (3)'!$E$20+'graph (3)'!$E$32,B756&gt;'graph (3)'!$E$20-'graph (3)'!$E$32),0.25,0)))</f>
        <v>#REF!</v>
      </c>
      <c r="L756" s="674" t="e">
        <f>IF('graph (3)'!$E$22=0,0,IF('graph (3)'!$E$2=0,20,IF(AND(B756&gt;'graph (3)'!$E$22-'graph (3)'!$E$32,B756&lt;'graph (3)'!$E$22+'graph (3)'!$E$32),0.25,0)))</f>
        <v>#REF!</v>
      </c>
    </row>
    <row r="757" spans="2:12">
      <c r="B757" s="620" t="e">
        <f>IF('graph (3)'!$E$2=0,"",B756+'graph (3)'!$E$32)</f>
        <v>#REF!</v>
      </c>
      <c r="C757" s="673" t="e">
        <f>IF('graph (3)'!$E$2=0,20,IF(SUM(K757+L757=0),NA(),0.25))</f>
        <v>#REF!</v>
      </c>
      <c r="D757" s="496" t="e">
        <f>IF('graph (3)'!$E$2=0,20,IF(AND(B757&lt;'graph (3)'!$E$10+'graph (3)'!$E$32,B757&gt;'graph (3)'!$E$10-'graph (3)'!$E$32),0.25,NA()))</f>
        <v>#REF!</v>
      </c>
      <c r="K757" s="674" t="e">
        <f>IF('graph (3)'!$E$20=0,0,IF('graph (3)'!$E$2=0,20,IF(AND(B757&lt;'graph (3)'!$E$20+'graph (3)'!$E$32,B757&gt;'graph (3)'!$E$20-'graph (3)'!$E$32),0.25,0)))</f>
        <v>#REF!</v>
      </c>
      <c r="L757" s="674" t="e">
        <f>IF('graph (3)'!$E$22=0,0,IF('graph (3)'!$E$2=0,20,IF(AND(B757&gt;'graph (3)'!$E$22-'graph (3)'!$E$32,B757&lt;'graph (3)'!$E$22+'graph (3)'!$E$32),0.25,0)))</f>
        <v>#REF!</v>
      </c>
    </row>
    <row r="758" spans="2:12">
      <c r="B758" s="620" t="e">
        <f>IF('graph (3)'!$E$2=0,"",B757+'graph (3)'!$E$32)</f>
        <v>#REF!</v>
      </c>
      <c r="C758" s="673" t="e">
        <f>IF('graph (3)'!$E$2=0,20,IF(SUM(K758+L758=0),NA(),0.25))</f>
        <v>#REF!</v>
      </c>
      <c r="D758" s="496" t="e">
        <f>IF('graph (3)'!$E$2=0,20,IF(AND(B758&lt;'graph (3)'!$E$10+'graph (3)'!$E$32,B758&gt;'graph (3)'!$E$10-'graph (3)'!$E$32),0.25,NA()))</f>
        <v>#REF!</v>
      </c>
      <c r="K758" s="674" t="e">
        <f>IF('graph (3)'!$E$20=0,0,IF('graph (3)'!$E$2=0,20,IF(AND(B758&lt;'graph (3)'!$E$20+'graph (3)'!$E$32,B758&gt;'graph (3)'!$E$20-'graph (3)'!$E$32),0.25,0)))</f>
        <v>#REF!</v>
      </c>
      <c r="L758" s="674" t="e">
        <f>IF('graph (3)'!$E$22=0,0,IF('graph (3)'!$E$2=0,20,IF(AND(B758&gt;'graph (3)'!$E$22-'graph (3)'!$E$32,B758&lt;'graph (3)'!$E$22+'graph (3)'!$E$32),0.25,0)))</f>
        <v>#REF!</v>
      </c>
    </row>
    <row r="759" spans="2:12">
      <c r="B759" s="620" t="e">
        <f>IF('graph (3)'!$E$2=0,"",B758+'graph (3)'!$E$32)</f>
        <v>#REF!</v>
      </c>
      <c r="C759" s="673" t="e">
        <f>IF('graph (3)'!$E$2=0,20,IF(SUM(K759+L759=0),NA(),0.25))</f>
        <v>#REF!</v>
      </c>
      <c r="D759" s="496" t="e">
        <f>IF('graph (3)'!$E$2=0,20,IF(AND(B759&lt;'graph (3)'!$E$10+'graph (3)'!$E$32,B759&gt;'graph (3)'!$E$10-'graph (3)'!$E$32),0.25,NA()))</f>
        <v>#REF!</v>
      </c>
      <c r="K759" s="674" t="e">
        <f>IF('graph (3)'!$E$20=0,0,IF('graph (3)'!$E$2=0,20,IF(AND(B759&lt;'graph (3)'!$E$20+'graph (3)'!$E$32,B759&gt;'graph (3)'!$E$20-'graph (3)'!$E$32),0.25,0)))</f>
        <v>#REF!</v>
      </c>
      <c r="L759" s="674" t="e">
        <f>IF('graph (3)'!$E$22=0,0,IF('graph (3)'!$E$2=0,20,IF(AND(B759&gt;'graph (3)'!$E$22-'graph (3)'!$E$32,B759&lt;'graph (3)'!$E$22+'graph (3)'!$E$32),0.25,0)))</f>
        <v>#REF!</v>
      </c>
    </row>
    <row r="760" spans="2:12">
      <c r="B760" s="620" t="e">
        <f>IF('graph (3)'!$E$2=0,"",B759+'graph (3)'!$E$32)</f>
        <v>#REF!</v>
      </c>
      <c r="C760" s="673" t="e">
        <f>IF('graph (3)'!$E$2=0,20,IF(SUM(K760+L760=0),NA(),0.25))</f>
        <v>#REF!</v>
      </c>
      <c r="D760" s="496" t="e">
        <f>IF('graph (3)'!$E$2=0,20,IF(AND(B760&lt;'graph (3)'!$E$10+'graph (3)'!$E$32,B760&gt;'graph (3)'!$E$10-'graph (3)'!$E$32),0.25,NA()))</f>
        <v>#REF!</v>
      </c>
      <c r="K760" s="674" t="e">
        <f>IF('graph (3)'!$E$20=0,0,IF('graph (3)'!$E$2=0,20,IF(AND(B760&lt;'graph (3)'!$E$20+'graph (3)'!$E$32,B760&gt;'graph (3)'!$E$20-'graph (3)'!$E$32),0.25,0)))</f>
        <v>#REF!</v>
      </c>
      <c r="L760" s="674" t="e">
        <f>IF('graph (3)'!$E$22=0,0,IF('graph (3)'!$E$2=0,20,IF(AND(B760&gt;'graph (3)'!$E$22-'graph (3)'!$E$32,B760&lt;'graph (3)'!$E$22+'graph (3)'!$E$32),0.25,0)))</f>
        <v>#REF!</v>
      </c>
    </row>
    <row r="761" spans="2:12">
      <c r="B761" s="620" t="e">
        <f>IF('graph (3)'!$E$2=0,"",B760+'graph (3)'!$E$32)</f>
        <v>#REF!</v>
      </c>
      <c r="C761" s="673" t="e">
        <f>IF('graph (3)'!$E$2=0,20,IF(SUM(K761+L761=0),NA(),0.25))</f>
        <v>#REF!</v>
      </c>
      <c r="D761" s="496" t="e">
        <f>IF('graph (3)'!$E$2=0,20,IF(AND(B761&lt;'graph (3)'!$E$10+'graph (3)'!$E$32,B761&gt;'graph (3)'!$E$10-'graph (3)'!$E$32),0.25,NA()))</f>
        <v>#REF!</v>
      </c>
      <c r="K761" s="674" t="e">
        <f>IF('graph (3)'!$E$20=0,0,IF('graph (3)'!$E$2=0,20,IF(AND(B761&lt;'graph (3)'!$E$20+'graph (3)'!$E$32,B761&gt;'graph (3)'!$E$20-'graph (3)'!$E$32),0.25,0)))</f>
        <v>#REF!</v>
      </c>
      <c r="L761" s="674" t="e">
        <f>IF('graph (3)'!$E$22=0,0,IF('graph (3)'!$E$2=0,20,IF(AND(B761&gt;'graph (3)'!$E$22-'graph (3)'!$E$32,B761&lt;'graph (3)'!$E$22+'graph (3)'!$E$32),0.25,0)))</f>
        <v>#REF!</v>
      </c>
    </row>
    <row r="762" spans="2:12">
      <c r="B762" s="620" t="e">
        <f>IF('graph (3)'!$E$2=0,"",B761+'graph (3)'!$E$32)</f>
        <v>#REF!</v>
      </c>
      <c r="C762" s="673" t="e">
        <f>IF('graph (3)'!$E$2=0,20,IF(SUM(K762+L762=0),NA(),0.25))</f>
        <v>#REF!</v>
      </c>
      <c r="D762" s="496" t="e">
        <f>IF('graph (3)'!$E$2=0,20,IF(AND(B762&lt;'graph (3)'!$E$10+'graph (3)'!$E$32,B762&gt;'graph (3)'!$E$10-'graph (3)'!$E$32),0.25,NA()))</f>
        <v>#REF!</v>
      </c>
      <c r="K762" s="674" t="e">
        <f>IF('graph (3)'!$E$20=0,0,IF('graph (3)'!$E$2=0,20,IF(AND(B762&lt;'graph (3)'!$E$20+'graph (3)'!$E$32,B762&gt;'graph (3)'!$E$20-'graph (3)'!$E$32),0.25,0)))</f>
        <v>#REF!</v>
      </c>
      <c r="L762" s="674" t="e">
        <f>IF('graph (3)'!$E$22=0,0,IF('graph (3)'!$E$2=0,20,IF(AND(B762&gt;'graph (3)'!$E$22-'graph (3)'!$E$32,B762&lt;'graph (3)'!$E$22+'graph (3)'!$E$32),0.25,0)))</f>
        <v>#REF!</v>
      </c>
    </row>
    <row r="763" spans="2:12">
      <c r="B763" s="620" t="e">
        <f>IF('graph (3)'!$E$2=0,"",B762+'graph (3)'!$E$32)</f>
        <v>#REF!</v>
      </c>
      <c r="C763" s="673" t="e">
        <f>IF('graph (3)'!$E$2=0,20,IF(SUM(K763+L763=0),NA(),0.25))</f>
        <v>#REF!</v>
      </c>
      <c r="D763" s="496" t="e">
        <f>IF('graph (3)'!$E$2=0,20,IF(AND(B763&lt;'graph (3)'!$E$10+'graph (3)'!$E$32,B763&gt;'graph (3)'!$E$10-'graph (3)'!$E$32),0.25,NA()))</f>
        <v>#REF!</v>
      </c>
      <c r="K763" s="674" t="e">
        <f>IF('graph (3)'!$E$20=0,0,IF('graph (3)'!$E$2=0,20,IF(AND(B763&lt;'graph (3)'!$E$20+'graph (3)'!$E$32,B763&gt;'graph (3)'!$E$20-'graph (3)'!$E$32),0.25,0)))</f>
        <v>#REF!</v>
      </c>
      <c r="L763" s="674" t="e">
        <f>IF('graph (3)'!$E$22=0,0,IF('graph (3)'!$E$2=0,20,IF(AND(B763&gt;'graph (3)'!$E$22-'graph (3)'!$E$32,B763&lt;'graph (3)'!$E$22+'graph (3)'!$E$32),0.25,0)))</f>
        <v>#REF!</v>
      </c>
    </row>
    <row r="764" spans="2:12">
      <c r="B764" s="620" t="e">
        <f>IF('graph (3)'!$E$2=0,"",B763+'graph (3)'!$E$32)</f>
        <v>#REF!</v>
      </c>
      <c r="C764" s="673" t="e">
        <f>IF('graph (3)'!$E$2=0,20,IF(SUM(K764+L764=0),NA(),0.25))</f>
        <v>#REF!</v>
      </c>
      <c r="D764" s="496" t="e">
        <f>IF('graph (3)'!$E$2=0,20,IF(AND(B764&lt;'graph (3)'!$E$10+'graph (3)'!$E$32,B764&gt;'graph (3)'!$E$10-'graph (3)'!$E$32),0.25,NA()))</f>
        <v>#REF!</v>
      </c>
      <c r="K764" s="674" t="e">
        <f>IF('graph (3)'!$E$20=0,0,IF('graph (3)'!$E$2=0,20,IF(AND(B764&lt;'graph (3)'!$E$20+'graph (3)'!$E$32,B764&gt;'graph (3)'!$E$20-'graph (3)'!$E$32),0.25,0)))</f>
        <v>#REF!</v>
      </c>
      <c r="L764" s="674" t="e">
        <f>IF('graph (3)'!$E$22=0,0,IF('graph (3)'!$E$2=0,20,IF(AND(B764&gt;'graph (3)'!$E$22-'graph (3)'!$E$32,B764&lt;'graph (3)'!$E$22+'graph (3)'!$E$32),0.25,0)))</f>
        <v>#REF!</v>
      </c>
    </row>
    <row r="765" spans="2:12">
      <c r="B765" s="620" t="e">
        <f>IF('graph (3)'!$E$2=0,"",B764+'graph (3)'!$E$32)</f>
        <v>#REF!</v>
      </c>
      <c r="C765" s="673" t="e">
        <f>IF('graph (3)'!$E$2=0,20,IF(SUM(K765+L765=0),NA(),0.25))</f>
        <v>#REF!</v>
      </c>
      <c r="D765" s="496" t="e">
        <f>IF('graph (3)'!$E$2=0,20,IF(AND(B765&lt;'graph (3)'!$E$10+'graph (3)'!$E$32,B765&gt;'graph (3)'!$E$10-'graph (3)'!$E$32),0.25,NA()))</f>
        <v>#REF!</v>
      </c>
      <c r="K765" s="674" t="e">
        <f>IF('graph (3)'!$E$20=0,0,IF('graph (3)'!$E$2=0,20,IF(AND(B765&lt;'graph (3)'!$E$20+'graph (3)'!$E$32,B765&gt;'graph (3)'!$E$20-'graph (3)'!$E$32),0.25,0)))</f>
        <v>#REF!</v>
      </c>
      <c r="L765" s="674" t="e">
        <f>IF('graph (3)'!$E$22=0,0,IF('graph (3)'!$E$2=0,20,IF(AND(B765&gt;'graph (3)'!$E$22-'graph (3)'!$E$32,B765&lt;'graph (3)'!$E$22+'graph (3)'!$E$32),0.25,0)))</f>
        <v>#REF!</v>
      </c>
    </row>
    <row r="766" spans="2:12">
      <c r="B766" s="620" t="e">
        <f>IF('graph (3)'!$E$2=0,"",B765+'graph (3)'!$E$32)</f>
        <v>#REF!</v>
      </c>
      <c r="C766" s="673" t="e">
        <f>IF('graph (3)'!$E$2=0,20,IF(SUM(K766+L766=0),NA(),0.25))</f>
        <v>#REF!</v>
      </c>
      <c r="D766" s="496" t="e">
        <f>IF('graph (3)'!$E$2=0,20,IF(AND(B766&lt;'graph (3)'!$E$10+'graph (3)'!$E$32,B766&gt;'graph (3)'!$E$10-'graph (3)'!$E$32),0.25,NA()))</f>
        <v>#REF!</v>
      </c>
      <c r="K766" s="674" t="e">
        <f>IF('graph (3)'!$E$20=0,0,IF('graph (3)'!$E$2=0,20,IF(AND(B766&lt;'graph (3)'!$E$20+'graph (3)'!$E$32,B766&gt;'graph (3)'!$E$20-'graph (3)'!$E$32),0.25,0)))</f>
        <v>#REF!</v>
      </c>
      <c r="L766" s="674" t="e">
        <f>IF('graph (3)'!$E$22=0,0,IF('graph (3)'!$E$2=0,20,IF(AND(B766&gt;'graph (3)'!$E$22-'graph (3)'!$E$32,B766&lt;'graph (3)'!$E$22+'graph (3)'!$E$32),0.25,0)))</f>
        <v>#REF!</v>
      </c>
    </row>
    <row r="767" spans="2:12">
      <c r="B767" s="620" t="e">
        <f>IF('graph (3)'!$E$2=0,"",B766+'graph (3)'!$E$32)</f>
        <v>#REF!</v>
      </c>
      <c r="C767" s="673" t="e">
        <f>IF('graph (3)'!$E$2=0,20,IF(SUM(K767+L767=0),NA(),0.25))</f>
        <v>#REF!</v>
      </c>
      <c r="D767" s="496" t="e">
        <f>IF('graph (3)'!$E$2=0,20,IF(AND(B767&lt;'graph (3)'!$E$10+'graph (3)'!$E$32,B767&gt;'graph (3)'!$E$10-'graph (3)'!$E$32),0.25,NA()))</f>
        <v>#REF!</v>
      </c>
      <c r="K767" s="674" t="e">
        <f>IF('graph (3)'!$E$20=0,0,IF('graph (3)'!$E$2=0,20,IF(AND(B767&lt;'graph (3)'!$E$20+'graph (3)'!$E$32,B767&gt;'graph (3)'!$E$20-'graph (3)'!$E$32),0.25,0)))</f>
        <v>#REF!</v>
      </c>
      <c r="L767" s="674" t="e">
        <f>IF('graph (3)'!$E$22=0,0,IF('graph (3)'!$E$2=0,20,IF(AND(B767&gt;'graph (3)'!$E$22-'graph (3)'!$E$32,B767&lt;'graph (3)'!$E$22+'graph (3)'!$E$32),0.25,0)))</f>
        <v>#REF!</v>
      </c>
    </row>
    <row r="768" spans="2:12">
      <c r="B768" s="620" t="e">
        <f>IF('graph (3)'!$E$2=0,"",B767+'graph (3)'!$E$32)</f>
        <v>#REF!</v>
      </c>
      <c r="C768" s="673" t="e">
        <f>IF('graph (3)'!$E$2=0,20,IF(SUM(K768+L768=0),NA(),0.25))</f>
        <v>#REF!</v>
      </c>
      <c r="D768" s="496" t="e">
        <f>IF('graph (3)'!$E$2=0,20,IF(AND(B768&lt;'graph (3)'!$E$10+'graph (3)'!$E$32,B768&gt;'graph (3)'!$E$10-'graph (3)'!$E$32),0.25,NA()))</f>
        <v>#REF!</v>
      </c>
      <c r="K768" s="674" t="e">
        <f>IF('graph (3)'!$E$20=0,0,IF('graph (3)'!$E$2=0,20,IF(AND(B768&lt;'graph (3)'!$E$20+'graph (3)'!$E$32,B768&gt;'graph (3)'!$E$20-'graph (3)'!$E$32),0.25,0)))</f>
        <v>#REF!</v>
      </c>
      <c r="L768" s="674" t="e">
        <f>IF('graph (3)'!$E$22=0,0,IF('graph (3)'!$E$2=0,20,IF(AND(B768&gt;'graph (3)'!$E$22-'graph (3)'!$E$32,B768&lt;'graph (3)'!$E$22+'graph (3)'!$E$32),0.25,0)))</f>
        <v>#REF!</v>
      </c>
    </row>
    <row r="769" spans="2:12">
      <c r="B769" s="620" t="e">
        <f>IF('graph (3)'!$E$2=0,"",B768+'graph (3)'!$E$32)</f>
        <v>#REF!</v>
      </c>
      <c r="C769" s="673" t="e">
        <f>IF('graph (3)'!$E$2=0,20,IF(SUM(K769+L769=0),NA(),0.25))</f>
        <v>#REF!</v>
      </c>
      <c r="D769" s="496" t="e">
        <f>IF('graph (3)'!$E$2=0,20,IF(AND(B769&lt;'graph (3)'!$E$10+'graph (3)'!$E$32,B769&gt;'graph (3)'!$E$10-'graph (3)'!$E$32),0.25,NA()))</f>
        <v>#REF!</v>
      </c>
      <c r="K769" s="674" t="e">
        <f>IF('graph (3)'!$E$20=0,0,IF('graph (3)'!$E$2=0,20,IF(AND(B769&lt;'graph (3)'!$E$20+'graph (3)'!$E$32,B769&gt;'graph (3)'!$E$20-'graph (3)'!$E$32),0.25,0)))</f>
        <v>#REF!</v>
      </c>
      <c r="L769" s="674" t="e">
        <f>IF('graph (3)'!$E$22=0,0,IF('graph (3)'!$E$2=0,20,IF(AND(B769&gt;'graph (3)'!$E$22-'graph (3)'!$E$32,B769&lt;'graph (3)'!$E$22+'graph (3)'!$E$32),0.25,0)))</f>
        <v>#REF!</v>
      </c>
    </row>
    <row r="770" spans="2:12">
      <c r="B770" s="620" t="e">
        <f>IF('graph (3)'!$E$2=0,"",B769+'graph (3)'!$E$32)</f>
        <v>#REF!</v>
      </c>
      <c r="C770" s="673" t="e">
        <f>IF('graph (3)'!$E$2=0,20,IF(SUM(K770+L770=0),NA(),0.25))</f>
        <v>#REF!</v>
      </c>
      <c r="D770" s="496" t="e">
        <f>IF('graph (3)'!$E$2=0,20,IF(AND(B770&lt;'graph (3)'!$E$10+'graph (3)'!$E$32,B770&gt;'graph (3)'!$E$10-'graph (3)'!$E$32),0.25,NA()))</f>
        <v>#REF!</v>
      </c>
      <c r="K770" s="674" t="e">
        <f>IF('graph (3)'!$E$20=0,0,IF('graph (3)'!$E$2=0,20,IF(AND(B770&lt;'graph (3)'!$E$20+'graph (3)'!$E$32,B770&gt;'graph (3)'!$E$20-'graph (3)'!$E$32),0.25,0)))</f>
        <v>#REF!</v>
      </c>
      <c r="L770" s="674" t="e">
        <f>IF('graph (3)'!$E$22=0,0,IF('graph (3)'!$E$2=0,20,IF(AND(B770&gt;'graph (3)'!$E$22-'graph (3)'!$E$32,B770&lt;'graph (3)'!$E$22+'graph (3)'!$E$32),0.25,0)))</f>
        <v>#REF!</v>
      </c>
    </row>
    <row r="771" spans="2:12">
      <c r="B771" s="620" t="e">
        <f>IF('graph (3)'!$E$2=0,"",B770+'graph (3)'!$E$32)</f>
        <v>#REF!</v>
      </c>
      <c r="C771" s="673" t="e">
        <f>IF('graph (3)'!$E$2=0,20,IF(SUM(K771+L771=0),NA(),0.25))</f>
        <v>#REF!</v>
      </c>
      <c r="D771" s="496" t="e">
        <f>IF('graph (3)'!$E$2=0,20,IF(AND(B771&lt;'graph (3)'!$E$10+'graph (3)'!$E$32,B771&gt;'graph (3)'!$E$10-'graph (3)'!$E$32),0.25,NA()))</f>
        <v>#REF!</v>
      </c>
      <c r="K771" s="674" t="e">
        <f>IF('graph (3)'!$E$20=0,0,IF('graph (3)'!$E$2=0,20,IF(AND(B771&lt;'graph (3)'!$E$20+'graph (3)'!$E$32,B771&gt;'graph (3)'!$E$20-'graph (3)'!$E$32),0.25,0)))</f>
        <v>#REF!</v>
      </c>
      <c r="L771" s="674" t="e">
        <f>IF('graph (3)'!$E$22=0,0,IF('graph (3)'!$E$2=0,20,IF(AND(B771&gt;'graph (3)'!$E$22-'graph (3)'!$E$32,B771&lt;'graph (3)'!$E$22+'graph (3)'!$E$32),0.25,0)))</f>
        <v>#REF!</v>
      </c>
    </row>
    <row r="772" spans="2:12">
      <c r="B772" s="620" t="e">
        <f>IF('graph (3)'!$E$2=0,"",B771+'graph (3)'!$E$32)</f>
        <v>#REF!</v>
      </c>
      <c r="C772" s="673" t="e">
        <f>IF('graph (3)'!$E$2=0,20,IF(SUM(K772+L772=0),NA(),0.25))</f>
        <v>#REF!</v>
      </c>
      <c r="D772" s="496" t="e">
        <f>IF('graph (3)'!$E$2=0,20,IF(AND(B772&lt;'graph (3)'!$E$10+'graph (3)'!$E$32,B772&gt;'graph (3)'!$E$10-'graph (3)'!$E$32),0.25,NA()))</f>
        <v>#REF!</v>
      </c>
      <c r="K772" s="674" t="e">
        <f>IF('graph (3)'!$E$20=0,0,IF('graph (3)'!$E$2=0,20,IF(AND(B772&lt;'graph (3)'!$E$20+'graph (3)'!$E$32,B772&gt;'graph (3)'!$E$20-'graph (3)'!$E$32),0.25,0)))</f>
        <v>#REF!</v>
      </c>
      <c r="L772" s="674" t="e">
        <f>IF('graph (3)'!$E$22=0,0,IF('graph (3)'!$E$2=0,20,IF(AND(B772&gt;'graph (3)'!$E$22-'graph (3)'!$E$32,B772&lt;'graph (3)'!$E$22+'graph (3)'!$E$32),0.25,0)))</f>
        <v>#REF!</v>
      </c>
    </row>
    <row r="773" spans="2:12">
      <c r="B773" s="620" t="e">
        <f>IF('graph (3)'!$E$2=0,"",B772+'graph (3)'!$E$32)</f>
        <v>#REF!</v>
      </c>
      <c r="C773" s="673" t="e">
        <f>IF('graph (3)'!$E$2=0,20,IF(SUM(K773+L773=0),NA(),0.25))</f>
        <v>#REF!</v>
      </c>
      <c r="D773" s="496" t="e">
        <f>IF('graph (3)'!$E$2=0,20,IF(AND(B773&lt;'graph (3)'!$E$10+'graph (3)'!$E$32,B773&gt;'graph (3)'!$E$10-'graph (3)'!$E$32),0.25,NA()))</f>
        <v>#REF!</v>
      </c>
      <c r="K773" s="674" t="e">
        <f>IF('graph (3)'!$E$20=0,0,IF('graph (3)'!$E$2=0,20,IF(AND(B773&lt;'graph (3)'!$E$20+'graph (3)'!$E$32,B773&gt;'graph (3)'!$E$20-'graph (3)'!$E$32),0.25,0)))</f>
        <v>#REF!</v>
      </c>
      <c r="L773" s="674" t="e">
        <f>IF('graph (3)'!$E$22=0,0,IF('graph (3)'!$E$2=0,20,IF(AND(B773&gt;'graph (3)'!$E$22-'graph (3)'!$E$32,B773&lt;'graph (3)'!$E$22+'graph (3)'!$E$32),0.25,0)))</f>
        <v>#REF!</v>
      </c>
    </row>
    <row r="774" spans="2:12">
      <c r="B774" s="620" t="e">
        <f>IF('graph (3)'!$E$2=0,"",B773+'graph (3)'!$E$32)</f>
        <v>#REF!</v>
      </c>
      <c r="C774" s="673" t="e">
        <f>IF('graph (3)'!$E$2=0,20,IF(SUM(K774+L774=0),NA(),0.25))</f>
        <v>#REF!</v>
      </c>
      <c r="D774" s="496" t="e">
        <f>IF('graph (3)'!$E$2=0,20,IF(AND(B774&lt;'graph (3)'!$E$10+'graph (3)'!$E$32,B774&gt;'graph (3)'!$E$10-'graph (3)'!$E$32),0.25,NA()))</f>
        <v>#REF!</v>
      </c>
      <c r="K774" s="674" t="e">
        <f>IF('graph (3)'!$E$20=0,0,IF('graph (3)'!$E$2=0,20,IF(AND(B774&lt;'graph (3)'!$E$20+'graph (3)'!$E$32,B774&gt;'graph (3)'!$E$20-'graph (3)'!$E$32),0.25,0)))</f>
        <v>#REF!</v>
      </c>
      <c r="L774" s="674" t="e">
        <f>IF('graph (3)'!$E$22=0,0,IF('graph (3)'!$E$2=0,20,IF(AND(B774&gt;'graph (3)'!$E$22-'graph (3)'!$E$32,B774&lt;'graph (3)'!$E$22+'graph (3)'!$E$32),0.25,0)))</f>
        <v>#REF!</v>
      </c>
    </row>
    <row r="775" spans="2:12">
      <c r="B775" s="620" t="e">
        <f>IF('graph (3)'!$E$2=0,"",B774+'graph (3)'!$E$32)</f>
        <v>#REF!</v>
      </c>
      <c r="C775" s="673" t="e">
        <f>IF('graph (3)'!$E$2=0,20,IF(SUM(K775+L775=0),NA(),0.25))</f>
        <v>#REF!</v>
      </c>
      <c r="D775" s="496" t="e">
        <f>IF('graph (3)'!$E$2=0,20,IF(AND(B775&lt;'graph (3)'!$E$10+'graph (3)'!$E$32,B775&gt;'graph (3)'!$E$10-'graph (3)'!$E$32),0.25,NA()))</f>
        <v>#REF!</v>
      </c>
      <c r="K775" s="674" t="e">
        <f>IF('graph (3)'!$E$20=0,0,IF('graph (3)'!$E$2=0,20,IF(AND(B775&lt;'graph (3)'!$E$20+'graph (3)'!$E$32,B775&gt;'graph (3)'!$E$20-'graph (3)'!$E$32),0.25,0)))</f>
        <v>#REF!</v>
      </c>
      <c r="L775" s="674" t="e">
        <f>IF('graph (3)'!$E$22=0,0,IF('graph (3)'!$E$2=0,20,IF(AND(B775&gt;'graph (3)'!$E$22-'graph (3)'!$E$32,B775&lt;'graph (3)'!$E$22+'graph (3)'!$E$32),0.25,0)))</f>
        <v>#REF!</v>
      </c>
    </row>
    <row r="776" spans="2:12">
      <c r="B776" s="620" t="e">
        <f>IF('graph (3)'!$E$2=0,"",B775+'graph (3)'!$E$32)</f>
        <v>#REF!</v>
      </c>
      <c r="C776" s="673" t="e">
        <f>IF('graph (3)'!$E$2=0,20,IF(SUM(K776+L776=0),NA(),0.25))</f>
        <v>#REF!</v>
      </c>
      <c r="D776" s="496" t="e">
        <f>IF('graph (3)'!$E$2=0,20,IF(AND(B776&lt;'graph (3)'!$E$10+'graph (3)'!$E$32,B776&gt;'graph (3)'!$E$10-'graph (3)'!$E$32),0.25,NA()))</f>
        <v>#REF!</v>
      </c>
      <c r="K776" s="674" t="e">
        <f>IF('graph (3)'!$E$20=0,0,IF('graph (3)'!$E$2=0,20,IF(AND(B776&lt;'graph (3)'!$E$20+'graph (3)'!$E$32,B776&gt;'graph (3)'!$E$20-'graph (3)'!$E$32),0.25,0)))</f>
        <v>#REF!</v>
      </c>
      <c r="L776" s="674" t="e">
        <f>IF('graph (3)'!$E$22=0,0,IF('graph (3)'!$E$2=0,20,IF(AND(B776&gt;'graph (3)'!$E$22-'graph (3)'!$E$32,B776&lt;'graph (3)'!$E$22+'graph (3)'!$E$32),0.25,0)))</f>
        <v>#REF!</v>
      </c>
    </row>
    <row r="777" spans="2:12">
      <c r="B777" s="620" t="e">
        <f>IF('graph (3)'!$E$2=0,"",B776+'graph (3)'!$E$32)</f>
        <v>#REF!</v>
      </c>
      <c r="C777" s="673" t="e">
        <f>IF('graph (3)'!$E$2=0,20,IF(SUM(K777+L777=0),NA(),0.25))</f>
        <v>#REF!</v>
      </c>
      <c r="D777" s="496" t="e">
        <f>IF('graph (3)'!$E$2=0,20,IF(AND(B777&lt;'graph (3)'!$E$10+'graph (3)'!$E$32,B777&gt;'graph (3)'!$E$10-'graph (3)'!$E$32),0.25,NA()))</f>
        <v>#REF!</v>
      </c>
      <c r="K777" s="674" t="e">
        <f>IF('graph (3)'!$E$20=0,0,IF('graph (3)'!$E$2=0,20,IF(AND(B777&lt;'graph (3)'!$E$20+'graph (3)'!$E$32,B777&gt;'graph (3)'!$E$20-'graph (3)'!$E$32),0.25,0)))</f>
        <v>#REF!</v>
      </c>
      <c r="L777" s="674" t="e">
        <f>IF('graph (3)'!$E$22=0,0,IF('graph (3)'!$E$2=0,20,IF(AND(B777&gt;'graph (3)'!$E$22-'graph (3)'!$E$32,B777&lt;'graph (3)'!$E$22+'graph (3)'!$E$32),0.25,0)))</f>
        <v>#REF!</v>
      </c>
    </row>
    <row r="778" spans="2:12">
      <c r="B778" s="620" t="e">
        <f>IF('graph (3)'!$E$2=0,"",B777+'graph (3)'!$E$32)</f>
        <v>#REF!</v>
      </c>
      <c r="C778" s="673" t="e">
        <f>IF('graph (3)'!$E$2=0,20,IF(SUM(K778+L778=0),NA(),0.25))</f>
        <v>#REF!</v>
      </c>
      <c r="D778" s="496" t="e">
        <f>IF('graph (3)'!$E$2=0,20,IF(AND(B778&lt;'graph (3)'!$E$10+'graph (3)'!$E$32,B778&gt;'graph (3)'!$E$10-'graph (3)'!$E$32),0.25,NA()))</f>
        <v>#REF!</v>
      </c>
      <c r="K778" s="674" t="e">
        <f>IF('graph (3)'!$E$20=0,0,IF('graph (3)'!$E$2=0,20,IF(AND(B778&lt;'graph (3)'!$E$20+'graph (3)'!$E$32,B778&gt;'graph (3)'!$E$20-'graph (3)'!$E$32),0.25,0)))</f>
        <v>#REF!</v>
      </c>
      <c r="L778" s="674" t="e">
        <f>IF('graph (3)'!$E$22=0,0,IF('graph (3)'!$E$2=0,20,IF(AND(B778&gt;'graph (3)'!$E$22-'graph (3)'!$E$32,B778&lt;'graph (3)'!$E$22+'graph (3)'!$E$32),0.25,0)))</f>
        <v>#REF!</v>
      </c>
    </row>
    <row r="779" spans="2:12">
      <c r="B779" s="620" t="e">
        <f>IF('graph (3)'!$E$2=0,"",B778+'graph (3)'!$E$32)</f>
        <v>#REF!</v>
      </c>
      <c r="C779" s="673" t="e">
        <f>IF('graph (3)'!$E$2=0,20,IF(SUM(K779+L779=0),NA(),0.25))</f>
        <v>#REF!</v>
      </c>
      <c r="D779" s="496" t="e">
        <f>IF('graph (3)'!$E$2=0,20,IF(AND(B779&lt;'graph (3)'!$E$10+'graph (3)'!$E$32,B779&gt;'graph (3)'!$E$10-'graph (3)'!$E$32),0.25,NA()))</f>
        <v>#REF!</v>
      </c>
      <c r="K779" s="674" t="e">
        <f>IF('graph (3)'!$E$20=0,0,IF('graph (3)'!$E$2=0,20,IF(AND(B779&lt;'graph (3)'!$E$20+'graph (3)'!$E$32,B779&gt;'graph (3)'!$E$20-'graph (3)'!$E$32),0.25,0)))</f>
        <v>#REF!</v>
      </c>
      <c r="L779" s="674" t="e">
        <f>IF('graph (3)'!$E$22=0,0,IF('graph (3)'!$E$2=0,20,IF(AND(B779&gt;'graph (3)'!$E$22-'graph (3)'!$E$32,B779&lt;'graph (3)'!$E$22+'graph (3)'!$E$32),0.25,0)))</f>
        <v>#REF!</v>
      </c>
    </row>
    <row r="780" spans="2:12">
      <c r="B780" s="620" t="e">
        <f>IF('graph (3)'!$E$2=0,"",B779+'graph (3)'!$E$32)</f>
        <v>#REF!</v>
      </c>
      <c r="C780" s="673" t="e">
        <f>IF('graph (3)'!$E$2=0,20,IF(SUM(K780+L780=0),NA(),0.25))</f>
        <v>#REF!</v>
      </c>
      <c r="D780" s="496" t="e">
        <f>IF('graph (3)'!$E$2=0,20,IF(AND(B780&lt;'graph (3)'!$E$10+'graph (3)'!$E$32,B780&gt;'graph (3)'!$E$10-'graph (3)'!$E$32),0.25,NA()))</f>
        <v>#REF!</v>
      </c>
      <c r="K780" s="674" t="e">
        <f>IF('graph (3)'!$E$20=0,0,IF('graph (3)'!$E$2=0,20,IF(AND(B780&lt;'graph (3)'!$E$20+'graph (3)'!$E$32,B780&gt;'graph (3)'!$E$20-'graph (3)'!$E$32),0.25,0)))</f>
        <v>#REF!</v>
      </c>
      <c r="L780" s="674" t="e">
        <f>IF('graph (3)'!$E$22=0,0,IF('graph (3)'!$E$2=0,20,IF(AND(B780&gt;'graph (3)'!$E$22-'graph (3)'!$E$32,B780&lt;'graph (3)'!$E$22+'graph (3)'!$E$32),0.25,0)))</f>
        <v>#REF!</v>
      </c>
    </row>
    <row r="781" spans="2:12">
      <c r="B781" s="620" t="e">
        <f>IF('graph (3)'!$E$2=0,"",B780+'graph (3)'!$E$32)</f>
        <v>#REF!</v>
      </c>
      <c r="C781" s="673" t="e">
        <f>IF('graph (3)'!$E$2=0,20,IF(SUM(K781+L781=0),NA(),0.25))</f>
        <v>#REF!</v>
      </c>
      <c r="D781" s="496" t="e">
        <f>IF('graph (3)'!$E$2=0,20,IF(AND(B781&lt;'graph (3)'!$E$10+'graph (3)'!$E$32,B781&gt;'graph (3)'!$E$10-'graph (3)'!$E$32),0.25,NA()))</f>
        <v>#REF!</v>
      </c>
      <c r="K781" s="674" t="e">
        <f>IF('graph (3)'!$E$20=0,0,IF('graph (3)'!$E$2=0,20,IF(AND(B781&lt;'graph (3)'!$E$20+'graph (3)'!$E$32,B781&gt;'graph (3)'!$E$20-'graph (3)'!$E$32),0.25,0)))</f>
        <v>#REF!</v>
      </c>
      <c r="L781" s="674" t="e">
        <f>IF('graph (3)'!$E$22=0,0,IF('graph (3)'!$E$2=0,20,IF(AND(B781&gt;'graph (3)'!$E$22-'graph (3)'!$E$32,B781&lt;'graph (3)'!$E$22+'graph (3)'!$E$32),0.25,0)))</f>
        <v>#REF!</v>
      </c>
    </row>
    <row r="782" spans="2:12">
      <c r="B782" s="620" t="e">
        <f>IF('graph (3)'!$E$2=0,"",B781+'graph (3)'!$E$32)</f>
        <v>#REF!</v>
      </c>
      <c r="C782" s="673" t="e">
        <f>IF('graph (3)'!$E$2=0,20,IF(SUM(K782+L782=0),NA(),0.25))</f>
        <v>#REF!</v>
      </c>
      <c r="D782" s="496" t="e">
        <f>IF('graph (3)'!$E$2=0,20,IF(AND(B782&lt;'graph (3)'!$E$10+'graph (3)'!$E$32,B782&gt;'graph (3)'!$E$10-'graph (3)'!$E$32),0.25,NA()))</f>
        <v>#REF!</v>
      </c>
      <c r="K782" s="674" t="e">
        <f>IF('graph (3)'!$E$20=0,0,IF('graph (3)'!$E$2=0,20,IF(AND(B782&lt;'graph (3)'!$E$20+'graph (3)'!$E$32,B782&gt;'graph (3)'!$E$20-'graph (3)'!$E$32),0.25,0)))</f>
        <v>#REF!</v>
      </c>
      <c r="L782" s="674" t="e">
        <f>IF('graph (3)'!$E$22=0,0,IF('graph (3)'!$E$2=0,20,IF(AND(B782&gt;'graph (3)'!$E$22-'graph (3)'!$E$32,B782&lt;'graph (3)'!$E$22+'graph (3)'!$E$32),0.25,0)))</f>
        <v>#REF!</v>
      </c>
    </row>
    <row r="783" spans="2:12">
      <c r="B783" s="620" t="e">
        <f>IF('graph (3)'!$E$2=0,"",B782+'graph (3)'!$E$32)</f>
        <v>#REF!</v>
      </c>
      <c r="C783" s="673" t="e">
        <f>IF('graph (3)'!$E$2=0,20,IF(SUM(K783+L783=0),NA(),0.25))</f>
        <v>#REF!</v>
      </c>
      <c r="D783" s="496" t="e">
        <f>IF('graph (3)'!$E$2=0,20,IF(AND(B783&lt;'graph (3)'!$E$10+'graph (3)'!$E$32,B783&gt;'graph (3)'!$E$10-'graph (3)'!$E$32),0.25,NA()))</f>
        <v>#REF!</v>
      </c>
      <c r="K783" s="674" t="e">
        <f>IF('graph (3)'!$E$20=0,0,IF('graph (3)'!$E$2=0,20,IF(AND(B783&lt;'graph (3)'!$E$20+'graph (3)'!$E$32,B783&gt;'graph (3)'!$E$20-'graph (3)'!$E$32),0.25,0)))</f>
        <v>#REF!</v>
      </c>
      <c r="L783" s="674" t="e">
        <f>IF('graph (3)'!$E$22=0,0,IF('graph (3)'!$E$2=0,20,IF(AND(B783&gt;'graph (3)'!$E$22-'graph (3)'!$E$32,B783&lt;'graph (3)'!$E$22+'graph (3)'!$E$32),0.25,0)))</f>
        <v>#REF!</v>
      </c>
    </row>
    <row r="784" spans="2:12">
      <c r="B784" s="620" t="e">
        <f>IF('graph (3)'!$E$2=0,"",B783+'graph (3)'!$E$32)</f>
        <v>#REF!</v>
      </c>
      <c r="C784" s="673" t="e">
        <f>IF('graph (3)'!$E$2=0,20,IF(SUM(K784+L784=0),NA(),0.25))</f>
        <v>#REF!</v>
      </c>
      <c r="D784" s="496" t="e">
        <f>IF('graph (3)'!$E$2=0,20,IF(AND(B784&lt;'graph (3)'!$E$10+'graph (3)'!$E$32,B784&gt;'graph (3)'!$E$10-'graph (3)'!$E$32),0.25,NA()))</f>
        <v>#REF!</v>
      </c>
      <c r="K784" s="674" t="e">
        <f>IF('graph (3)'!$E$20=0,0,IF('graph (3)'!$E$2=0,20,IF(AND(B784&lt;'graph (3)'!$E$20+'graph (3)'!$E$32,B784&gt;'graph (3)'!$E$20-'graph (3)'!$E$32),0.25,0)))</f>
        <v>#REF!</v>
      </c>
      <c r="L784" s="674" t="e">
        <f>IF('graph (3)'!$E$22=0,0,IF('graph (3)'!$E$2=0,20,IF(AND(B784&gt;'graph (3)'!$E$22-'graph (3)'!$E$32,B784&lt;'graph (3)'!$E$22+'graph (3)'!$E$32),0.25,0)))</f>
        <v>#REF!</v>
      </c>
    </row>
    <row r="785" spans="2:12">
      <c r="B785" s="620" t="e">
        <f>IF('graph (3)'!$E$2=0,"",B784+'graph (3)'!$E$32)</f>
        <v>#REF!</v>
      </c>
      <c r="C785" s="673" t="e">
        <f>IF('graph (3)'!$E$2=0,20,IF(SUM(K785+L785=0),NA(),0.25))</f>
        <v>#REF!</v>
      </c>
      <c r="D785" s="496" t="e">
        <f>IF('graph (3)'!$E$2=0,20,IF(AND(B785&lt;'graph (3)'!$E$10+'graph (3)'!$E$32,B785&gt;'graph (3)'!$E$10-'graph (3)'!$E$32),0.25,NA()))</f>
        <v>#REF!</v>
      </c>
      <c r="K785" s="674" t="e">
        <f>IF('graph (3)'!$E$20=0,0,IF('graph (3)'!$E$2=0,20,IF(AND(B785&lt;'graph (3)'!$E$20+'graph (3)'!$E$32,B785&gt;'graph (3)'!$E$20-'graph (3)'!$E$32),0.25,0)))</f>
        <v>#REF!</v>
      </c>
      <c r="L785" s="674" t="e">
        <f>IF('graph (3)'!$E$22=0,0,IF('graph (3)'!$E$2=0,20,IF(AND(B785&gt;'graph (3)'!$E$22-'graph (3)'!$E$32,B785&lt;'graph (3)'!$E$22+'graph (3)'!$E$32),0.25,0)))</f>
        <v>#REF!</v>
      </c>
    </row>
    <row r="786" spans="2:12">
      <c r="B786" s="620" t="e">
        <f>IF('graph (3)'!$E$2=0,"",B785+'graph (3)'!$E$32)</f>
        <v>#REF!</v>
      </c>
      <c r="C786" s="673" t="e">
        <f>IF('graph (3)'!$E$2=0,20,IF(SUM(K786+L786=0),NA(),0.25))</f>
        <v>#REF!</v>
      </c>
      <c r="D786" s="496" t="e">
        <f>IF('graph (3)'!$E$2=0,20,IF(AND(B786&lt;'graph (3)'!$E$10+'graph (3)'!$E$32,B786&gt;'graph (3)'!$E$10-'graph (3)'!$E$32),0.25,NA()))</f>
        <v>#REF!</v>
      </c>
      <c r="K786" s="674" t="e">
        <f>IF('graph (3)'!$E$20=0,0,IF('graph (3)'!$E$2=0,20,IF(AND(B786&lt;'graph (3)'!$E$20+'graph (3)'!$E$32,B786&gt;'graph (3)'!$E$20-'graph (3)'!$E$32),0.25,0)))</f>
        <v>#REF!</v>
      </c>
      <c r="L786" s="674" t="e">
        <f>IF('graph (3)'!$E$22=0,0,IF('graph (3)'!$E$2=0,20,IF(AND(B786&gt;'graph (3)'!$E$22-'graph (3)'!$E$32,B786&lt;'graph (3)'!$E$22+'graph (3)'!$E$32),0.25,0)))</f>
        <v>#REF!</v>
      </c>
    </row>
    <row r="787" spans="2:12">
      <c r="B787" s="620" t="e">
        <f>IF('graph (3)'!$E$2=0,"",B786+'graph (3)'!$E$32)</f>
        <v>#REF!</v>
      </c>
      <c r="C787" s="673" t="e">
        <f>IF('graph (3)'!$E$2=0,20,IF(SUM(K787+L787=0),NA(),0.25))</f>
        <v>#REF!</v>
      </c>
      <c r="D787" s="496" t="e">
        <f>IF('graph (3)'!$E$2=0,20,IF(AND(B787&lt;'graph (3)'!$E$10+'graph (3)'!$E$32,B787&gt;'graph (3)'!$E$10-'graph (3)'!$E$32),0.25,NA()))</f>
        <v>#REF!</v>
      </c>
      <c r="K787" s="674" t="e">
        <f>IF('graph (3)'!$E$20=0,0,IF('graph (3)'!$E$2=0,20,IF(AND(B787&lt;'graph (3)'!$E$20+'graph (3)'!$E$32,B787&gt;'graph (3)'!$E$20-'graph (3)'!$E$32),0.25,0)))</f>
        <v>#REF!</v>
      </c>
      <c r="L787" s="674" t="e">
        <f>IF('graph (3)'!$E$22=0,0,IF('graph (3)'!$E$2=0,20,IF(AND(B787&gt;'graph (3)'!$E$22-'graph (3)'!$E$32,B787&lt;'graph (3)'!$E$22+'graph (3)'!$E$32),0.25,0)))</f>
        <v>#REF!</v>
      </c>
    </row>
    <row r="788" spans="2:12">
      <c r="B788" s="620" t="e">
        <f>IF('graph (3)'!$E$2=0,"",B787+'graph (3)'!$E$32)</f>
        <v>#REF!</v>
      </c>
      <c r="C788" s="673" t="e">
        <f>IF('graph (3)'!$E$2=0,20,IF(SUM(K788+L788=0),NA(),0.25))</f>
        <v>#REF!</v>
      </c>
      <c r="D788" s="496" t="e">
        <f>IF('graph (3)'!$E$2=0,20,IF(AND(B788&lt;'graph (3)'!$E$10+'graph (3)'!$E$32,B788&gt;'graph (3)'!$E$10-'graph (3)'!$E$32),0.25,NA()))</f>
        <v>#REF!</v>
      </c>
      <c r="K788" s="674" t="e">
        <f>IF('graph (3)'!$E$20=0,0,IF('graph (3)'!$E$2=0,20,IF(AND(B788&lt;'graph (3)'!$E$20+'graph (3)'!$E$32,B788&gt;'graph (3)'!$E$20-'graph (3)'!$E$32),0.25,0)))</f>
        <v>#REF!</v>
      </c>
      <c r="L788" s="674" t="e">
        <f>IF('graph (3)'!$E$22=0,0,IF('graph (3)'!$E$2=0,20,IF(AND(B788&gt;'graph (3)'!$E$22-'graph (3)'!$E$32,B788&lt;'graph (3)'!$E$22+'graph (3)'!$E$32),0.25,0)))</f>
        <v>#REF!</v>
      </c>
    </row>
    <row r="789" spans="2:12">
      <c r="B789" s="620" t="e">
        <f>IF('graph (3)'!$E$2=0,"",B788+'graph (3)'!$E$32)</f>
        <v>#REF!</v>
      </c>
      <c r="C789" s="673" t="e">
        <f>IF('graph (3)'!$E$2=0,20,IF(SUM(K789+L789=0),NA(),0.25))</f>
        <v>#REF!</v>
      </c>
      <c r="D789" s="496" t="e">
        <f>IF('graph (3)'!$E$2=0,20,IF(AND(B789&lt;'graph (3)'!$E$10+'graph (3)'!$E$32,B789&gt;'graph (3)'!$E$10-'graph (3)'!$E$32),0.25,NA()))</f>
        <v>#REF!</v>
      </c>
      <c r="K789" s="674" t="e">
        <f>IF('graph (3)'!$E$20=0,0,IF('graph (3)'!$E$2=0,20,IF(AND(B789&lt;'graph (3)'!$E$20+'graph (3)'!$E$32,B789&gt;'graph (3)'!$E$20-'graph (3)'!$E$32),0.25,0)))</f>
        <v>#REF!</v>
      </c>
      <c r="L789" s="674" t="e">
        <f>IF('graph (3)'!$E$22=0,0,IF('graph (3)'!$E$2=0,20,IF(AND(B789&gt;'graph (3)'!$E$22-'graph (3)'!$E$32,B789&lt;'graph (3)'!$E$22+'graph (3)'!$E$32),0.25,0)))</f>
        <v>#REF!</v>
      </c>
    </row>
    <row r="790" spans="2:12">
      <c r="B790" s="620" t="e">
        <f>IF('graph (3)'!$E$2=0,"",B789+'graph (3)'!$E$32)</f>
        <v>#REF!</v>
      </c>
      <c r="C790" s="673" t="e">
        <f>IF('graph (3)'!$E$2=0,20,IF(SUM(K790+L790=0),NA(),0.25))</f>
        <v>#REF!</v>
      </c>
      <c r="D790" s="496" t="e">
        <f>IF('graph (3)'!$E$2=0,20,IF(AND(B790&lt;'graph (3)'!$E$10+'graph (3)'!$E$32,B790&gt;'graph (3)'!$E$10-'graph (3)'!$E$32),0.25,NA()))</f>
        <v>#REF!</v>
      </c>
      <c r="K790" s="674" t="e">
        <f>IF('graph (3)'!$E$20=0,0,IF('graph (3)'!$E$2=0,20,IF(AND(B790&lt;'graph (3)'!$E$20+'graph (3)'!$E$32,B790&gt;'graph (3)'!$E$20-'graph (3)'!$E$32),0.25,0)))</f>
        <v>#REF!</v>
      </c>
      <c r="L790" s="674" t="e">
        <f>IF('graph (3)'!$E$22=0,0,IF('graph (3)'!$E$2=0,20,IF(AND(B790&gt;'graph (3)'!$E$22-'graph (3)'!$E$32,B790&lt;'graph (3)'!$E$22+'graph (3)'!$E$32),0.25,0)))</f>
        <v>#REF!</v>
      </c>
    </row>
    <row r="791" spans="2:12">
      <c r="B791" s="620" t="e">
        <f>IF('graph (3)'!$E$2=0,"",B790+'graph (3)'!$E$32)</f>
        <v>#REF!</v>
      </c>
      <c r="C791" s="673" t="e">
        <f>IF('graph (3)'!$E$2=0,20,IF(SUM(K791+L791=0),NA(),0.25))</f>
        <v>#REF!</v>
      </c>
      <c r="D791" s="496" t="e">
        <f>IF('graph (3)'!$E$2=0,20,IF(AND(B791&lt;'graph (3)'!$E$10+'graph (3)'!$E$32,B791&gt;'graph (3)'!$E$10-'graph (3)'!$E$32),0.25,NA()))</f>
        <v>#REF!</v>
      </c>
      <c r="K791" s="674" t="e">
        <f>IF('graph (3)'!$E$20=0,0,IF('graph (3)'!$E$2=0,20,IF(AND(B791&lt;'graph (3)'!$E$20+'graph (3)'!$E$32,B791&gt;'graph (3)'!$E$20-'graph (3)'!$E$32),0.25,0)))</f>
        <v>#REF!</v>
      </c>
      <c r="L791" s="674" t="e">
        <f>IF('graph (3)'!$E$22=0,0,IF('graph (3)'!$E$2=0,20,IF(AND(B791&gt;'graph (3)'!$E$22-'graph (3)'!$E$32,B791&lt;'graph (3)'!$E$22+'graph (3)'!$E$32),0.25,0)))</f>
        <v>#REF!</v>
      </c>
    </row>
    <row r="792" spans="2:12">
      <c r="B792" s="620" t="e">
        <f>IF('graph (3)'!$E$2=0,"",B791+'graph (3)'!$E$32)</f>
        <v>#REF!</v>
      </c>
      <c r="C792" s="673" t="e">
        <f>IF('graph (3)'!$E$2=0,20,IF(SUM(K792+L792=0),NA(),0.25))</f>
        <v>#REF!</v>
      </c>
      <c r="D792" s="496" t="e">
        <f>IF('graph (3)'!$E$2=0,20,IF(AND(B792&lt;'graph (3)'!$E$10+'graph (3)'!$E$32,B792&gt;'graph (3)'!$E$10-'graph (3)'!$E$32),0.25,NA()))</f>
        <v>#REF!</v>
      </c>
      <c r="K792" s="674" t="e">
        <f>IF('graph (3)'!$E$20=0,0,IF('graph (3)'!$E$2=0,20,IF(AND(B792&lt;'graph (3)'!$E$20+'graph (3)'!$E$32,B792&gt;'graph (3)'!$E$20-'graph (3)'!$E$32),0.25,0)))</f>
        <v>#REF!</v>
      </c>
      <c r="L792" s="674" t="e">
        <f>IF('graph (3)'!$E$22=0,0,IF('graph (3)'!$E$2=0,20,IF(AND(B792&gt;'graph (3)'!$E$22-'graph (3)'!$E$32,B792&lt;'graph (3)'!$E$22+'graph (3)'!$E$32),0.25,0)))</f>
        <v>#REF!</v>
      </c>
    </row>
    <row r="793" spans="2:12">
      <c r="B793" s="620" t="e">
        <f>IF('graph (3)'!$E$2=0,"",B792+'graph (3)'!$E$32)</f>
        <v>#REF!</v>
      </c>
      <c r="C793" s="673" t="e">
        <f>IF('graph (3)'!$E$2=0,20,IF(SUM(K793+L793=0),NA(),0.25))</f>
        <v>#REF!</v>
      </c>
      <c r="D793" s="496" t="e">
        <f>IF('graph (3)'!$E$2=0,20,IF(AND(B793&lt;'graph (3)'!$E$10+'graph (3)'!$E$32,B793&gt;'graph (3)'!$E$10-'graph (3)'!$E$32),0.25,NA()))</f>
        <v>#REF!</v>
      </c>
      <c r="K793" s="674" t="e">
        <f>IF('graph (3)'!$E$20=0,0,IF('graph (3)'!$E$2=0,20,IF(AND(B793&lt;'graph (3)'!$E$20+'graph (3)'!$E$32,B793&gt;'graph (3)'!$E$20-'graph (3)'!$E$32),0.25,0)))</f>
        <v>#REF!</v>
      </c>
      <c r="L793" s="674" t="e">
        <f>IF('graph (3)'!$E$22=0,0,IF('graph (3)'!$E$2=0,20,IF(AND(B793&gt;'graph (3)'!$E$22-'graph (3)'!$E$32,B793&lt;'graph (3)'!$E$22+'graph (3)'!$E$32),0.25,0)))</f>
        <v>#REF!</v>
      </c>
    </row>
    <row r="794" spans="2:12">
      <c r="B794" s="620" t="e">
        <f>IF('graph (3)'!$E$2=0,"",B793+'graph (3)'!$E$32)</f>
        <v>#REF!</v>
      </c>
      <c r="C794" s="673" t="e">
        <f>IF('graph (3)'!$E$2=0,20,IF(SUM(K794+L794=0),NA(),0.25))</f>
        <v>#REF!</v>
      </c>
      <c r="D794" s="496" t="e">
        <f>IF('graph (3)'!$E$2=0,20,IF(AND(B794&lt;'graph (3)'!$E$10+'graph (3)'!$E$32,B794&gt;'graph (3)'!$E$10-'graph (3)'!$E$32),0.25,NA()))</f>
        <v>#REF!</v>
      </c>
      <c r="K794" s="674" t="e">
        <f>IF('graph (3)'!$E$20=0,0,IF('graph (3)'!$E$2=0,20,IF(AND(B794&lt;'graph (3)'!$E$20+'graph (3)'!$E$32,B794&gt;'graph (3)'!$E$20-'graph (3)'!$E$32),0.25,0)))</f>
        <v>#REF!</v>
      </c>
      <c r="L794" s="674" t="e">
        <f>IF('graph (3)'!$E$22=0,0,IF('graph (3)'!$E$2=0,20,IF(AND(B794&gt;'graph (3)'!$E$22-'graph (3)'!$E$32,B794&lt;'graph (3)'!$E$22+'graph (3)'!$E$32),0.25,0)))</f>
        <v>#REF!</v>
      </c>
    </row>
    <row r="795" spans="2:12">
      <c r="B795" s="620" t="e">
        <f>IF('graph (3)'!$E$2=0,"",B794+'graph (3)'!$E$32)</f>
        <v>#REF!</v>
      </c>
      <c r="C795" s="673" t="e">
        <f>IF('graph (3)'!$E$2=0,20,IF(SUM(K795+L795=0),NA(),0.25))</f>
        <v>#REF!</v>
      </c>
      <c r="D795" s="496" t="e">
        <f>IF('graph (3)'!$E$2=0,20,IF(AND(B795&lt;'graph (3)'!$E$10+'graph (3)'!$E$32,B795&gt;'graph (3)'!$E$10-'graph (3)'!$E$32),0.25,NA()))</f>
        <v>#REF!</v>
      </c>
      <c r="K795" s="674" t="e">
        <f>IF('graph (3)'!$E$20=0,0,IF('graph (3)'!$E$2=0,20,IF(AND(B795&lt;'graph (3)'!$E$20+'graph (3)'!$E$32,B795&gt;'graph (3)'!$E$20-'graph (3)'!$E$32),0.25,0)))</f>
        <v>#REF!</v>
      </c>
      <c r="L795" s="674" t="e">
        <f>IF('graph (3)'!$E$22=0,0,IF('graph (3)'!$E$2=0,20,IF(AND(B795&gt;'graph (3)'!$E$22-'graph (3)'!$E$32,B795&lt;'graph (3)'!$E$22+'graph (3)'!$E$32),0.25,0)))</f>
        <v>#REF!</v>
      </c>
    </row>
    <row r="796" spans="2:12">
      <c r="B796" s="620" t="e">
        <f>IF('graph (3)'!$E$2=0,"",B795+'graph (3)'!$E$32)</f>
        <v>#REF!</v>
      </c>
      <c r="C796" s="673" t="e">
        <f>IF('graph (3)'!$E$2=0,20,IF(SUM(K796+L796=0),NA(),0.25))</f>
        <v>#REF!</v>
      </c>
      <c r="D796" s="496" t="e">
        <f>IF('graph (3)'!$E$2=0,20,IF(AND(B796&lt;'graph (3)'!$E$10+'graph (3)'!$E$32,B796&gt;'graph (3)'!$E$10-'graph (3)'!$E$32),0.25,NA()))</f>
        <v>#REF!</v>
      </c>
      <c r="K796" s="674" t="e">
        <f>IF('graph (3)'!$E$20=0,0,IF('graph (3)'!$E$2=0,20,IF(AND(B796&lt;'graph (3)'!$E$20+'graph (3)'!$E$32,B796&gt;'graph (3)'!$E$20-'graph (3)'!$E$32),0.25,0)))</f>
        <v>#REF!</v>
      </c>
      <c r="L796" s="674" t="e">
        <f>IF('graph (3)'!$E$22=0,0,IF('graph (3)'!$E$2=0,20,IF(AND(B796&gt;'graph (3)'!$E$22-'graph (3)'!$E$32,B796&lt;'graph (3)'!$E$22+'graph (3)'!$E$32),0.25,0)))</f>
        <v>#REF!</v>
      </c>
    </row>
    <row r="797" spans="2:12">
      <c r="B797" s="620" t="e">
        <f>IF('graph (3)'!$E$2=0,"",B796+'graph (3)'!$E$32)</f>
        <v>#REF!</v>
      </c>
      <c r="C797" s="673" t="e">
        <f>IF('graph (3)'!$E$2=0,20,IF(SUM(K797+L797=0),NA(),0.25))</f>
        <v>#REF!</v>
      </c>
      <c r="D797" s="496" t="e">
        <f>IF('graph (3)'!$E$2=0,20,IF(AND(B797&lt;'graph (3)'!$E$10+'graph (3)'!$E$32,B797&gt;'graph (3)'!$E$10-'graph (3)'!$E$32),0.25,NA()))</f>
        <v>#REF!</v>
      </c>
      <c r="K797" s="674" t="e">
        <f>IF('graph (3)'!$E$20=0,0,IF('graph (3)'!$E$2=0,20,IF(AND(B797&lt;'graph (3)'!$E$20+'graph (3)'!$E$32,B797&gt;'graph (3)'!$E$20-'graph (3)'!$E$32),0.25,0)))</f>
        <v>#REF!</v>
      </c>
      <c r="L797" s="674" t="e">
        <f>IF('graph (3)'!$E$22=0,0,IF('graph (3)'!$E$2=0,20,IF(AND(B797&gt;'graph (3)'!$E$22-'graph (3)'!$E$32,B797&lt;'graph (3)'!$E$22+'graph (3)'!$E$32),0.25,0)))</f>
        <v>#REF!</v>
      </c>
    </row>
    <row r="798" spans="2:12">
      <c r="B798" s="620" t="e">
        <f>IF('graph (3)'!$E$2=0,"",B797+'graph (3)'!$E$32)</f>
        <v>#REF!</v>
      </c>
      <c r="C798" s="673" t="e">
        <f>IF('graph (3)'!$E$2=0,20,IF(SUM(K798+L798=0),NA(),0.25))</f>
        <v>#REF!</v>
      </c>
      <c r="D798" s="496" t="e">
        <f>IF('graph (3)'!$E$2=0,20,IF(AND(B798&lt;'graph (3)'!$E$10+'graph (3)'!$E$32,B798&gt;'graph (3)'!$E$10-'graph (3)'!$E$32),0.25,NA()))</f>
        <v>#REF!</v>
      </c>
      <c r="K798" s="674" t="e">
        <f>IF('graph (3)'!$E$20=0,0,IF('graph (3)'!$E$2=0,20,IF(AND(B798&lt;'graph (3)'!$E$20+'graph (3)'!$E$32,B798&gt;'graph (3)'!$E$20-'graph (3)'!$E$32),0.25,0)))</f>
        <v>#REF!</v>
      </c>
      <c r="L798" s="674" t="e">
        <f>IF('graph (3)'!$E$22=0,0,IF('graph (3)'!$E$2=0,20,IF(AND(B798&gt;'graph (3)'!$E$22-'graph (3)'!$E$32,B798&lt;'graph (3)'!$E$22+'graph (3)'!$E$32),0.25,0)))</f>
        <v>#REF!</v>
      </c>
    </row>
    <row r="799" spans="2:12">
      <c r="B799" s="620" t="e">
        <f>IF('graph (3)'!$E$2=0,"",B798+'graph (3)'!$E$32)</f>
        <v>#REF!</v>
      </c>
      <c r="C799" s="673" t="e">
        <f>IF('graph (3)'!$E$2=0,20,IF(SUM(K799+L799=0),NA(),0.25))</f>
        <v>#REF!</v>
      </c>
      <c r="D799" s="496" t="e">
        <f>IF('graph (3)'!$E$2=0,20,IF(AND(B799&lt;'graph (3)'!$E$10+'graph (3)'!$E$32,B799&gt;'graph (3)'!$E$10-'graph (3)'!$E$32),0.25,NA()))</f>
        <v>#REF!</v>
      </c>
      <c r="K799" s="674" t="e">
        <f>IF('graph (3)'!$E$20=0,0,IF('graph (3)'!$E$2=0,20,IF(AND(B799&lt;'graph (3)'!$E$20+'graph (3)'!$E$32,B799&gt;'graph (3)'!$E$20-'graph (3)'!$E$32),0.25,0)))</f>
        <v>#REF!</v>
      </c>
      <c r="L799" s="674" t="e">
        <f>IF('graph (3)'!$E$22=0,0,IF('graph (3)'!$E$2=0,20,IF(AND(B799&gt;'graph (3)'!$E$22-'graph (3)'!$E$32,B799&lt;'graph (3)'!$E$22+'graph (3)'!$E$32),0.25,0)))</f>
        <v>#REF!</v>
      </c>
    </row>
    <row r="800" spans="2:12">
      <c r="B800" s="620" t="e">
        <f>IF('graph (3)'!$E$2=0,"",B799+'graph (3)'!$E$32)</f>
        <v>#REF!</v>
      </c>
      <c r="C800" s="673" t="e">
        <f>IF('graph (3)'!$E$2=0,20,IF(SUM(K800+L800=0),NA(),0.25))</f>
        <v>#REF!</v>
      </c>
      <c r="D800" s="496" t="e">
        <f>IF('graph (3)'!$E$2=0,20,IF(AND(B800&lt;'graph (3)'!$E$10+'graph (3)'!$E$32,B800&gt;'graph (3)'!$E$10-'graph (3)'!$E$32),0.25,NA()))</f>
        <v>#REF!</v>
      </c>
      <c r="K800" s="674" t="e">
        <f>IF('graph (3)'!$E$20=0,0,IF('graph (3)'!$E$2=0,20,IF(AND(B800&lt;'graph (3)'!$E$20+'graph (3)'!$E$32,B800&gt;'graph (3)'!$E$20-'graph (3)'!$E$32),0.25,0)))</f>
        <v>#REF!</v>
      </c>
      <c r="L800" s="674" t="e">
        <f>IF('graph (3)'!$E$22=0,0,IF('graph (3)'!$E$2=0,20,IF(AND(B800&gt;'graph (3)'!$E$22-'graph (3)'!$E$32,B800&lt;'graph (3)'!$E$22+'graph (3)'!$E$32),0.25,0)))</f>
        <v>#REF!</v>
      </c>
    </row>
    <row r="801" spans="2:12">
      <c r="B801" s="620" t="e">
        <f>IF('graph (3)'!$E$2=0,"",B800+'graph (3)'!$E$32)</f>
        <v>#REF!</v>
      </c>
      <c r="C801" s="673" t="e">
        <f>IF('graph (3)'!$E$2=0,20,IF(SUM(K801+L801=0),NA(),0.25))</f>
        <v>#REF!</v>
      </c>
      <c r="D801" s="496" t="e">
        <f>IF('graph (3)'!$E$2=0,20,IF(AND(B801&lt;'graph (3)'!$E$10+'graph (3)'!$E$32,B801&gt;'graph (3)'!$E$10-'graph (3)'!$E$32),0.25,NA()))</f>
        <v>#REF!</v>
      </c>
      <c r="K801" s="674" t="e">
        <f>IF('graph (3)'!$E$20=0,0,IF('graph (3)'!$E$2=0,20,IF(AND(B801&lt;'graph (3)'!$E$20+'graph (3)'!$E$32,B801&gt;'graph (3)'!$E$20-'graph (3)'!$E$32),0.25,0)))</f>
        <v>#REF!</v>
      </c>
      <c r="L801" s="674" t="e">
        <f>IF('graph (3)'!$E$22=0,0,IF('graph (3)'!$E$2=0,20,IF(AND(B801&gt;'graph (3)'!$E$22-'graph (3)'!$E$32,B801&lt;'graph (3)'!$E$22+'graph (3)'!$E$32),0.25,0)))</f>
        <v>#REF!</v>
      </c>
    </row>
    <row r="802" spans="2:12">
      <c r="B802" s="620" t="e">
        <f>IF('graph (3)'!$E$2=0,"",B801+'graph (3)'!$E$32)</f>
        <v>#REF!</v>
      </c>
      <c r="C802" s="673" t="e">
        <f>IF('graph (3)'!$E$2=0,20,IF(SUM(K802+L802=0),NA(),0.25))</f>
        <v>#REF!</v>
      </c>
      <c r="D802" s="496" t="e">
        <f>IF('graph (3)'!$E$2=0,20,IF(AND(B802&lt;'graph (3)'!$E$10+'graph (3)'!$E$32,B802&gt;'graph (3)'!$E$10-'graph (3)'!$E$32),0.25,NA()))</f>
        <v>#REF!</v>
      </c>
      <c r="K802" s="674" t="e">
        <f>IF('graph (3)'!$E$20=0,0,IF('graph (3)'!$E$2=0,20,IF(AND(B802&lt;'graph (3)'!$E$20+'graph (3)'!$E$32,B802&gt;'graph (3)'!$E$20-'graph (3)'!$E$32),0.25,0)))</f>
        <v>#REF!</v>
      </c>
      <c r="L802" s="674" t="e">
        <f>IF('graph (3)'!$E$22=0,0,IF('graph (3)'!$E$2=0,20,IF(AND(B802&gt;'graph (3)'!$E$22-'graph (3)'!$E$32,B802&lt;'graph (3)'!$E$22+'graph (3)'!$E$32),0.25,0)))</f>
        <v>#REF!</v>
      </c>
    </row>
    <row r="803" spans="2:12">
      <c r="B803" s="620" t="e">
        <f>IF('graph (3)'!$E$2=0,"",B802+'graph (3)'!$E$32)</f>
        <v>#REF!</v>
      </c>
      <c r="C803" s="673" t="e">
        <f>IF('graph (3)'!$E$2=0,20,IF(SUM(K803+L803=0),NA(),0.25))</f>
        <v>#REF!</v>
      </c>
      <c r="D803" s="496" t="e">
        <f>IF('graph (3)'!$E$2=0,20,IF(AND(B803&lt;'graph (3)'!$E$10+'graph (3)'!$E$32,B803&gt;'graph (3)'!$E$10-'graph (3)'!$E$32),0.25,NA()))</f>
        <v>#REF!</v>
      </c>
      <c r="K803" s="674" t="e">
        <f>IF('graph (3)'!$E$20=0,0,IF('graph (3)'!$E$2=0,20,IF(AND(B803&lt;'graph (3)'!$E$20+'graph (3)'!$E$32,B803&gt;'graph (3)'!$E$20-'graph (3)'!$E$32),0.25,0)))</f>
        <v>#REF!</v>
      </c>
      <c r="L803" s="674" t="e">
        <f>IF('graph (3)'!$E$22=0,0,IF('graph (3)'!$E$2=0,20,IF(AND(B803&gt;'graph (3)'!$E$22-'graph (3)'!$E$32,B803&lt;'graph (3)'!$E$22+'graph (3)'!$E$32),0.25,0)))</f>
        <v>#REF!</v>
      </c>
    </row>
    <row r="804" spans="2:12">
      <c r="B804" s="620" t="e">
        <f>IF('graph (3)'!$E$2=0,"",B803+'graph (3)'!$E$32)</f>
        <v>#REF!</v>
      </c>
      <c r="C804" s="673" t="e">
        <f>IF('graph (3)'!$E$2=0,20,IF(SUM(K804+L804=0),NA(),0.25))</f>
        <v>#REF!</v>
      </c>
      <c r="D804" s="496" t="e">
        <f>IF('graph (3)'!$E$2=0,20,IF(AND(B804&lt;'graph (3)'!$E$10+'graph (3)'!$E$32,B804&gt;'graph (3)'!$E$10-'graph (3)'!$E$32),0.25,NA()))</f>
        <v>#REF!</v>
      </c>
      <c r="K804" s="674" t="e">
        <f>IF('graph (3)'!$E$20=0,0,IF('graph (3)'!$E$2=0,20,IF(AND(B804&lt;'graph (3)'!$E$20+'graph (3)'!$E$32,B804&gt;'graph (3)'!$E$20-'graph (3)'!$E$32),0.25,0)))</f>
        <v>#REF!</v>
      </c>
      <c r="L804" s="674" t="e">
        <f>IF('graph (3)'!$E$22=0,0,IF('graph (3)'!$E$2=0,20,IF(AND(B804&gt;'graph (3)'!$E$22-'graph (3)'!$E$32,B804&lt;'graph (3)'!$E$22+'graph (3)'!$E$32),0.25,0)))</f>
        <v>#REF!</v>
      </c>
    </row>
    <row r="805" spans="2:12">
      <c r="B805" s="620" t="e">
        <f>IF('graph (3)'!$E$2=0,"",B804+'graph (3)'!$E$32)</f>
        <v>#REF!</v>
      </c>
      <c r="C805" s="673" t="e">
        <f>IF('graph (3)'!$E$2=0,20,IF(SUM(K805+L805=0),NA(),0.25))</f>
        <v>#REF!</v>
      </c>
      <c r="D805" s="496" t="e">
        <f>IF('graph (3)'!$E$2=0,20,IF(AND(B805&lt;'graph (3)'!$E$10+'graph (3)'!$E$32,B805&gt;'graph (3)'!$E$10-'graph (3)'!$E$32),0.25,NA()))</f>
        <v>#REF!</v>
      </c>
      <c r="K805" s="674" t="e">
        <f>IF('graph (3)'!$E$20=0,0,IF('graph (3)'!$E$2=0,20,IF(AND(B805&lt;'graph (3)'!$E$20+'graph (3)'!$E$32,B805&gt;'graph (3)'!$E$20-'graph (3)'!$E$32),0.25,0)))</f>
        <v>#REF!</v>
      </c>
      <c r="L805" s="674" t="e">
        <f>IF('graph (3)'!$E$22=0,0,IF('graph (3)'!$E$2=0,20,IF(AND(B805&gt;'graph (3)'!$E$22-'graph (3)'!$E$32,B805&lt;'graph (3)'!$E$22+'graph (3)'!$E$32),0.25,0)))</f>
        <v>#REF!</v>
      </c>
    </row>
    <row r="806" spans="2:12">
      <c r="B806" s="620" t="e">
        <f>IF('graph (3)'!$E$2=0,"",B805+'graph (3)'!$E$32)</f>
        <v>#REF!</v>
      </c>
      <c r="C806" s="673" t="e">
        <f>IF('graph (3)'!$E$2=0,20,IF(SUM(K806+L806=0),NA(),0.25))</f>
        <v>#REF!</v>
      </c>
      <c r="D806" s="496" t="e">
        <f>IF('graph (3)'!$E$2=0,20,IF(AND(B806&lt;'graph (3)'!$E$10+'graph (3)'!$E$32,B806&gt;'graph (3)'!$E$10-'graph (3)'!$E$32),0.25,NA()))</f>
        <v>#REF!</v>
      </c>
      <c r="K806" s="674" t="e">
        <f>IF('graph (3)'!$E$20=0,0,IF('graph (3)'!$E$2=0,20,IF(AND(B806&lt;'graph (3)'!$E$20+'graph (3)'!$E$32,B806&gt;'graph (3)'!$E$20-'graph (3)'!$E$32),0.25,0)))</f>
        <v>#REF!</v>
      </c>
      <c r="L806" s="674" t="e">
        <f>IF('graph (3)'!$E$22=0,0,IF('graph (3)'!$E$2=0,20,IF(AND(B806&gt;'graph (3)'!$E$22-'graph (3)'!$E$32,B806&lt;'graph (3)'!$E$22+'graph (3)'!$E$32),0.25,0)))</f>
        <v>#REF!</v>
      </c>
    </row>
    <row r="807" spans="2:12">
      <c r="B807" s="620" t="e">
        <f>IF('graph (3)'!$E$2=0,"",B806+'graph (3)'!$E$32)</f>
        <v>#REF!</v>
      </c>
      <c r="C807" s="673" t="e">
        <f>IF('graph (3)'!$E$2=0,20,IF(SUM(K807+L807=0),NA(),0.25))</f>
        <v>#REF!</v>
      </c>
      <c r="D807" s="496" t="e">
        <f>IF('graph (3)'!$E$2=0,20,IF(AND(B807&lt;'graph (3)'!$E$10+'graph (3)'!$E$32,B807&gt;'graph (3)'!$E$10-'graph (3)'!$E$32),0.25,NA()))</f>
        <v>#REF!</v>
      </c>
      <c r="K807" s="674" t="e">
        <f>IF('graph (3)'!$E$20=0,0,IF('graph (3)'!$E$2=0,20,IF(AND(B807&lt;'graph (3)'!$E$20+'graph (3)'!$E$32,B807&gt;'graph (3)'!$E$20-'graph (3)'!$E$32),0.25,0)))</f>
        <v>#REF!</v>
      </c>
      <c r="L807" s="674" t="e">
        <f>IF('graph (3)'!$E$22=0,0,IF('graph (3)'!$E$2=0,20,IF(AND(B807&gt;'graph (3)'!$E$22-'graph (3)'!$E$32,B807&lt;'graph (3)'!$E$22+'graph (3)'!$E$32),0.25,0)))</f>
        <v>#REF!</v>
      </c>
    </row>
    <row r="808" spans="2:12">
      <c r="B808" s="620" t="e">
        <f>IF('graph (3)'!$E$2=0,"",B807+'graph (3)'!$E$32)</f>
        <v>#REF!</v>
      </c>
      <c r="C808" s="673" t="e">
        <f>IF('graph (3)'!$E$2=0,20,IF(SUM(K808+L808=0),NA(),0.25))</f>
        <v>#REF!</v>
      </c>
      <c r="D808" s="496" t="e">
        <f>IF('graph (3)'!$E$2=0,20,IF(AND(B808&lt;'graph (3)'!$E$10+'graph (3)'!$E$32,B808&gt;'graph (3)'!$E$10-'graph (3)'!$E$32),0.25,NA()))</f>
        <v>#REF!</v>
      </c>
      <c r="K808" s="674" t="e">
        <f>IF('graph (3)'!$E$20=0,0,IF('graph (3)'!$E$2=0,20,IF(AND(B808&lt;'graph (3)'!$E$20+'graph (3)'!$E$32,B808&gt;'graph (3)'!$E$20-'graph (3)'!$E$32),0.25,0)))</f>
        <v>#REF!</v>
      </c>
      <c r="L808" s="674" t="e">
        <f>IF('graph (3)'!$E$22=0,0,IF('graph (3)'!$E$2=0,20,IF(AND(B808&gt;'graph (3)'!$E$22-'graph (3)'!$E$32,B808&lt;'graph (3)'!$E$22+'graph (3)'!$E$32),0.25,0)))</f>
        <v>#REF!</v>
      </c>
    </row>
    <row r="809" spans="2:12">
      <c r="B809" s="620" t="e">
        <f>IF('graph (3)'!$E$2=0,"",B808+'graph (3)'!$E$32)</f>
        <v>#REF!</v>
      </c>
      <c r="C809" s="673" t="e">
        <f>IF('graph (3)'!$E$2=0,20,IF(SUM(K809+L809=0),NA(),0.25))</f>
        <v>#REF!</v>
      </c>
      <c r="D809" s="496" t="e">
        <f>IF('graph (3)'!$E$2=0,20,IF(AND(B809&lt;'graph (3)'!$E$10+'graph (3)'!$E$32,B809&gt;'graph (3)'!$E$10-'graph (3)'!$E$32),0.25,NA()))</f>
        <v>#REF!</v>
      </c>
      <c r="K809" s="674" t="e">
        <f>IF('graph (3)'!$E$20=0,0,IF('graph (3)'!$E$2=0,20,IF(AND(B809&lt;'graph (3)'!$E$20+'graph (3)'!$E$32,B809&gt;'graph (3)'!$E$20-'graph (3)'!$E$32),0.25,0)))</f>
        <v>#REF!</v>
      </c>
      <c r="L809" s="674" t="e">
        <f>IF('graph (3)'!$E$22=0,0,IF('graph (3)'!$E$2=0,20,IF(AND(B809&gt;'graph (3)'!$E$22-'graph (3)'!$E$32,B809&lt;'graph (3)'!$E$22+'graph (3)'!$E$32),0.25,0)))</f>
        <v>#REF!</v>
      </c>
    </row>
    <row r="810" spans="2:12">
      <c r="B810" s="620" t="e">
        <f>IF('graph (3)'!$E$2=0,"",B809+'graph (3)'!$E$32)</f>
        <v>#REF!</v>
      </c>
      <c r="C810" s="673" t="e">
        <f>IF('graph (3)'!$E$2=0,20,IF(SUM(K810+L810=0),NA(),0.25))</f>
        <v>#REF!</v>
      </c>
      <c r="D810" s="496" t="e">
        <f>IF('graph (3)'!$E$2=0,20,IF(AND(B810&lt;'graph (3)'!$E$10+'graph (3)'!$E$32,B810&gt;'graph (3)'!$E$10-'graph (3)'!$E$32),0.25,NA()))</f>
        <v>#REF!</v>
      </c>
      <c r="K810" s="674" t="e">
        <f>IF('graph (3)'!$E$20=0,0,IF('graph (3)'!$E$2=0,20,IF(AND(B810&lt;'graph (3)'!$E$20+'graph (3)'!$E$32,B810&gt;'graph (3)'!$E$20-'graph (3)'!$E$32),0.25,0)))</f>
        <v>#REF!</v>
      </c>
      <c r="L810" s="674" t="e">
        <f>IF('graph (3)'!$E$22=0,0,IF('graph (3)'!$E$2=0,20,IF(AND(B810&gt;'graph (3)'!$E$22-'graph (3)'!$E$32,B810&lt;'graph (3)'!$E$22+'graph (3)'!$E$32),0.25,0)))</f>
        <v>#REF!</v>
      </c>
    </row>
    <row r="811" spans="2:12">
      <c r="B811" s="620" t="e">
        <f>IF('graph (3)'!$E$2=0,"",B810+'graph (3)'!$E$32)</f>
        <v>#REF!</v>
      </c>
      <c r="C811" s="673" t="e">
        <f>IF('graph (3)'!$E$2=0,20,IF(SUM(K811+L811=0),NA(),0.25))</f>
        <v>#REF!</v>
      </c>
      <c r="D811" s="496" t="e">
        <f>IF('graph (3)'!$E$2=0,20,IF(AND(B811&lt;'graph (3)'!$E$10+'graph (3)'!$E$32,B811&gt;'graph (3)'!$E$10-'graph (3)'!$E$32),0.25,NA()))</f>
        <v>#REF!</v>
      </c>
      <c r="K811" s="674" t="e">
        <f>IF('graph (3)'!$E$20=0,0,IF('graph (3)'!$E$2=0,20,IF(AND(B811&lt;'graph (3)'!$E$20+'graph (3)'!$E$32,B811&gt;'graph (3)'!$E$20-'graph (3)'!$E$32),0.25,0)))</f>
        <v>#REF!</v>
      </c>
      <c r="L811" s="674" t="e">
        <f>IF('graph (3)'!$E$22=0,0,IF('graph (3)'!$E$2=0,20,IF(AND(B811&gt;'graph (3)'!$E$22-'graph (3)'!$E$32,B811&lt;'graph (3)'!$E$22+'graph (3)'!$E$32),0.25,0)))</f>
        <v>#REF!</v>
      </c>
    </row>
    <row r="812" spans="2:12">
      <c r="B812" s="620" t="e">
        <f>IF('graph (3)'!$E$2=0,"",B811+'graph (3)'!$E$32)</f>
        <v>#REF!</v>
      </c>
      <c r="C812" s="673" t="e">
        <f>IF('graph (3)'!$E$2=0,20,IF(SUM(K812+L812=0),NA(),0.25))</f>
        <v>#REF!</v>
      </c>
      <c r="D812" s="496" t="e">
        <f>IF('graph (3)'!$E$2=0,20,IF(AND(B812&lt;'graph (3)'!$E$10+'graph (3)'!$E$32,B812&gt;'graph (3)'!$E$10-'graph (3)'!$E$32),0.25,NA()))</f>
        <v>#REF!</v>
      </c>
      <c r="K812" s="674" t="e">
        <f>IF('graph (3)'!$E$20=0,0,IF('graph (3)'!$E$2=0,20,IF(AND(B812&lt;'graph (3)'!$E$20+'graph (3)'!$E$32,B812&gt;'graph (3)'!$E$20-'graph (3)'!$E$32),0.25,0)))</f>
        <v>#REF!</v>
      </c>
      <c r="L812" s="674" t="e">
        <f>IF('graph (3)'!$E$22=0,0,IF('graph (3)'!$E$2=0,20,IF(AND(B812&gt;'graph (3)'!$E$22-'graph (3)'!$E$32,B812&lt;'graph (3)'!$E$22+'graph (3)'!$E$32),0.25,0)))</f>
        <v>#REF!</v>
      </c>
    </row>
    <row r="813" spans="2:12">
      <c r="B813" s="620" t="e">
        <f>IF('graph (3)'!$E$2=0,"",B812+'graph (3)'!$E$32)</f>
        <v>#REF!</v>
      </c>
      <c r="C813" s="673" t="e">
        <f>IF('graph (3)'!$E$2=0,20,IF(SUM(K813+L813=0),NA(),0.25))</f>
        <v>#REF!</v>
      </c>
      <c r="D813" s="496" t="e">
        <f>IF('graph (3)'!$E$2=0,20,IF(AND(B813&lt;'graph (3)'!$E$10+'graph (3)'!$E$32,B813&gt;'graph (3)'!$E$10-'graph (3)'!$E$32),0.25,NA()))</f>
        <v>#REF!</v>
      </c>
      <c r="K813" s="674" t="e">
        <f>IF('graph (3)'!$E$20=0,0,IF('graph (3)'!$E$2=0,20,IF(AND(B813&lt;'graph (3)'!$E$20+'graph (3)'!$E$32,B813&gt;'graph (3)'!$E$20-'graph (3)'!$E$32),0.25,0)))</f>
        <v>#REF!</v>
      </c>
      <c r="L813" s="674" t="e">
        <f>IF('graph (3)'!$E$22=0,0,IF('graph (3)'!$E$2=0,20,IF(AND(B813&gt;'graph (3)'!$E$22-'graph (3)'!$E$32,B813&lt;'graph (3)'!$E$22+'graph (3)'!$E$32),0.25,0)))</f>
        <v>#REF!</v>
      </c>
    </row>
    <row r="814" spans="2:12">
      <c r="B814" s="620" t="e">
        <f>IF('graph (3)'!$E$2=0,"",B813+'graph (3)'!$E$32)</f>
        <v>#REF!</v>
      </c>
      <c r="C814" s="673" t="e">
        <f>IF('graph (3)'!$E$2=0,20,IF(SUM(K814+L814=0),NA(),0.25))</f>
        <v>#REF!</v>
      </c>
      <c r="D814" s="496" t="e">
        <f>IF('graph (3)'!$E$2=0,20,IF(AND(B814&lt;'graph (3)'!$E$10+'graph (3)'!$E$32,B814&gt;'graph (3)'!$E$10-'graph (3)'!$E$32),0.25,NA()))</f>
        <v>#REF!</v>
      </c>
      <c r="K814" s="674" t="e">
        <f>IF('graph (3)'!$E$20=0,0,IF('graph (3)'!$E$2=0,20,IF(AND(B814&lt;'graph (3)'!$E$20+'graph (3)'!$E$32,B814&gt;'graph (3)'!$E$20-'graph (3)'!$E$32),0.25,0)))</f>
        <v>#REF!</v>
      </c>
      <c r="L814" s="674" t="e">
        <f>IF('graph (3)'!$E$22=0,0,IF('graph (3)'!$E$2=0,20,IF(AND(B814&gt;'graph (3)'!$E$22-'graph (3)'!$E$32,B814&lt;'graph (3)'!$E$22+'graph (3)'!$E$32),0.25,0)))</f>
        <v>#REF!</v>
      </c>
    </row>
    <row r="815" spans="2:12">
      <c r="B815" s="620" t="e">
        <f>IF('graph (3)'!$E$2=0,"",B814+'graph (3)'!$E$32)</f>
        <v>#REF!</v>
      </c>
      <c r="C815" s="673" t="e">
        <f>IF('graph (3)'!$E$2=0,20,IF(SUM(K815+L815=0),NA(),0.25))</f>
        <v>#REF!</v>
      </c>
      <c r="D815" s="496" t="e">
        <f>IF('graph (3)'!$E$2=0,20,IF(AND(B815&lt;'graph (3)'!$E$10+'graph (3)'!$E$32,B815&gt;'graph (3)'!$E$10-'graph (3)'!$E$32),0.25,NA()))</f>
        <v>#REF!</v>
      </c>
      <c r="K815" s="674" t="e">
        <f>IF('graph (3)'!$E$20=0,0,IF('graph (3)'!$E$2=0,20,IF(AND(B815&lt;'graph (3)'!$E$20+'graph (3)'!$E$32,B815&gt;'graph (3)'!$E$20-'graph (3)'!$E$32),0.25,0)))</f>
        <v>#REF!</v>
      </c>
      <c r="L815" s="674" t="e">
        <f>IF('graph (3)'!$E$22=0,0,IF('graph (3)'!$E$2=0,20,IF(AND(B815&gt;'graph (3)'!$E$22-'graph (3)'!$E$32,B815&lt;'graph (3)'!$E$22+'graph (3)'!$E$32),0.25,0)))</f>
        <v>#REF!</v>
      </c>
    </row>
    <row r="816" spans="2:12">
      <c r="B816" s="620" t="e">
        <f>IF('graph (3)'!$E$2=0,"",B815+'graph (3)'!$E$32)</f>
        <v>#REF!</v>
      </c>
      <c r="C816" s="673" t="e">
        <f>IF('graph (3)'!$E$2=0,20,IF(SUM(K816+L816=0),NA(),0.25))</f>
        <v>#REF!</v>
      </c>
      <c r="D816" s="496" t="e">
        <f>IF('graph (3)'!$E$2=0,20,IF(AND(B816&lt;'graph (3)'!$E$10+'graph (3)'!$E$32,B816&gt;'graph (3)'!$E$10-'graph (3)'!$E$32),0.25,NA()))</f>
        <v>#REF!</v>
      </c>
      <c r="K816" s="674" t="e">
        <f>IF('graph (3)'!$E$20=0,0,IF('graph (3)'!$E$2=0,20,IF(AND(B816&lt;'graph (3)'!$E$20+'graph (3)'!$E$32,B816&gt;'graph (3)'!$E$20-'graph (3)'!$E$32),0.25,0)))</f>
        <v>#REF!</v>
      </c>
      <c r="L816" s="674" t="e">
        <f>IF('graph (3)'!$E$22=0,0,IF('graph (3)'!$E$2=0,20,IF(AND(B816&gt;'graph (3)'!$E$22-'graph (3)'!$E$32,B816&lt;'graph (3)'!$E$22+'graph (3)'!$E$32),0.25,0)))</f>
        <v>#REF!</v>
      </c>
    </row>
    <row r="817" spans="2:12">
      <c r="B817" s="620" t="e">
        <f>IF('graph (3)'!$E$2=0,"",B816+'graph (3)'!$E$32)</f>
        <v>#REF!</v>
      </c>
      <c r="C817" s="673" t="e">
        <f>IF('graph (3)'!$E$2=0,20,IF(SUM(K817+L817=0),NA(),0.25))</f>
        <v>#REF!</v>
      </c>
      <c r="D817" s="496" t="e">
        <f>IF('graph (3)'!$E$2=0,20,IF(AND(B817&lt;'graph (3)'!$E$10+'graph (3)'!$E$32,B817&gt;'graph (3)'!$E$10-'graph (3)'!$E$32),0.25,NA()))</f>
        <v>#REF!</v>
      </c>
      <c r="K817" s="674" t="e">
        <f>IF('graph (3)'!$E$20=0,0,IF('graph (3)'!$E$2=0,20,IF(AND(B817&lt;'graph (3)'!$E$20+'graph (3)'!$E$32,B817&gt;'graph (3)'!$E$20-'graph (3)'!$E$32),0.25,0)))</f>
        <v>#REF!</v>
      </c>
      <c r="L817" s="674" t="e">
        <f>IF('graph (3)'!$E$22=0,0,IF('graph (3)'!$E$2=0,20,IF(AND(B817&gt;'graph (3)'!$E$22-'graph (3)'!$E$32,B817&lt;'graph (3)'!$E$22+'graph (3)'!$E$32),0.25,0)))</f>
        <v>#REF!</v>
      </c>
    </row>
    <row r="818" spans="2:12">
      <c r="B818" s="620" t="e">
        <f>IF('graph (3)'!$E$2=0,"",B817+'graph (3)'!$E$32)</f>
        <v>#REF!</v>
      </c>
      <c r="C818" s="673" t="e">
        <f>IF('graph (3)'!$E$2=0,20,IF(SUM(K818+L818=0),NA(),0.25))</f>
        <v>#REF!</v>
      </c>
      <c r="D818" s="496" t="e">
        <f>IF('graph (3)'!$E$2=0,20,IF(AND(B818&lt;'graph (3)'!$E$10+'graph (3)'!$E$32,B818&gt;'graph (3)'!$E$10-'graph (3)'!$E$32),0.25,NA()))</f>
        <v>#REF!</v>
      </c>
      <c r="K818" s="674" t="e">
        <f>IF('graph (3)'!$E$20=0,0,IF('graph (3)'!$E$2=0,20,IF(AND(B818&lt;'graph (3)'!$E$20+'graph (3)'!$E$32,B818&gt;'graph (3)'!$E$20-'graph (3)'!$E$32),0.25,0)))</f>
        <v>#REF!</v>
      </c>
      <c r="L818" s="674" t="e">
        <f>IF('graph (3)'!$E$22=0,0,IF('graph (3)'!$E$2=0,20,IF(AND(B818&gt;'graph (3)'!$E$22-'graph (3)'!$E$32,B818&lt;'graph (3)'!$E$22+'graph (3)'!$E$32),0.25,0)))</f>
        <v>#REF!</v>
      </c>
    </row>
    <row r="819" spans="2:12">
      <c r="B819" s="620" t="e">
        <f>IF('graph (3)'!$E$2=0,"",B818+'graph (3)'!$E$32)</f>
        <v>#REF!</v>
      </c>
      <c r="C819" s="673" t="e">
        <f>IF('graph (3)'!$E$2=0,20,IF(SUM(K819+L819=0),NA(),0.25))</f>
        <v>#REF!</v>
      </c>
      <c r="D819" s="496" t="e">
        <f>IF('graph (3)'!$E$2=0,20,IF(AND(B819&lt;'graph (3)'!$E$10+'graph (3)'!$E$32,B819&gt;'graph (3)'!$E$10-'graph (3)'!$E$32),0.25,NA()))</f>
        <v>#REF!</v>
      </c>
      <c r="K819" s="674" t="e">
        <f>IF('graph (3)'!$E$20=0,0,IF('graph (3)'!$E$2=0,20,IF(AND(B819&lt;'graph (3)'!$E$20+'graph (3)'!$E$32,B819&gt;'graph (3)'!$E$20-'graph (3)'!$E$32),0.25,0)))</f>
        <v>#REF!</v>
      </c>
      <c r="L819" s="674" t="e">
        <f>IF('graph (3)'!$E$22=0,0,IF('graph (3)'!$E$2=0,20,IF(AND(B819&gt;'graph (3)'!$E$22-'graph (3)'!$E$32,B819&lt;'graph (3)'!$E$22+'graph (3)'!$E$32),0.25,0)))</f>
        <v>#REF!</v>
      </c>
    </row>
    <row r="820" spans="2:12">
      <c r="B820" s="620" t="e">
        <f>IF('graph (3)'!$E$2=0,"",B819+'graph (3)'!$E$32)</f>
        <v>#REF!</v>
      </c>
      <c r="C820" s="673" t="e">
        <f>IF('graph (3)'!$E$2=0,20,IF(SUM(K820+L820=0),NA(),0.25))</f>
        <v>#REF!</v>
      </c>
      <c r="D820" s="496" t="e">
        <f>IF('graph (3)'!$E$2=0,20,IF(AND(B820&lt;'graph (3)'!$E$10+'graph (3)'!$E$32,B820&gt;'graph (3)'!$E$10-'graph (3)'!$E$32),0.25,NA()))</f>
        <v>#REF!</v>
      </c>
      <c r="K820" s="674" t="e">
        <f>IF('graph (3)'!$E$20=0,0,IF('graph (3)'!$E$2=0,20,IF(AND(B820&lt;'graph (3)'!$E$20+'graph (3)'!$E$32,B820&gt;'graph (3)'!$E$20-'graph (3)'!$E$32),0.25,0)))</f>
        <v>#REF!</v>
      </c>
      <c r="L820" s="674" t="e">
        <f>IF('graph (3)'!$E$22=0,0,IF('graph (3)'!$E$2=0,20,IF(AND(B820&gt;'graph (3)'!$E$22-'graph (3)'!$E$32,B820&lt;'graph (3)'!$E$22+'graph (3)'!$E$32),0.25,0)))</f>
        <v>#REF!</v>
      </c>
    </row>
    <row r="821" spans="2:12">
      <c r="B821" s="620" t="e">
        <f>IF('graph (3)'!$E$2=0,"",B820+'graph (3)'!$E$32)</f>
        <v>#REF!</v>
      </c>
      <c r="C821" s="673" t="e">
        <f>IF('graph (3)'!$E$2=0,20,IF(SUM(K821+L821=0),NA(),0.25))</f>
        <v>#REF!</v>
      </c>
      <c r="D821" s="496" t="e">
        <f>IF('graph (3)'!$E$2=0,20,IF(AND(B821&lt;'graph (3)'!$E$10+'graph (3)'!$E$32,B821&gt;'graph (3)'!$E$10-'graph (3)'!$E$32),0.25,NA()))</f>
        <v>#REF!</v>
      </c>
      <c r="K821" s="674" t="e">
        <f>IF('graph (3)'!$E$20=0,0,IF('graph (3)'!$E$2=0,20,IF(AND(B821&lt;'graph (3)'!$E$20+'graph (3)'!$E$32,B821&gt;'graph (3)'!$E$20-'graph (3)'!$E$32),0.25,0)))</f>
        <v>#REF!</v>
      </c>
      <c r="L821" s="674" t="e">
        <f>IF('graph (3)'!$E$22=0,0,IF('graph (3)'!$E$2=0,20,IF(AND(B821&gt;'graph (3)'!$E$22-'graph (3)'!$E$32,B821&lt;'graph (3)'!$E$22+'graph (3)'!$E$32),0.25,0)))</f>
        <v>#REF!</v>
      </c>
    </row>
    <row r="822" spans="2:12">
      <c r="B822" s="620" t="e">
        <f>IF('graph (3)'!$E$2=0,"",B821+'graph (3)'!$E$32)</f>
        <v>#REF!</v>
      </c>
      <c r="C822" s="673" t="e">
        <f>IF('graph (3)'!$E$2=0,20,IF(SUM(K822+L822=0),NA(),0.25))</f>
        <v>#REF!</v>
      </c>
      <c r="D822" s="496" t="e">
        <f>IF('graph (3)'!$E$2=0,20,IF(AND(B822&lt;'graph (3)'!$E$10+'graph (3)'!$E$32,B822&gt;'graph (3)'!$E$10-'graph (3)'!$E$32),0.25,NA()))</f>
        <v>#REF!</v>
      </c>
      <c r="K822" s="674" t="e">
        <f>IF('graph (3)'!$E$20=0,0,IF('graph (3)'!$E$2=0,20,IF(AND(B822&lt;'graph (3)'!$E$20+'graph (3)'!$E$32,B822&gt;'graph (3)'!$E$20-'graph (3)'!$E$32),0.25,0)))</f>
        <v>#REF!</v>
      </c>
      <c r="L822" s="674" t="e">
        <f>IF('graph (3)'!$E$22=0,0,IF('graph (3)'!$E$2=0,20,IF(AND(B822&gt;'graph (3)'!$E$22-'graph (3)'!$E$32,B822&lt;'graph (3)'!$E$22+'graph (3)'!$E$32),0.25,0)))</f>
        <v>#REF!</v>
      </c>
    </row>
    <row r="823" spans="2:12">
      <c r="B823" s="620" t="e">
        <f>IF('graph (3)'!$E$2=0,"",B822+'graph (3)'!$E$32)</f>
        <v>#REF!</v>
      </c>
      <c r="C823" s="673" t="e">
        <f>IF('graph (3)'!$E$2=0,20,IF(SUM(K823+L823=0),NA(),0.25))</f>
        <v>#REF!</v>
      </c>
      <c r="D823" s="496" t="e">
        <f>IF('graph (3)'!$E$2=0,20,IF(AND(B823&lt;'graph (3)'!$E$10+'graph (3)'!$E$32,B823&gt;'graph (3)'!$E$10-'graph (3)'!$E$32),0.25,NA()))</f>
        <v>#REF!</v>
      </c>
      <c r="K823" s="674" t="e">
        <f>IF('graph (3)'!$E$20=0,0,IF('graph (3)'!$E$2=0,20,IF(AND(B823&lt;'graph (3)'!$E$20+'graph (3)'!$E$32,B823&gt;'graph (3)'!$E$20-'graph (3)'!$E$32),0.25,0)))</f>
        <v>#REF!</v>
      </c>
      <c r="L823" s="674" t="e">
        <f>IF('graph (3)'!$E$22=0,0,IF('graph (3)'!$E$2=0,20,IF(AND(B823&gt;'graph (3)'!$E$22-'graph (3)'!$E$32,B823&lt;'graph (3)'!$E$22+'graph (3)'!$E$32),0.25,0)))</f>
        <v>#REF!</v>
      </c>
    </row>
    <row r="824" spans="2:12">
      <c r="B824" s="620" t="e">
        <f>IF('graph (3)'!$E$2=0,"",B823+'graph (3)'!$E$32)</f>
        <v>#REF!</v>
      </c>
      <c r="C824" s="673" t="e">
        <f>IF('graph (3)'!$E$2=0,20,IF(SUM(K824+L824=0),NA(),0.25))</f>
        <v>#REF!</v>
      </c>
      <c r="D824" s="496" t="e">
        <f>IF('graph (3)'!$E$2=0,20,IF(AND(B824&lt;'graph (3)'!$E$10+'graph (3)'!$E$32,B824&gt;'graph (3)'!$E$10-'graph (3)'!$E$32),0.25,NA()))</f>
        <v>#REF!</v>
      </c>
      <c r="K824" s="674" t="e">
        <f>IF('graph (3)'!$E$20=0,0,IF('graph (3)'!$E$2=0,20,IF(AND(B824&lt;'graph (3)'!$E$20+'graph (3)'!$E$32,B824&gt;'graph (3)'!$E$20-'graph (3)'!$E$32),0.25,0)))</f>
        <v>#REF!</v>
      </c>
      <c r="L824" s="674" t="e">
        <f>IF('graph (3)'!$E$22=0,0,IF('graph (3)'!$E$2=0,20,IF(AND(B824&gt;'graph (3)'!$E$22-'graph (3)'!$E$32,B824&lt;'graph (3)'!$E$22+'graph (3)'!$E$32),0.25,0)))</f>
        <v>#REF!</v>
      </c>
    </row>
    <row r="825" spans="2:12">
      <c r="B825" s="620" t="e">
        <f>IF('graph (3)'!$E$2=0,"",B824+'graph (3)'!$E$32)</f>
        <v>#REF!</v>
      </c>
      <c r="C825" s="673" t="e">
        <f>IF('graph (3)'!$E$2=0,20,IF(SUM(K825+L825=0),NA(),0.25))</f>
        <v>#REF!</v>
      </c>
      <c r="D825" s="496" t="e">
        <f>IF('graph (3)'!$E$2=0,20,IF(AND(B825&lt;'graph (3)'!$E$10+'graph (3)'!$E$32,B825&gt;'graph (3)'!$E$10-'graph (3)'!$E$32),0.25,NA()))</f>
        <v>#REF!</v>
      </c>
      <c r="K825" s="674" t="e">
        <f>IF('graph (3)'!$E$20=0,0,IF('graph (3)'!$E$2=0,20,IF(AND(B825&lt;'graph (3)'!$E$20+'graph (3)'!$E$32,B825&gt;'graph (3)'!$E$20-'graph (3)'!$E$32),0.25,0)))</f>
        <v>#REF!</v>
      </c>
      <c r="L825" s="674" t="e">
        <f>IF('graph (3)'!$E$22=0,0,IF('graph (3)'!$E$2=0,20,IF(AND(B825&gt;'graph (3)'!$E$22-'graph (3)'!$E$32,B825&lt;'graph (3)'!$E$22+'graph (3)'!$E$32),0.25,0)))</f>
        <v>#REF!</v>
      </c>
    </row>
    <row r="826" spans="2:12">
      <c r="B826" s="620" t="e">
        <f>IF('graph (3)'!$E$2=0,"",B825+'graph (3)'!$E$32)</f>
        <v>#REF!</v>
      </c>
      <c r="C826" s="673" t="e">
        <f>IF('graph (3)'!$E$2=0,20,IF(SUM(K826+L826=0),NA(),0.25))</f>
        <v>#REF!</v>
      </c>
      <c r="D826" s="496" t="e">
        <f>IF('graph (3)'!$E$2=0,20,IF(AND(B826&lt;'graph (3)'!$E$10+'graph (3)'!$E$32,B826&gt;'graph (3)'!$E$10-'graph (3)'!$E$32),0.25,NA()))</f>
        <v>#REF!</v>
      </c>
      <c r="K826" s="674" t="e">
        <f>IF('graph (3)'!$E$20=0,0,IF('graph (3)'!$E$2=0,20,IF(AND(B826&lt;'graph (3)'!$E$20+'graph (3)'!$E$32,B826&gt;'graph (3)'!$E$20-'graph (3)'!$E$32),0.25,0)))</f>
        <v>#REF!</v>
      </c>
      <c r="L826" s="674" t="e">
        <f>IF('graph (3)'!$E$22=0,0,IF('graph (3)'!$E$2=0,20,IF(AND(B826&gt;'graph (3)'!$E$22-'graph (3)'!$E$32,B826&lt;'graph (3)'!$E$22+'graph (3)'!$E$32),0.25,0)))</f>
        <v>#REF!</v>
      </c>
    </row>
    <row r="827" spans="2:12">
      <c r="B827" s="620" t="e">
        <f>IF('graph (3)'!$E$2=0,"",B826+'graph (3)'!$E$32)</f>
        <v>#REF!</v>
      </c>
      <c r="C827" s="673" t="e">
        <f>IF('graph (3)'!$E$2=0,20,IF(SUM(K827+L827=0),NA(),0.25))</f>
        <v>#REF!</v>
      </c>
      <c r="D827" s="496" t="e">
        <f>IF('graph (3)'!$E$2=0,20,IF(AND(B827&lt;'graph (3)'!$E$10+'graph (3)'!$E$32,B827&gt;'graph (3)'!$E$10-'graph (3)'!$E$32),0.25,NA()))</f>
        <v>#REF!</v>
      </c>
      <c r="K827" s="674" t="e">
        <f>IF('graph (3)'!$E$20=0,0,IF('graph (3)'!$E$2=0,20,IF(AND(B827&lt;'graph (3)'!$E$20+'graph (3)'!$E$32,B827&gt;'graph (3)'!$E$20-'graph (3)'!$E$32),0.25,0)))</f>
        <v>#REF!</v>
      </c>
      <c r="L827" s="674" t="e">
        <f>IF('graph (3)'!$E$22=0,0,IF('graph (3)'!$E$2=0,20,IF(AND(B827&gt;'graph (3)'!$E$22-'graph (3)'!$E$32,B827&lt;'graph (3)'!$E$22+'graph (3)'!$E$32),0.25,0)))</f>
        <v>#REF!</v>
      </c>
    </row>
    <row r="828" spans="2:12">
      <c r="B828" s="620" t="e">
        <f>IF('graph (3)'!$E$2=0,"",B827+'graph (3)'!$E$32)</f>
        <v>#REF!</v>
      </c>
      <c r="C828" s="673" t="e">
        <f>IF('graph (3)'!$E$2=0,20,IF(SUM(K828+L828=0),NA(),0.25))</f>
        <v>#REF!</v>
      </c>
      <c r="D828" s="496" t="e">
        <f>IF('graph (3)'!$E$2=0,20,IF(AND(B828&lt;'graph (3)'!$E$10+'graph (3)'!$E$32,B828&gt;'graph (3)'!$E$10-'graph (3)'!$E$32),0.25,NA()))</f>
        <v>#REF!</v>
      </c>
      <c r="K828" s="674" t="e">
        <f>IF('graph (3)'!$E$20=0,0,IF('graph (3)'!$E$2=0,20,IF(AND(B828&lt;'graph (3)'!$E$20+'graph (3)'!$E$32,B828&gt;'graph (3)'!$E$20-'graph (3)'!$E$32),0.25,0)))</f>
        <v>#REF!</v>
      </c>
      <c r="L828" s="674" t="e">
        <f>IF('graph (3)'!$E$22=0,0,IF('graph (3)'!$E$2=0,20,IF(AND(B828&gt;'graph (3)'!$E$22-'graph (3)'!$E$32,B828&lt;'graph (3)'!$E$22+'graph (3)'!$E$32),0.25,0)))</f>
        <v>#REF!</v>
      </c>
    </row>
    <row r="829" spans="2:12">
      <c r="B829" s="620" t="e">
        <f>IF('graph (3)'!$E$2=0,"",B828+'graph (3)'!$E$32)</f>
        <v>#REF!</v>
      </c>
      <c r="C829" s="673" t="e">
        <f>IF('graph (3)'!$E$2=0,20,IF(SUM(K829+L829=0),NA(),0.25))</f>
        <v>#REF!</v>
      </c>
      <c r="D829" s="496" t="e">
        <f>IF('graph (3)'!$E$2=0,20,IF(AND(B829&lt;'graph (3)'!$E$10+'graph (3)'!$E$32,B829&gt;'graph (3)'!$E$10-'graph (3)'!$E$32),0.25,NA()))</f>
        <v>#REF!</v>
      </c>
      <c r="K829" s="674" t="e">
        <f>IF('graph (3)'!$E$20=0,0,IF('graph (3)'!$E$2=0,20,IF(AND(B829&lt;'graph (3)'!$E$20+'graph (3)'!$E$32,B829&gt;'graph (3)'!$E$20-'graph (3)'!$E$32),0.25,0)))</f>
        <v>#REF!</v>
      </c>
      <c r="L829" s="674" t="e">
        <f>IF('graph (3)'!$E$22=0,0,IF('graph (3)'!$E$2=0,20,IF(AND(B829&gt;'graph (3)'!$E$22-'graph (3)'!$E$32,B829&lt;'graph (3)'!$E$22+'graph (3)'!$E$32),0.25,0)))</f>
        <v>#REF!</v>
      </c>
    </row>
    <row r="830" spans="2:12">
      <c r="B830" s="620" t="e">
        <f>IF('graph (3)'!$E$2=0,"",B829+'graph (3)'!$E$32)</f>
        <v>#REF!</v>
      </c>
      <c r="C830" s="673" t="e">
        <f>IF('graph (3)'!$E$2=0,20,IF(SUM(K830+L830=0),NA(),0.25))</f>
        <v>#REF!</v>
      </c>
      <c r="D830" s="496" t="e">
        <f>IF('graph (3)'!$E$2=0,20,IF(AND(B830&lt;'graph (3)'!$E$10+'graph (3)'!$E$32,B830&gt;'graph (3)'!$E$10-'graph (3)'!$E$32),0.25,NA()))</f>
        <v>#REF!</v>
      </c>
      <c r="K830" s="674" t="e">
        <f>IF('graph (3)'!$E$20=0,0,IF('graph (3)'!$E$2=0,20,IF(AND(B830&lt;'graph (3)'!$E$20+'graph (3)'!$E$32,B830&gt;'graph (3)'!$E$20-'graph (3)'!$E$32),0.25,0)))</f>
        <v>#REF!</v>
      </c>
      <c r="L830" s="674" t="e">
        <f>IF('graph (3)'!$E$22=0,0,IF('graph (3)'!$E$2=0,20,IF(AND(B830&gt;'graph (3)'!$E$22-'graph (3)'!$E$32,B830&lt;'graph (3)'!$E$22+'graph (3)'!$E$32),0.25,0)))</f>
        <v>#REF!</v>
      </c>
    </row>
    <row r="831" spans="2:12">
      <c r="B831" s="620" t="e">
        <f>IF('graph (3)'!$E$2=0,"",B830+'graph (3)'!$E$32)</f>
        <v>#REF!</v>
      </c>
      <c r="C831" s="673" t="e">
        <f>IF('graph (3)'!$E$2=0,20,IF(SUM(K831+L831=0),NA(),0.25))</f>
        <v>#REF!</v>
      </c>
      <c r="D831" s="496" t="e">
        <f>IF('graph (3)'!$E$2=0,20,IF(AND(B831&lt;'graph (3)'!$E$10+'graph (3)'!$E$32,B831&gt;'graph (3)'!$E$10-'graph (3)'!$E$32),0.25,NA()))</f>
        <v>#REF!</v>
      </c>
      <c r="K831" s="674" t="e">
        <f>IF('graph (3)'!$E$20=0,0,IF('graph (3)'!$E$2=0,20,IF(AND(B831&lt;'graph (3)'!$E$20+'graph (3)'!$E$32,B831&gt;'graph (3)'!$E$20-'graph (3)'!$E$32),0.25,0)))</f>
        <v>#REF!</v>
      </c>
      <c r="L831" s="674" t="e">
        <f>IF('graph (3)'!$E$22=0,0,IF('graph (3)'!$E$2=0,20,IF(AND(B831&gt;'graph (3)'!$E$22-'graph (3)'!$E$32,B831&lt;'graph (3)'!$E$22+'graph (3)'!$E$32),0.25,0)))</f>
        <v>#REF!</v>
      </c>
    </row>
    <row r="832" spans="2:12">
      <c r="B832" s="620" t="e">
        <f>IF('graph (3)'!$E$2=0,"",B831+'graph (3)'!$E$32)</f>
        <v>#REF!</v>
      </c>
      <c r="C832" s="673" t="e">
        <f>IF('graph (3)'!$E$2=0,20,IF(SUM(K832+L832=0),NA(),0.25))</f>
        <v>#REF!</v>
      </c>
      <c r="D832" s="496" t="e">
        <f>IF('graph (3)'!$E$2=0,20,IF(AND(B832&lt;'graph (3)'!$E$10+'graph (3)'!$E$32,B832&gt;'graph (3)'!$E$10-'graph (3)'!$E$32),0.25,NA()))</f>
        <v>#REF!</v>
      </c>
      <c r="K832" s="674" t="e">
        <f>IF('graph (3)'!$E$20=0,0,IF('graph (3)'!$E$2=0,20,IF(AND(B832&lt;'graph (3)'!$E$20+'graph (3)'!$E$32,B832&gt;'graph (3)'!$E$20-'graph (3)'!$E$32),0.25,0)))</f>
        <v>#REF!</v>
      </c>
      <c r="L832" s="674" t="e">
        <f>IF('graph (3)'!$E$22=0,0,IF('graph (3)'!$E$2=0,20,IF(AND(B832&gt;'graph (3)'!$E$22-'graph (3)'!$E$32,B832&lt;'graph (3)'!$E$22+'graph (3)'!$E$32),0.25,0)))</f>
        <v>#REF!</v>
      </c>
    </row>
    <row r="833" spans="2:12">
      <c r="B833" s="620" t="e">
        <f>IF('graph (3)'!$E$2=0,"",B832+'graph (3)'!$E$32)</f>
        <v>#REF!</v>
      </c>
      <c r="C833" s="673" t="e">
        <f>IF('graph (3)'!$E$2=0,20,IF(SUM(K833+L833=0),NA(),0.25))</f>
        <v>#REF!</v>
      </c>
      <c r="D833" s="496" t="e">
        <f>IF('graph (3)'!$E$2=0,20,IF(AND(B833&lt;'graph (3)'!$E$10+'graph (3)'!$E$32,B833&gt;'graph (3)'!$E$10-'graph (3)'!$E$32),0.25,NA()))</f>
        <v>#REF!</v>
      </c>
      <c r="K833" s="674" t="e">
        <f>IF('graph (3)'!$E$20=0,0,IF('graph (3)'!$E$2=0,20,IF(AND(B833&lt;'graph (3)'!$E$20+'graph (3)'!$E$32,B833&gt;'graph (3)'!$E$20-'graph (3)'!$E$32),0.25,0)))</f>
        <v>#REF!</v>
      </c>
      <c r="L833" s="674" t="e">
        <f>IF('graph (3)'!$E$22=0,0,IF('graph (3)'!$E$2=0,20,IF(AND(B833&gt;'graph (3)'!$E$22-'graph (3)'!$E$32,B833&lt;'graph (3)'!$E$22+'graph (3)'!$E$32),0.25,0)))</f>
        <v>#REF!</v>
      </c>
    </row>
    <row r="834" spans="2:12">
      <c r="B834" s="620" t="e">
        <f>IF('graph (3)'!$E$2=0,"",B833+'graph (3)'!$E$32)</f>
        <v>#REF!</v>
      </c>
      <c r="C834" s="673" t="e">
        <f>IF('graph (3)'!$E$2=0,20,IF(SUM(K834+L834=0),NA(),0.25))</f>
        <v>#REF!</v>
      </c>
      <c r="D834" s="496" t="e">
        <f>IF('graph (3)'!$E$2=0,20,IF(AND(B834&lt;'graph (3)'!$E$10+'graph (3)'!$E$32,B834&gt;'graph (3)'!$E$10-'graph (3)'!$E$32),0.25,NA()))</f>
        <v>#REF!</v>
      </c>
      <c r="K834" s="674" t="e">
        <f>IF('graph (3)'!$E$20=0,0,IF('graph (3)'!$E$2=0,20,IF(AND(B834&lt;'graph (3)'!$E$20+'graph (3)'!$E$32,B834&gt;'graph (3)'!$E$20-'graph (3)'!$E$32),0.25,0)))</f>
        <v>#REF!</v>
      </c>
      <c r="L834" s="674" t="e">
        <f>IF('graph (3)'!$E$22=0,0,IF('graph (3)'!$E$2=0,20,IF(AND(B834&gt;'graph (3)'!$E$22-'graph (3)'!$E$32,B834&lt;'graph (3)'!$E$22+'graph (3)'!$E$32),0.25,0)))</f>
        <v>#REF!</v>
      </c>
    </row>
    <row r="835" spans="2:12">
      <c r="B835" s="620" t="e">
        <f>IF('graph (3)'!$E$2=0,"",B834+'graph (3)'!$E$32)</f>
        <v>#REF!</v>
      </c>
      <c r="C835" s="673" t="e">
        <f>IF('graph (3)'!$E$2=0,20,IF(SUM(K835+L835=0),NA(),0.25))</f>
        <v>#REF!</v>
      </c>
      <c r="D835" s="496" t="e">
        <f>IF('graph (3)'!$E$2=0,20,IF(AND(B835&lt;'graph (3)'!$E$10+'graph (3)'!$E$32,B835&gt;'graph (3)'!$E$10-'graph (3)'!$E$32),0.25,NA()))</f>
        <v>#REF!</v>
      </c>
      <c r="K835" s="674" t="e">
        <f>IF('graph (3)'!$E$20=0,0,IF('graph (3)'!$E$2=0,20,IF(AND(B835&lt;'graph (3)'!$E$20+'graph (3)'!$E$32,B835&gt;'graph (3)'!$E$20-'graph (3)'!$E$32),0.25,0)))</f>
        <v>#REF!</v>
      </c>
      <c r="L835" s="674" t="e">
        <f>IF('graph (3)'!$E$22=0,0,IF('graph (3)'!$E$2=0,20,IF(AND(B835&gt;'graph (3)'!$E$22-'graph (3)'!$E$32,B835&lt;'graph (3)'!$E$22+'graph (3)'!$E$32),0.25,0)))</f>
        <v>#REF!</v>
      </c>
    </row>
    <row r="836" spans="2:12">
      <c r="B836" s="620" t="e">
        <f>IF('graph (3)'!$E$2=0,"",B835+'graph (3)'!$E$32)</f>
        <v>#REF!</v>
      </c>
      <c r="C836" s="673" t="e">
        <f>IF('graph (3)'!$E$2=0,20,IF(SUM(K836+L836=0),NA(),0.25))</f>
        <v>#REF!</v>
      </c>
      <c r="D836" s="496" t="e">
        <f>IF('graph (3)'!$E$2=0,20,IF(AND(B836&lt;'graph (3)'!$E$10+'graph (3)'!$E$32,B836&gt;'graph (3)'!$E$10-'graph (3)'!$E$32),0.25,NA()))</f>
        <v>#REF!</v>
      </c>
      <c r="K836" s="674" t="e">
        <f>IF('graph (3)'!$E$20=0,0,IF('graph (3)'!$E$2=0,20,IF(AND(B836&lt;'graph (3)'!$E$20+'graph (3)'!$E$32,B836&gt;'graph (3)'!$E$20-'graph (3)'!$E$32),0.25,0)))</f>
        <v>#REF!</v>
      </c>
      <c r="L836" s="674" t="e">
        <f>IF('graph (3)'!$E$22=0,0,IF('graph (3)'!$E$2=0,20,IF(AND(B836&gt;'graph (3)'!$E$22-'graph (3)'!$E$32,B836&lt;'graph (3)'!$E$22+'graph (3)'!$E$32),0.25,0)))</f>
        <v>#REF!</v>
      </c>
    </row>
    <row r="837" spans="2:12">
      <c r="B837" s="620" t="e">
        <f>IF('graph (3)'!$E$2=0,"",B836+'graph (3)'!$E$32)</f>
        <v>#REF!</v>
      </c>
      <c r="C837" s="673" t="e">
        <f>IF('graph (3)'!$E$2=0,20,IF(SUM(K837+L837=0),NA(),0.25))</f>
        <v>#REF!</v>
      </c>
      <c r="D837" s="496" t="e">
        <f>IF('graph (3)'!$E$2=0,20,IF(AND(B837&lt;'graph (3)'!$E$10+'graph (3)'!$E$32,B837&gt;'graph (3)'!$E$10-'graph (3)'!$E$32),0.25,NA()))</f>
        <v>#REF!</v>
      </c>
      <c r="K837" s="674" t="e">
        <f>IF('graph (3)'!$E$20=0,0,IF('graph (3)'!$E$2=0,20,IF(AND(B837&lt;'graph (3)'!$E$20+'graph (3)'!$E$32,B837&gt;'graph (3)'!$E$20-'graph (3)'!$E$32),0.25,0)))</f>
        <v>#REF!</v>
      </c>
      <c r="L837" s="674" t="e">
        <f>IF('graph (3)'!$E$22=0,0,IF('graph (3)'!$E$2=0,20,IF(AND(B837&gt;'graph (3)'!$E$22-'graph (3)'!$E$32,B837&lt;'graph (3)'!$E$22+'graph (3)'!$E$32),0.25,0)))</f>
        <v>#REF!</v>
      </c>
    </row>
    <row r="838" spans="2:12">
      <c r="B838" s="620" t="e">
        <f>IF('graph (3)'!$E$2=0,"",B837+'graph (3)'!$E$32)</f>
        <v>#REF!</v>
      </c>
      <c r="C838" s="673" t="e">
        <f>IF('graph (3)'!$E$2=0,20,IF(SUM(K838+L838=0),NA(),0.25))</f>
        <v>#REF!</v>
      </c>
      <c r="D838" s="496" t="e">
        <f>IF('graph (3)'!$E$2=0,20,IF(AND(B838&lt;'graph (3)'!$E$10+'graph (3)'!$E$32,B838&gt;'graph (3)'!$E$10-'graph (3)'!$E$32),0.25,NA()))</f>
        <v>#REF!</v>
      </c>
      <c r="K838" s="674" t="e">
        <f>IF('graph (3)'!$E$20=0,0,IF('graph (3)'!$E$2=0,20,IF(AND(B838&lt;'graph (3)'!$E$20+'graph (3)'!$E$32,B838&gt;'graph (3)'!$E$20-'graph (3)'!$E$32),0.25,0)))</f>
        <v>#REF!</v>
      </c>
      <c r="L838" s="674" t="e">
        <f>IF('graph (3)'!$E$22=0,0,IF('graph (3)'!$E$2=0,20,IF(AND(B838&gt;'graph (3)'!$E$22-'graph (3)'!$E$32,B838&lt;'graph (3)'!$E$22+'graph (3)'!$E$32),0.25,0)))</f>
        <v>#REF!</v>
      </c>
    </row>
    <row r="839" spans="2:12">
      <c r="B839" s="620" t="e">
        <f>IF('graph (3)'!$E$2=0,"",B838+'graph (3)'!$E$32)</f>
        <v>#REF!</v>
      </c>
      <c r="C839" s="673" t="e">
        <f>IF('graph (3)'!$E$2=0,20,IF(SUM(K839+L839=0),NA(),0.25))</f>
        <v>#REF!</v>
      </c>
      <c r="D839" s="496" t="e">
        <f>IF('graph (3)'!$E$2=0,20,IF(AND(B839&lt;'graph (3)'!$E$10+'graph (3)'!$E$32,B839&gt;'graph (3)'!$E$10-'graph (3)'!$E$32),0.25,NA()))</f>
        <v>#REF!</v>
      </c>
      <c r="K839" s="674" t="e">
        <f>IF('graph (3)'!$E$20=0,0,IF('graph (3)'!$E$2=0,20,IF(AND(B839&lt;'graph (3)'!$E$20+'graph (3)'!$E$32,B839&gt;'graph (3)'!$E$20-'graph (3)'!$E$32),0.25,0)))</f>
        <v>#REF!</v>
      </c>
      <c r="L839" s="674" t="e">
        <f>IF('graph (3)'!$E$22=0,0,IF('graph (3)'!$E$2=0,20,IF(AND(B839&gt;'graph (3)'!$E$22-'graph (3)'!$E$32,B839&lt;'graph (3)'!$E$22+'graph (3)'!$E$32),0.25,0)))</f>
        <v>#REF!</v>
      </c>
    </row>
    <row r="840" spans="2:12">
      <c r="B840" s="620" t="e">
        <f>IF('graph (3)'!$E$2=0,"",B839+'graph (3)'!$E$32)</f>
        <v>#REF!</v>
      </c>
      <c r="C840" s="673" t="e">
        <f>IF('graph (3)'!$E$2=0,20,IF(SUM(K840+L840=0),NA(),0.25))</f>
        <v>#REF!</v>
      </c>
      <c r="D840" s="496" t="e">
        <f>IF('graph (3)'!$E$2=0,20,IF(AND(B840&lt;'graph (3)'!$E$10+'graph (3)'!$E$32,B840&gt;'graph (3)'!$E$10-'graph (3)'!$E$32),0.25,NA()))</f>
        <v>#REF!</v>
      </c>
      <c r="K840" s="674" t="e">
        <f>IF('graph (3)'!$E$20=0,0,IF('graph (3)'!$E$2=0,20,IF(AND(B840&lt;'graph (3)'!$E$20+'graph (3)'!$E$32,B840&gt;'graph (3)'!$E$20-'graph (3)'!$E$32),0.25,0)))</f>
        <v>#REF!</v>
      </c>
      <c r="L840" s="674" t="e">
        <f>IF('graph (3)'!$E$22=0,0,IF('graph (3)'!$E$2=0,20,IF(AND(B840&gt;'graph (3)'!$E$22-'graph (3)'!$E$32,B840&lt;'graph (3)'!$E$22+'graph (3)'!$E$32),0.25,0)))</f>
        <v>#REF!</v>
      </c>
    </row>
    <row r="841" spans="2:12">
      <c r="B841" s="620" t="e">
        <f>IF('graph (3)'!$E$2=0,"",B840+'graph (3)'!$E$32)</f>
        <v>#REF!</v>
      </c>
      <c r="C841" s="673" t="e">
        <f>IF('graph (3)'!$E$2=0,20,IF(SUM(K841+L841=0),NA(),0.25))</f>
        <v>#REF!</v>
      </c>
      <c r="D841" s="496" t="e">
        <f>IF('graph (3)'!$E$2=0,20,IF(AND(B841&lt;'graph (3)'!$E$10+'graph (3)'!$E$32,B841&gt;'graph (3)'!$E$10-'graph (3)'!$E$32),0.25,NA()))</f>
        <v>#REF!</v>
      </c>
      <c r="K841" s="674" t="e">
        <f>IF('graph (3)'!$E$20=0,0,IF('graph (3)'!$E$2=0,20,IF(AND(B841&lt;'graph (3)'!$E$20+'graph (3)'!$E$32,B841&gt;'graph (3)'!$E$20-'graph (3)'!$E$32),0.25,0)))</f>
        <v>#REF!</v>
      </c>
      <c r="L841" s="674" t="e">
        <f>IF('graph (3)'!$E$22=0,0,IF('graph (3)'!$E$2=0,20,IF(AND(B841&gt;'graph (3)'!$E$22-'graph (3)'!$E$32,B841&lt;'graph (3)'!$E$22+'graph (3)'!$E$32),0.25,0)))</f>
        <v>#REF!</v>
      </c>
    </row>
    <row r="842" spans="2:12">
      <c r="B842" s="620" t="e">
        <f>IF('graph (3)'!$E$2=0,"",B841+'graph (3)'!$E$32)</f>
        <v>#REF!</v>
      </c>
      <c r="C842" s="673" t="e">
        <f>IF('graph (3)'!$E$2=0,20,IF(SUM(K842+L842=0),NA(),0.25))</f>
        <v>#REF!</v>
      </c>
      <c r="D842" s="496" t="e">
        <f>IF('graph (3)'!$E$2=0,20,IF(AND(B842&lt;'graph (3)'!$E$10+'graph (3)'!$E$32,B842&gt;'graph (3)'!$E$10-'graph (3)'!$E$32),0.25,NA()))</f>
        <v>#REF!</v>
      </c>
      <c r="K842" s="674" t="e">
        <f>IF('graph (3)'!$E$20=0,0,IF('graph (3)'!$E$2=0,20,IF(AND(B842&lt;'graph (3)'!$E$20+'graph (3)'!$E$32,B842&gt;'graph (3)'!$E$20-'graph (3)'!$E$32),0.25,0)))</f>
        <v>#REF!</v>
      </c>
      <c r="L842" s="674" t="e">
        <f>IF('graph (3)'!$E$22=0,0,IF('graph (3)'!$E$2=0,20,IF(AND(B842&gt;'graph (3)'!$E$22-'graph (3)'!$E$32,B842&lt;'graph (3)'!$E$22+'graph (3)'!$E$32),0.25,0)))</f>
        <v>#REF!</v>
      </c>
    </row>
    <row r="843" spans="2:12">
      <c r="B843" s="620" t="e">
        <f>IF('graph (3)'!$E$2=0,"",B842+'graph (3)'!$E$32)</f>
        <v>#REF!</v>
      </c>
      <c r="C843" s="673" t="e">
        <f>IF('graph (3)'!$E$2=0,20,IF(SUM(K843+L843=0),NA(),0.25))</f>
        <v>#REF!</v>
      </c>
      <c r="D843" s="496" t="e">
        <f>IF('graph (3)'!$E$2=0,20,IF(AND(B843&lt;'graph (3)'!$E$10+'graph (3)'!$E$32,B843&gt;'graph (3)'!$E$10-'graph (3)'!$E$32),0.25,NA()))</f>
        <v>#REF!</v>
      </c>
      <c r="K843" s="674" t="e">
        <f>IF('graph (3)'!$E$20=0,0,IF('graph (3)'!$E$2=0,20,IF(AND(B843&lt;'graph (3)'!$E$20+'graph (3)'!$E$32,B843&gt;'graph (3)'!$E$20-'graph (3)'!$E$32),0.25,0)))</f>
        <v>#REF!</v>
      </c>
      <c r="L843" s="674" t="e">
        <f>IF('graph (3)'!$E$22=0,0,IF('graph (3)'!$E$2=0,20,IF(AND(B843&gt;'graph (3)'!$E$22-'graph (3)'!$E$32,B843&lt;'graph (3)'!$E$22+'graph (3)'!$E$32),0.25,0)))</f>
        <v>#REF!</v>
      </c>
    </row>
    <row r="844" spans="2:12">
      <c r="B844" s="620" t="e">
        <f>IF('graph (3)'!$E$2=0,"",B843+'graph (3)'!$E$32)</f>
        <v>#REF!</v>
      </c>
      <c r="C844" s="673" t="e">
        <f>IF('graph (3)'!$E$2=0,20,IF(SUM(K844+L844=0),NA(),0.25))</f>
        <v>#REF!</v>
      </c>
      <c r="D844" s="496" t="e">
        <f>IF('graph (3)'!$E$2=0,20,IF(AND(B844&lt;'graph (3)'!$E$10+'graph (3)'!$E$32,B844&gt;'graph (3)'!$E$10-'graph (3)'!$E$32),0.25,NA()))</f>
        <v>#REF!</v>
      </c>
      <c r="K844" s="674" t="e">
        <f>IF('graph (3)'!$E$20=0,0,IF('graph (3)'!$E$2=0,20,IF(AND(B844&lt;'graph (3)'!$E$20+'graph (3)'!$E$32,B844&gt;'graph (3)'!$E$20-'graph (3)'!$E$32),0.25,0)))</f>
        <v>#REF!</v>
      </c>
      <c r="L844" s="674" t="e">
        <f>IF('graph (3)'!$E$22=0,0,IF('graph (3)'!$E$2=0,20,IF(AND(B844&gt;'graph (3)'!$E$22-'graph (3)'!$E$32,B844&lt;'graph (3)'!$E$22+'graph (3)'!$E$32),0.25,0)))</f>
        <v>#REF!</v>
      </c>
    </row>
    <row r="845" spans="2:12">
      <c r="B845" s="620" t="e">
        <f>IF('graph (3)'!$E$2=0,"",B844+'graph (3)'!$E$32)</f>
        <v>#REF!</v>
      </c>
      <c r="C845" s="673" t="e">
        <f>IF('graph (3)'!$E$2=0,20,IF(SUM(K845+L845=0),NA(),0.25))</f>
        <v>#REF!</v>
      </c>
      <c r="D845" s="496" t="e">
        <f>IF('graph (3)'!$E$2=0,20,IF(AND(B845&lt;'graph (3)'!$E$10+'graph (3)'!$E$32,B845&gt;'graph (3)'!$E$10-'graph (3)'!$E$32),0.25,NA()))</f>
        <v>#REF!</v>
      </c>
      <c r="K845" s="674" t="e">
        <f>IF('graph (3)'!$E$20=0,0,IF('graph (3)'!$E$2=0,20,IF(AND(B845&lt;'graph (3)'!$E$20+'graph (3)'!$E$32,B845&gt;'graph (3)'!$E$20-'graph (3)'!$E$32),0.25,0)))</f>
        <v>#REF!</v>
      </c>
      <c r="L845" s="674" t="e">
        <f>IF('graph (3)'!$E$22=0,0,IF('graph (3)'!$E$2=0,20,IF(AND(B845&gt;'graph (3)'!$E$22-'graph (3)'!$E$32,B845&lt;'graph (3)'!$E$22+'graph (3)'!$E$32),0.25,0)))</f>
        <v>#REF!</v>
      </c>
    </row>
    <row r="846" spans="2:12">
      <c r="B846" s="620" t="e">
        <f>IF('graph (3)'!$E$2=0,"",B845+'graph (3)'!$E$32)</f>
        <v>#REF!</v>
      </c>
      <c r="C846" s="673" t="e">
        <f>IF('graph (3)'!$E$2=0,20,IF(SUM(K846+L846=0),NA(),0.25))</f>
        <v>#REF!</v>
      </c>
      <c r="D846" s="496" t="e">
        <f>IF('graph (3)'!$E$2=0,20,IF(AND(B846&lt;'graph (3)'!$E$10+'graph (3)'!$E$32,B846&gt;'graph (3)'!$E$10-'graph (3)'!$E$32),0.25,NA()))</f>
        <v>#REF!</v>
      </c>
      <c r="K846" s="674" t="e">
        <f>IF('graph (3)'!$E$20=0,0,IF('graph (3)'!$E$2=0,20,IF(AND(B846&lt;'graph (3)'!$E$20+'graph (3)'!$E$32,B846&gt;'graph (3)'!$E$20-'graph (3)'!$E$32),0.25,0)))</f>
        <v>#REF!</v>
      </c>
      <c r="L846" s="674" t="e">
        <f>IF('graph (3)'!$E$22=0,0,IF('graph (3)'!$E$2=0,20,IF(AND(B846&gt;'graph (3)'!$E$22-'graph (3)'!$E$32,B846&lt;'graph (3)'!$E$22+'graph (3)'!$E$32),0.25,0)))</f>
        <v>#REF!</v>
      </c>
    </row>
    <row r="847" spans="2:12">
      <c r="B847" s="620" t="e">
        <f>IF('graph (3)'!$E$2=0,"",B846+'graph (3)'!$E$32)</f>
        <v>#REF!</v>
      </c>
      <c r="C847" s="673" t="e">
        <f>IF('graph (3)'!$E$2=0,20,IF(SUM(K847+L847=0),NA(),0.25))</f>
        <v>#REF!</v>
      </c>
      <c r="D847" s="496" t="e">
        <f>IF('graph (3)'!$E$2=0,20,IF(AND(B847&lt;'graph (3)'!$E$10+'graph (3)'!$E$32,B847&gt;'graph (3)'!$E$10-'graph (3)'!$E$32),0.25,NA()))</f>
        <v>#REF!</v>
      </c>
      <c r="K847" s="674" t="e">
        <f>IF('graph (3)'!$E$20=0,0,IF('graph (3)'!$E$2=0,20,IF(AND(B847&lt;'graph (3)'!$E$20+'graph (3)'!$E$32,B847&gt;'graph (3)'!$E$20-'graph (3)'!$E$32),0.25,0)))</f>
        <v>#REF!</v>
      </c>
      <c r="L847" s="674" t="e">
        <f>IF('graph (3)'!$E$22=0,0,IF('graph (3)'!$E$2=0,20,IF(AND(B847&gt;'graph (3)'!$E$22-'graph (3)'!$E$32,B847&lt;'graph (3)'!$E$22+'graph (3)'!$E$32),0.25,0)))</f>
        <v>#REF!</v>
      </c>
    </row>
    <row r="848" spans="2:12">
      <c r="B848" s="620" t="e">
        <f>IF('graph (3)'!$E$2=0,"",B847+'graph (3)'!$E$32)</f>
        <v>#REF!</v>
      </c>
      <c r="C848" s="673" t="e">
        <f>IF('graph (3)'!$E$2=0,20,IF(SUM(K848+L848=0),NA(),0.25))</f>
        <v>#REF!</v>
      </c>
      <c r="D848" s="496" t="e">
        <f>IF('graph (3)'!$E$2=0,20,IF(AND(B848&lt;'graph (3)'!$E$10+'graph (3)'!$E$32,B848&gt;'graph (3)'!$E$10-'graph (3)'!$E$32),0.25,NA()))</f>
        <v>#REF!</v>
      </c>
      <c r="K848" s="674" t="e">
        <f>IF('graph (3)'!$E$20=0,0,IF('graph (3)'!$E$2=0,20,IF(AND(B848&lt;'graph (3)'!$E$20+'graph (3)'!$E$32,B848&gt;'graph (3)'!$E$20-'graph (3)'!$E$32),0.25,0)))</f>
        <v>#REF!</v>
      </c>
      <c r="L848" s="674" t="e">
        <f>IF('graph (3)'!$E$22=0,0,IF('graph (3)'!$E$2=0,20,IF(AND(B848&gt;'graph (3)'!$E$22-'graph (3)'!$E$32,B848&lt;'graph (3)'!$E$22+'graph (3)'!$E$32),0.25,0)))</f>
        <v>#REF!</v>
      </c>
    </row>
    <row r="849" spans="2:12">
      <c r="B849" s="620" t="e">
        <f>IF('graph (3)'!$E$2=0,"",B848+'graph (3)'!$E$32)</f>
        <v>#REF!</v>
      </c>
      <c r="C849" s="673" t="e">
        <f>IF('graph (3)'!$E$2=0,20,IF(SUM(K849+L849=0),NA(),0.25))</f>
        <v>#REF!</v>
      </c>
      <c r="D849" s="496" t="e">
        <f>IF('graph (3)'!$E$2=0,20,IF(AND(B849&lt;'graph (3)'!$E$10+'graph (3)'!$E$32,B849&gt;'graph (3)'!$E$10-'graph (3)'!$E$32),0.25,NA()))</f>
        <v>#REF!</v>
      </c>
      <c r="K849" s="674" t="e">
        <f>IF('graph (3)'!$E$20=0,0,IF('graph (3)'!$E$2=0,20,IF(AND(B849&lt;'graph (3)'!$E$20+'graph (3)'!$E$32,B849&gt;'graph (3)'!$E$20-'graph (3)'!$E$32),0.25,0)))</f>
        <v>#REF!</v>
      </c>
      <c r="L849" s="674" t="e">
        <f>IF('graph (3)'!$E$22=0,0,IF('graph (3)'!$E$2=0,20,IF(AND(B849&gt;'graph (3)'!$E$22-'graph (3)'!$E$32,B849&lt;'graph (3)'!$E$22+'graph (3)'!$E$32),0.25,0)))</f>
        <v>#REF!</v>
      </c>
    </row>
    <row r="850" spans="2:12">
      <c r="B850" s="620" t="e">
        <f>IF('graph (3)'!$E$2=0,"",B849+'graph (3)'!$E$32)</f>
        <v>#REF!</v>
      </c>
      <c r="C850" s="673" t="e">
        <f>IF('graph (3)'!$E$2=0,20,IF(SUM(K850+L850=0),NA(),0.25))</f>
        <v>#REF!</v>
      </c>
      <c r="D850" s="496" t="e">
        <f>IF('graph (3)'!$E$2=0,20,IF(AND(B850&lt;'graph (3)'!$E$10+'graph (3)'!$E$32,B850&gt;'graph (3)'!$E$10-'graph (3)'!$E$32),0.25,NA()))</f>
        <v>#REF!</v>
      </c>
      <c r="K850" s="674" t="e">
        <f>IF('graph (3)'!$E$20=0,0,IF('graph (3)'!$E$2=0,20,IF(AND(B850&lt;'graph (3)'!$E$20+'graph (3)'!$E$32,B850&gt;'graph (3)'!$E$20-'graph (3)'!$E$32),0.25,0)))</f>
        <v>#REF!</v>
      </c>
      <c r="L850" s="674" t="e">
        <f>IF('graph (3)'!$E$22=0,0,IF('graph (3)'!$E$2=0,20,IF(AND(B850&gt;'graph (3)'!$E$22-'graph (3)'!$E$32,B850&lt;'graph (3)'!$E$22+'graph (3)'!$E$32),0.25,0)))</f>
        <v>#REF!</v>
      </c>
    </row>
    <row r="851" spans="2:12">
      <c r="B851" s="620" t="e">
        <f>IF('graph (3)'!$E$2=0,"",B850+'graph (3)'!$E$32)</f>
        <v>#REF!</v>
      </c>
      <c r="C851" s="673" t="e">
        <f>IF('graph (3)'!$E$2=0,20,IF(SUM(K851+L851=0),NA(),0.25))</f>
        <v>#REF!</v>
      </c>
      <c r="D851" s="496" t="e">
        <f>IF('graph (3)'!$E$2=0,20,IF(AND(B851&lt;'graph (3)'!$E$10+'graph (3)'!$E$32,B851&gt;'graph (3)'!$E$10-'graph (3)'!$E$32),0.25,NA()))</f>
        <v>#REF!</v>
      </c>
      <c r="K851" s="674" t="e">
        <f>IF('graph (3)'!$E$20=0,0,IF('graph (3)'!$E$2=0,20,IF(AND(B851&lt;'graph (3)'!$E$20+'graph (3)'!$E$32,B851&gt;'graph (3)'!$E$20-'graph (3)'!$E$32),0.25,0)))</f>
        <v>#REF!</v>
      </c>
      <c r="L851" s="674" t="e">
        <f>IF('graph (3)'!$E$22=0,0,IF('graph (3)'!$E$2=0,20,IF(AND(B851&gt;'graph (3)'!$E$22-'graph (3)'!$E$32,B851&lt;'graph (3)'!$E$22+'graph (3)'!$E$32),0.25,0)))</f>
        <v>#REF!</v>
      </c>
    </row>
    <row r="852" spans="2:12">
      <c r="B852" s="620" t="e">
        <f>IF('graph (3)'!$E$2=0,"",B851+'graph (3)'!$E$32)</f>
        <v>#REF!</v>
      </c>
      <c r="C852" s="673" t="e">
        <f>IF('graph (3)'!$E$2=0,20,IF(SUM(K852+L852=0),NA(),0.25))</f>
        <v>#REF!</v>
      </c>
      <c r="D852" s="496" t="e">
        <f>IF('graph (3)'!$E$2=0,20,IF(AND(B852&lt;'graph (3)'!$E$10+'graph (3)'!$E$32,B852&gt;'graph (3)'!$E$10-'graph (3)'!$E$32),0.25,NA()))</f>
        <v>#REF!</v>
      </c>
      <c r="K852" s="674" t="e">
        <f>IF('graph (3)'!$E$20=0,0,IF('graph (3)'!$E$2=0,20,IF(AND(B852&lt;'graph (3)'!$E$20+'graph (3)'!$E$32,B852&gt;'graph (3)'!$E$20-'graph (3)'!$E$32),0.25,0)))</f>
        <v>#REF!</v>
      </c>
      <c r="L852" s="674" t="e">
        <f>IF('graph (3)'!$E$22=0,0,IF('graph (3)'!$E$2=0,20,IF(AND(B852&gt;'graph (3)'!$E$22-'graph (3)'!$E$32,B852&lt;'graph (3)'!$E$22+'graph (3)'!$E$32),0.25,0)))</f>
        <v>#REF!</v>
      </c>
    </row>
    <row r="853" spans="2:12">
      <c r="B853" s="620" t="e">
        <f>IF('graph (3)'!$E$2=0,"",B852+'graph (3)'!$E$32)</f>
        <v>#REF!</v>
      </c>
      <c r="C853" s="673" t="e">
        <f>IF('graph (3)'!$E$2=0,20,IF(SUM(K853+L853=0),NA(),0.25))</f>
        <v>#REF!</v>
      </c>
      <c r="D853" s="496" t="e">
        <f>IF('graph (3)'!$E$2=0,20,IF(AND(B853&lt;'graph (3)'!$E$10+'graph (3)'!$E$32,B853&gt;'graph (3)'!$E$10-'graph (3)'!$E$32),0.25,NA()))</f>
        <v>#REF!</v>
      </c>
      <c r="K853" s="674" t="e">
        <f>IF('graph (3)'!$E$20=0,0,IF('graph (3)'!$E$2=0,20,IF(AND(B853&lt;'graph (3)'!$E$20+'graph (3)'!$E$32,B853&gt;'graph (3)'!$E$20-'graph (3)'!$E$32),0.25,0)))</f>
        <v>#REF!</v>
      </c>
      <c r="L853" s="674" t="e">
        <f>IF('graph (3)'!$E$22=0,0,IF('graph (3)'!$E$2=0,20,IF(AND(B853&gt;'graph (3)'!$E$22-'graph (3)'!$E$32,B853&lt;'graph (3)'!$E$22+'graph (3)'!$E$32),0.25,0)))</f>
        <v>#REF!</v>
      </c>
    </row>
    <row r="854" spans="2:12">
      <c r="B854" s="620" t="e">
        <f>IF('graph (3)'!$E$2=0,"",B853+'graph (3)'!$E$32)</f>
        <v>#REF!</v>
      </c>
      <c r="C854" s="673" t="e">
        <f>IF('graph (3)'!$E$2=0,20,IF(SUM(K854+L854=0),NA(),0.25))</f>
        <v>#REF!</v>
      </c>
      <c r="D854" s="496" t="e">
        <f>IF('graph (3)'!$E$2=0,20,IF(AND(B854&lt;'graph (3)'!$E$10+'graph (3)'!$E$32,B854&gt;'graph (3)'!$E$10-'graph (3)'!$E$32),0.25,NA()))</f>
        <v>#REF!</v>
      </c>
      <c r="K854" s="674" t="e">
        <f>IF('graph (3)'!$E$20=0,0,IF('graph (3)'!$E$2=0,20,IF(AND(B854&lt;'graph (3)'!$E$20+'graph (3)'!$E$32,B854&gt;'graph (3)'!$E$20-'graph (3)'!$E$32),0.25,0)))</f>
        <v>#REF!</v>
      </c>
      <c r="L854" s="674" t="e">
        <f>IF('graph (3)'!$E$22=0,0,IF('graph (3)'!$E$2=0,20,IF(AND(B854&gt;'graph (3)'!$E$22-'graph (3)'!$E$32,B854&lt;'graph (3)'!$E$22+'graph (3)'!$E$32),0.25,0)))</f>
        <v>#REF!</v>
      </c>
    </row>
    <row r="855" spans="2:12">
      <c r="B855" s="620" t="e">
        <f>IF('graph (3)'!$E$2=0,"",B854+'graph (3)'!$E$32)</f>
        <v>#REF!</v>
      </c>
      <c r="C855" s="673" t="e">
        <f>IF('graph (3)'!$E$2=0,20,IF(SUM(K855+L855=0),NA(),0.25))</f>
        <v>#REF!</v>
      </c>
      <c r="D855" s="496" t="e">
        <f>IF('graph (3)'!$E$2=0,20,IF(AND(B855&lt;'graph (3)'!$E$10+'graph (3)'!$E$32,B855&gt;'graph (3)'!$E$10-'graph (3)'!$E$32),0.25,NA()))</f>
        <v>#REF!</v>
      </c>
      <c r="K855" s="674" t="e">
        <f>IF('graph (3)'!$E$20=0,0,IF('graph (3)'!$E$2=0,20,IF(AND(B855&lt;'graph (3)'!$E$20+'graph (3)'!$E$32,B855&gt;'graph (3)'!$E$20-'graph (3)'!$E$32),0.25,0)))</f>
        <v>#REF!</v>
      </c>
      <c r="L855" s="674" t="e">
        <f>IF('graph (3)'!$E$22=0,0,IF('graph (3)'!$E$2=0,20,IF(AND(B855&gt;'graph (3)'!$E$22-'graph (3)'!$E$32,B855&lt;'graph (3)'!$E$22+'graph (3)'!$E$32),0.25,0)))</f>
        <v>#REF!</v>
      </c>
    </row>
    <row r="856" spans="2:12">
      <c r="B856" s="620" t="e">
        <f>IF('graph (3)'!$E$2=0,"",B855+'graph (3)'!$E$32)</f>
        <v>#REF!</v>
      </c>
      <c r="C856" s="673" t="e">
        <f>IF('graph (3)'!$E$2=0,20,IF(SUM(K856+L856=0),NA(),0.25))</f>
        <v>#REF!</v>
      </c>
      <c r="D856" s="496" t="e">
        <f>IF('graph (3)'!$E$2=0,20,IF(AND(B856&lt;'graph (3)'!$E$10+'graph (3)'!$E$32,B856&gt;'graph (3)'!$E$10-'graph (3)'!$E$32),0.25,NA()))</f>
        <v>#REF!</v>
      </c>
      <c r="K856" s="674" t="e">
        <f>IF('graph (3)'!$E$20=0,0,IF('graph (3)'!$E$2=0,20,IF(AND(B856&lt;'graph (3)'!$E$20+'graph (3)'!$E$32,B856&gt;'graph (3)'!$E$20-'graph (3)'!$E$32),0.25,0)))</f>
        <v>#REF!</v>
      </c>
      <c r="L856" s="674" t="e">
        <f>IF('graph (3)'!$E$22=0,0,IF('graph (3)'!$E$2=0,20,IF(AND(B856&gt;'graph (3)'!$E$22-'graph (3)'!$E$32,B856&lt;'graph (3)'!$E$22+'graph (3)'!$E$32),0.25,0)))</f>
        <v>#REF!</v>
      </c>
    </row>
    <row r="857" spans="2:12">
      <c r="B857" s="620" t="e">
        <f>IF('graph (3)'!$E$2=0,"",B856+'graph (3)'!$E$32)</f>
        <v>#REF!</v>
      </c>
      <c r="C857" s="673" t="e">
        <f>IF('graph (3)'!$E$2=0,20,IF(SUM(K857+L857=0),NA(),0.25))</f>
        <v>#REF!</v>
      </c>
      <c r="D857" s="496" t="e">
        <f>IF('graph (3)'!$E$2=0,20,IF(AND(B857&lt;'graph (3)'!$E$10+'graph (3)'!$E$32,B857&gt;'graph (3)'!$E$10-'graph (3)'!$E$32),0.25,NA()))</f>
        <v>#REF!</v>
      </c>
      <c r="K857" s="674" t="e">
        <f>IF('graph (3)'!$E$20=0,0,IF('graph (3)'!$E$2=0,20,IF(AND(B857&lt;'graph (3)'!$E$20+'graph (3)'!$E$32,B857&gt;'graph (3)'!$E$20-'graph (3)'!$E$32),0.25,0)))</f>
        <v>#REF!</v>
      </c>
      <c r="L857" s="674" t="e">
        <f>IF('graph (3)'!$E$22=0,0,IF('graph (3)'!$E$2=0,20,IF(AND(B857&gt;'graph (3)'!$E$22-'graph (3)'!$E$32,B857&lt;'graph (3)'!$E$22+'graph (3)'!$E$32),0.25,0)))</f>
        <v>#REF!</v>
      </c>
    </row>
    <row r="858" spans="2:12">
      <c r="B858" s="620" t="e">
        <f>IF('graph (3)'!$E$2=0,"",B857+'graph (3)'!$E$32)</f>
        <v>#REF!</v>
      </c>
      <c r="C858" s="673" t="e">
        <f>IF('graph (3)'!$E$2=0,20,IF(SUM(K858+L858=0),NA(),0.25))</f>
        <v>#REF!</v>
      </c>
      <c r="D858" s="496" t="e">
        <f>IF('graph (3)'!$E$2=0,20,IF(AND(B858&lt;'graph (3)'!$E$10+'graph (3)'!$E$32,B858&gt;'graph (3)'!$E$10-'graph (3)'!$E$32),0.25,NA()))</f>
        <v>#REF!</v>
      </c>
      <c r="K858" s="674" t="e">
        <f>IF('graph (3)'!$E$20=0,0,IF('graph (3)'!$E$2=0,20,IF(AND(B858&lt;'graph (3)'!$E$20+'graph (3)'!$E$32,B858&gt;'graph (3)'!$E$20-'graph (3)'!$E$32),0.25,0)))</f>
        <v>#REF!</v>
      </c>
      <c r="L858" s="674" t="e">
        <f>IF('graph (3)'!$E$22=0,0,IF('graph (3)'!$E$2=0,20,IF(AND(B858&gt;'graph (3)'!$E$22-'graph (3)'!$E$32,B858&lt;'graph (3)'!$E$22+'graph (3)'!$E$32),0.25,0)))</f>
        <v>#REF!</v>
      </c>
    </row>
    <row r="859" spans="2:12">
      <c r="B859" s="620" t="e">
        <f>IF('graph (3)'!$E$2=0,"",B858+'graph (3)'!$E$32)</f>
        <v>#REF!</v>
      </c>
      <c r="C859" s="673" t="e">
        <f>IF('graph (3)'!$E$2=0,20,IF(SUM(K859+L859=0),NA(),0.25))</f>
        <v>#REF!</v>
      </c>
      <c r="D859" s="496" t="e">
        <f>IF('graph (3)'!$E$2=0,20,IF(AND(B859&lt;'graph (3)'!$E$10+'graph (3)'!$E$32,B859&gt;'graph (3)'!$E$10-'graph (3)'!$E$32),0.25,NA()))</f>
        <v>#REF!</v>
      </c>
      <c r="K859" s="674" t="e">
        <f>IF('graph (3)'!$E$20=0,0,IF('graph (3)'!$E$2=0,20,IF(AND(B859&lt;'graph (3)'!$E$20+'graph (3)'!$E$32,B859&gt;'graph (3)'!$E$20-'graph (3)'!$E$32),0.25,0)))</f>
        <v>#REF!</v>
      </c>
      <c r="L859" s="674" t="e">
        <f>IF('graph (3)'!$E$22=0,0,IF('graph (3)'!$E$2=0,20,IF(AND(B859&gt;'graph (3)'!$E$22-'graph (3)'!$E$32,B859&lt;'graph (3)'!$E$22+'graph (3)'!$E$32),0.25,0)))</f>
        <v>#REF!</v>
      </c>
    </row>
    <row r="860" spans="2:12">
      <c r="B860" s="620" t="e">
        <f>IF('graph (3)'!$E$2=0,"",B859+'graph (3)'!$E$32)</f>
        <v>#REF!</v>
      </c>
      <c r="C860" s="673" t="e">
        <f>IF('graph (3)'!$E$2=0,20,IF(SUM(K860+L860=0),NA(),0.25))</f>
        <v>#REF!</v>
      </c>
      <c r="D860" s="496" t="e">
        <f>IF('graph (3)'!$E$2=0,20,IF(AND(B860&lt;'graph (3)'!$E$10+'graph (3)'!$E$32,B860&gt;'graph (3)'!$E$10-'graph (3)'!$E$32),0.25,NA()))</f>
        <v>#REF!</v>
      </c>
      <c r="K860" s="674" t="e">
        <f>IF('graph (3)'!$E$20=0,0,IF('graph (3)'!$E$2=0,20,IF(AND(B860&lt;'graph (3)'!$E$20+'graph (3)'!$E$32,B860&gt;'graph (3)'!$E$20-'graph (3)'!$E$32),0.25,0)))</f>
        <v>#REF!</v>
      </c>
      <c r="L860" s="674" t="e">
        <f>IF('graph (3)'!$E$22=0,0,IF('graph (3)'!$E$2=0,20,IF(AND(B860&gt;'graph (3)'!$E$22-'graph (3)'!$E$32,B860&lt;'graph (3)'!$E$22+'graph (3)'!$E$32),0.25,0)))</f>
        <v>#REF!</v>
      </c>
    </row>
    <row r="861" spans="2:12">
      <c r="B861" s="620" t="e">
        <f>IF('graph (3)'!$E$2=0,"",B860+'graph (3)'!$E$32)</f>
        <v>#REF!</v>
      </c>
      <c r="C861" s="673" t="e">
        <f>IF('graph (3)'!$E$2=0,20,IF(SUM(K861+L861=0),NA(),0.25))</f>
        <v>#REF!</v>
      </c>
      <c r="D861" s="496" t="e">
        <f>IF('graph (3)'!$E$2=0,20,IF(AND(B861&lt;'graph (3)'!$E$10+'graph (3)'!$E$32,B861&gt;'graph (3)'!$E$10-'graph (3)'!$E$32),0.25,NA()))</f>
        <v>#REF!</v>
      </c>
      <c r="K861" s="674" t="e">
        <f>IF('graph (3)'!$E$20=0,0,IF('graph (3)'!$E$2=0,20,IF(AND(B861&lt;'graph (3)'!$E$20+'graph (3)'!$E$32,B861&gt;'graph (3)'!$E$20-'graph (3)'!$E$32),0.25,0)))</f>
        <v>#REF!</v>
      </c>
      <c r="L861" s="674" t="e">
        <f>IF('graph (3)'!$E$22=0,0,IF('graph (3)'!$E$2=0,20,IF(AND(B861&gt;'graph (3)'!$E$22-'graph (3)'!$E$32,B861&lt;'graph (3)'!$E$22+'graph (3)'!$E$32),0.25,0)))</f>
        <v>#REF!</v>
      </c>
    </row>
    <row r="862" spans="2:12">
      <c r="B862" s="620" t="e">
        <f>IF('graph (3)'!$E$2=0,"",B861+'graph (3)'!$E$32)</f>
        <v>#REF!</v>
      </c>
      <c r="C862" s="673" t="e">
        <f>IF('graph (3)'!$E$2=0,20,IF(SUM(K862+L862=0),NA(),0.25))</f>
        <v>#REF!</v>
      </c>
      <c r="D862" s="496" t="e">
        <f>IF('graph (3)'!$E$2=0,20,IF(AND(B862&lt;'graph (3)'!$E$10+'graph (3)'!$E$32,B862&gt;'graph (3)'!$E$10-'graph (3)'!$E$32),0.25,NA()))</f>
        <v>#REF!</v>
      </c>
      <c r="K862" s="674" t="e">
        <f>IF('graph (3)'!$E$20=0,0,IF('graph (3)'!$E$2=0,20,IF(AND(B862&lt;'graph (3)'!$E$20+'graph (3)'!$E$32,B862&gt;'graph (3)'!$E$20-'graph (3)'!$E$32),0.25,0)))</f>
        <v>#REF!</v>
      </c>
      <c r="L862" s="674" t="e">
        <f>IF('graph (3)'!$E$22=0,0,IF('graph (3)'!$E$2=0,20,IF(AND(B862&gt;'graph (3)'!$E$22-'graph (3)'!$E$32,B862&lt;'graph (3)'!$E$22+'graph (3)'!$E$32),0.25,0)))</f>
        <v>#REF!</v>
      </c>
    </row>
    <row r="863" spans="2:12">
      <c r="B863" s="620" t="e">
        <f>IF('graph (3)'!$E$2=0,"",B862+'graph (3)'!$E$32)</f>
        <v>#REF!</v>
      </c>
      <c r="C863" s="673" t="e">
        <f>IF('graph (3)'!$E$2=0,20,IF(SUM(K863+L863=0),NA(),0.25))</f>
        <v>#REF!</v>
      </c>
      <c r="D863" s="496" t="e">
        <f>IF('graph (3)'!$E$2=0,20,IF(AND(B863&lt;'graph (3)'!$E$10+'graph (3)'!$E$32,B863&gt;'graph (3)'!$E$10-'graph (3)'!$E$32),0.25,NA()))</f>
        <v>#REF!</v>
      </c>
      <c r="K863" s="674" t="e">
        <f>IF('graph (3)'!$E$20=0,0,IF('graph (3)'!$E$2=0,20,IF(AND(B863&lt;'graph (3)'!$E$20+'graph (3)'!$E$32,B863&gt;'graph (3)'!$E$20-'graph (3)'!$E$32),0.25,0)))</f>
        <v>#REF!</v>
      </c>
      <c r="L863" s="674" t="e">
        <f>IF('graph (3)'!$E$22=0,0,IF('graph (3)'!$E$2=0,20,IF(AND(B863&gt;'graph (3)'!$E$22-'graph (3)'!$E$32,B863&lt;'graph (3)'!$E$22+'graph (3)'!$E$32),0.25,0)))</f>
        <v>#REF!</v>
      </c>
    </row>
    <row r="864" spans="2:12">
      <c r="B864" s="620" t="e">
        <f>IF('graph (3)'!$E$2=0,"",B863+'graph (3)'!$E$32)</f>
        <v>#REF!</v>
      </c>
      <c r="C864" s="673" t="e">
        <f>IF('graph (3)'!$E$2=0,20,IF(SUM(K864+L864=0),NA(),0.25))</f>
        <v>#REF!</v>
      </c>
      <c r="D864" s="496" t="e">
        <f>IF('graph (3)'!$E$2=0,20,IF(AND(B864&lt;'graph (3)'!$E$10+'graph (3)'!$E$32,B864&gt;'graph (3)'!$E$10-'graph (3)'!$E$32),0.25,NA()))</f>
        <v>#REF!</v>
      </c>
      <c r="K864" s="674" t="e">
        <f>IF('graph (3)'!$E$20=0,0,IF('graph (3)'!$E$2=0,20,IF(AND(B864&lt;'graph (3)'!$E$20+'graph (3)'!$E$32,B864&gt;'graph (3)'!$E$20-'graph (3)'!$E$32),0.25,0)))</f>
        <v>#REF!</v>
      </c>
      <c r="L864" s="674" t="e">
        <f>IF('graph (3)'!$E$22=0,0,IF('graph (3)'!$E$2=0,20,IF(AND(B864&gt;'graph (3)'!$E$22-'graph (3)'!$E$32,B864&lt;'graph (3)'!$E$22+'graph (3)'!$E$32),0.25,0)))</f>
        <v>#REF!</v>
      </c>
    </row>
    <row r="865" spans="2:12">
      <c r="B865" s="620" t="e">
        <f>IF('graph (3)'!$E$2=0,"",B864+'graph (3)'!$E$32)</f>
        <v>#REF!</v>
      </c>
      <c r="C865" s="673" t="e">
        <f>IF('graph (3)'!$E$2=0,20,IF(SUM(K865+L865=0),NA(),0.25))</f>
        <v>#REF!</v>
      </c>
      <c r="D865" s="496" t="e">
        <f>IF('graph (3)'!$E$2=0,20,IF(AND(B865&lt;'graph (3)'!$E$10+'graph (3)'!$E$32,B865&gt;'graph (3)'!$E$10-'graph (3)'!$E$32),0.25,NA()))</f>
        <v>#REF!</v>
      </c>
      <c r="K865" s="674" t="e">
        <f>IF('graph (3)'!$E$20=0,0,IF('graph (3)'!$E$2=0,20,IF(AND(B865&lt;'graph (3)'!$E$20+'graph (3)'!$E$32,B865&gt;'graph (3)'!$E$20-'graph (3)'!$E$32),0.25,0)))</f>
        <v>#REF!</v>
      </c>
      <c r="L865" s="674" t="e">
        <f>IF('graph (3)'!$E$22=0,0,IF('graph (3)'!$E$2=0,20,IF(AND(B865&gt;'graph (3)'!$E$22-'graph (3)'!$E$32,B865&lt;'graph (3)'!$E$22+'graph (3)'!$E$32),0.25,0)))</f>
        <v>#REF!</v>
      </c>
    </row>
    <row r="866" spans="2:12">
      <c r="B866" s="620" t="e">
        <f>IF('graph (3)'!$E$2=0,"",B865+'graph (3)'!$E$32)</f>
        <v>#REF!</v>
      </c>
      <c r="C866" s="673" t="e">
        <f>IF('graph (3)'!$E$2=0,20,IF(SUM(K866+L866=0),NA(),0.25))</f>
        <v>#REF!</v>
      </c>
      <c r="D866" s="496" t="e">
        <f>IF('graph (3)'!$E$2=0,20,IF(AND(B866&lt;'graph (3)'!$E$10+'graph (3)'!$E$32,B866&gt;'graph (3)'!$E$10-'graph (3)'!$E$32),0.25,NA()))</f>
        <v>#REF!</v>
      </c>
      <c r="K866" s="674" t="e">
        <f>IF('graph (3)'!$E$20=0,0,IF('graph (3)'!$E$2=0,20,IF(AND(B866&lt;'graph (3)'!$E$20+'graph (3)'!$E$32,B866&gt;'graph (3)'!$E$20-'graph (3)'!$E$32),0.25,0)))</f>
        <v>#REF!</v>
      </c>
      <c r="L866" s="674" t="e">
        <f>IF('graph (3)'!$E$22=0,0,IF('graph (3)'!$E$2=0,20,IF(AND(B866&gt;'graph (3)'!$E$22-'graph (3)'!$E$32,B866&lt;'graph (3)'!$E$22+'graph (3)'!$E$32),0.25,0)))</f>
        <v>#REF!</v>
      </c>
    </row>
    <row r="867" spans="2:12">
      <c r="B867" s="620" t="e">
        <f>IF('graph (3)'!$E$2=0,"",B866+'graph (3)'!$E$32)</f>
        <v>#REF!</v>
      </c>
      <c r="C867" s="673" t="e">
        <f>IF('graph (3)'!$E$2=0,20,IF(SUM(K867+L867=0),NA(),0.25))</f>
        <v>#REF!</v>
      </c>
      <c r="D867" s="496" t="e">
        <f>IF('graph (3)'!$E$2=0,20,IF(AND(B867&lt;'graph (3)'!$E$10+'graph (3)'!$E$32,B867&gt;'graph (3)'!$E$10-'graph (3)'!$E$32),0.25,NA()))</f>
        <v>#REF!</v>
      </c>
      <c r="K867" s="674" t="e">
        <f>IF('graph (3)'!$E$20=0,0,IF('graph (3)'!$E$2=0,20,IF(AND(B867&lt;'graph (3)'!$E$20+'graph (3)'!$E$32,B867&gt;'graph (3)'!$E$20-'graph (3)'!$E$32),0.25,0)))</f>
        <v>#REF!</v>
      </c>
      <c r="L867" s="674" t="e">
        <f>IF('graph (3)'!$E$22=0,0,IF('graph (3)'!$E$2=0,20,IF(AND(B867&gt;'graph (3)'!$E$22-'graph (3)'!$E$32,B867&lt;'graph (3)'!$E$22+'graph (3)'!$E$32),0.25,0)))</f>
        <v>#REF!</v>
      </c>
    </row>
    <row r="868" spans="2:12">
      <c r="B868" s="620" t="e">
        <f>IF('graph (3)'!$E$2=0,"",B867+'graph (3)'!$E$32)</f>
        <v>#REF!</v>
      </c>
      <c r="C868" s="673" t="e">
        <f>IF('graph (3)'!$E$2=0,20,IF(SUM(K868+L868=0),NA(),0.25))</f>
        <v>#REF!</v>
      </c>
      <c r="D868" s="496" t="e">
        <f>IF('graph (3)'!$E$2=0,20,IF(AND(B868&lt;'graph (3)'!$E$10+'graph (3)'!$E$32,B868&gt;'graph (3)'!$E$10-'graph (3)'!$E$32),0.25,NA()))</f>
        <v>#REF!</v>
      </c>
      <c r="K868" s="674" t="e">
        <f>IF('graph (3)'!$E$20=0,0,IF('graph (3)'!$E$2=0,20,IF(AND(B868&lt;'graph (3)'!$E$20+'graph (3)'!$E$32,B868&gt;'graph (3)'!$E$20-'graph (3)'!$E$32),0.25,0)))</f>
        <v>#REF!</v>
      </c>
      <c r="L868" s="674" t="e">
        <f>IF('graph (3)'!$E$22=0,0,IF('graph (3)'!$E$2=0,20,IF(AND(B868&gt;'graph (3)'!$E$22-'graph (3)'!$E$32,B868&lt;'graph (3)'!$E$22+'graph (3)'!$E$32),0.25,0)))</f>
        <v>#REF!</v>
      </c>
    </row>
    <row r="869" spans="2:12">
      <c r="B869" s="620" t="e">
        <f>IF('graph (3)'!$E$2=0,"",B868+'graph (3)'!$E$32)</f>
        <v>#REF!</v>
      </c>
      <c r="C869" s="673" t="e">
        <f>IF('graph (3)'!$E$2=0,20,IF(SUM(K869+L869=0),NA(),0.25))</f>
        <v>#REF!</v>
      </c>
      <c r="D869" s="496" t="e">
        <f>IF('graph (3)'!$E$2=0,20,IF(AND(B869&lt;'graph (3)'!$E$10+'graph (3)'!$E$32,B869&gt;'graph (3)'!$E$10-'graph (3)'!$E$32),0.25,NA()))</f>
        <v>#REF!</v>
      </c>
      <c r="K869" s="674" t="e">
        <f>IF('graph (3)'!$E$20=0,0,IF('graph (3)'!$E$2=0,20,IF(AND(B869&lt;'graph (3)'!$E$20+'graph (3)'!$E$32,B869&gt;'graph (3)'!$E$20-'graph (3)'!$E$32),0.25,0)))</f>
        <v>#REF!</v>
      </c>
      <c r="L869" s="674" t="e">
        <f>IF('graph (3)'!$E$22=0,0,IF('graph (3)'!$E$2=0,20,IF(AND(B869&gt;'graph (3)'!$E$22-'graph (3)'!$E$32,B869&lt;'graph (3)'!$E$22+'graph (3)'!$E$32),0.25,0)))</f>
        <v>#REF!</v>
      </c>
    </row>
    <row r="870" spans="2:12">
      <c r="B870" s="620" t="e">
        <f>IF('graph (3)'!$E$2=0,"",B869+'graph (3)'!$E$32)</f>
        <v>#REF!</v>
      </c>
      <c r="C870" s="673" t="e">
        <f>IF('graph (3)'!$E$2=0,20,IF(SUM(K870+L870=0),NA(),0.25))</f>
        <v>#REF!</v>
      </c>
      <c r="D870" s="496" t="e">
        <f>IF('graph (3)'!$E$2=0,20,IF(AND(B870&lt;'graph (3)'!$E$10+'graph (3)'!$E$32,B870&gt;'graph (3)'!$E$10-'graph (3)'!$E$32),0.25,NA()))</f>
        <v>#REF!</v>
      </c>
      <c r="K870" s="674" t="e">
        <f>IF('graph (3)'!$E$20=0,0,IF('graph (3)'!$E$2=0,20,IF(AND(B870&lt;'graph (3)'!$E$20+'graph (3)'!$E$32,B870&gt;'graph (3)'!$E$20-'graph (3)'!$E$32),0.25,0)))</f>
        <v>#REF!</v>
      </c>
      <c r="L870" s="674" t="e">
        <f>IF('graph (3)'!$E$22=0,0,IF('graph (3)'!$E$2=0,20,IF(AND(B870&gt;'graph (3)'!$E$22-'graph (3)'!$E$32,B870&lt;'graph (3)'!$E$22+'graph (3)'!$E$32),0.25,0)))</f>
        <v>#REF!</v>
      </c>
    </row>
    <row r="871" spans="2:12">
      <c r="B871" s="620" t="e">
        <f>IF('graph (3)'!$E$2=0,"",B870+'graph (3)'!$E$32)</f>
        <v>#REF!</v>
      </c>
      <c r="C871" s="673" t="e">
        <f>IF('graph (3)'!$E$2=0,20,IF(SUM(K871+L871=0),NA(),0.25))</f>
        <v>#REF!</v>
      </c>
      <c r="D871" s="496" t="e">
        <f>IF('graph (3)'!$E$2=0,20,IF(AND(B871&lt;'graph (3)'!$E$10+'graph (3)'!$E$32,B871&gt;'graph (3)'!$E$10-'graph (3)'!$E$32),0.25,NA()))</f>
        <v>#REF!</v>
      </c>
      <c r="K871" s="674" t="e">
        <f>IF('graph (3)'!$E$20=0,0,IF('graph (3)'!$E$2=0,20,IF(AND(B871&lt;'graph (3)'!$E$20+'graph (3)'!$E$32,B871&gt;'graph (3)'!$E$20-'graph (3)'!$E$32),0.25,0)))</f>
        <v>#REF!</v>
      </c>
      <c r="L871" s="674" t="e">
        <f>IF('graph (3)'!$E$22=0,0,IF('graph (3)'!$E$2=0,20,IF(AND(B871&gt;'graph (3)'!$E$22-'graph (3)'!$E$32,B871&lt;'graph (3)'!$E$22+'graph (3)'!$E$32),0.25,0)))</f>
        <v>#REF!</v>
      </c>
    </row>
    <row r="872" spans="2:12">
      <c r="B872" s="620" t="e">
        <f>IF('graph (3)'!$E$2=0,"",B871+'graph (3)'!$E$32)</f>
        <v>#REF!</v>
      </c>
      <c r="C872" s="673" t="e">
        <f>IF('graph (3)'!$E$2=0,20,IF(SUM(K872+L872=0),NA(),0.25))</f>
        <v>#REF!</v>
      </c>
      <c r="D872" s="496" t="e">
        <f>IF('graph (3)'!$E$2=0,20,IF(AND(B872&lt;'graph (3)'!$E$10+'graph (3)'!$E$32,B872&gt;'graph (3)'!$E$10-'graph (3)'!$E$32),0.25,NA()))</f>
        <v>#REF!</v>
      </c>
      <c r="K872" s="674" t="e">
        <f>IF('graph (3)'!$E$20=0,0,IF('graph (3)'!$E$2=0,20,IF(AND(B872&lt;'graph (3)'!$E$20+'graph (3)'!$E$32,B872&gt;'graph (3)'!$E$20-'graph (3)'!$E$32),0.25,0)))</f>
        <v>#REF!</v>
      </c>
      <c r="L872" s="674" t="e">
        <f>IF('graph (3)'!$E$22=0,0,IF('graph (3)'!$E$2=0,20,IF(AND(B872&gt;'graph (3)'!$E$22-'graph (3)'!$E$32,B872&lt;'graph (3)'!$E$22+'graph (3)'!$E$32),0.25,0)))</f>
        <v>#REF!</v>
      </c>
    </row>
    <row r="873" spans="2:12">
      <c r="B873" s="620" t="e">
        <f>IF('graph (3)'!$E$2=0,"",B872+'graph (3)'!$E$32)</f>
        <v>#REF!</v>
      </c>
      <c r="C873" s="673" t="e">
        <f>IF('graph (3)'!$E$2=0,20,IF(SUM(K873+L873=0),NA(),0.25))</f>
        <v>#REF!</v>
      </c>
      <c r="D873" s="496" t="e">
        <f>IF('graph (3)'!$E$2=0,20,IF(AND(B873&lt;'graph (3)'!$E$10+'graph (3)'!$E$32,B873&gt;'graph (3)'!$E$10-'graph (3)'!$E$32),0.25,NA()))</f>
        <v>#REF!</v>
      </c>
      <c r="K873" s="674" t="e">
        <f>IF('graph (3)'!$E$20=0,0,IF('graph (3)'!$E$2=0,20,IF(AND(B873&lt;'graph (3)'!$E$20+'graph (3)'!$E$32,B873&gt;'graph (3)'!$E$20-'graph (3)'!$E$32),0.25,0)))</f>
        <v>#REF!</v>
      </c>
      <c r="L873" s="674" t="e">
        <f>IF('graph (3)'!$E$22=0,0,IF('graph (3)'!$E$2=0,20,IF(AND(B873&gt;'graph (3)'!$E$22-'graph (3)'!$E$32,B873&lt;'graph (3)'!$E$22+'graph (3)'!$E$32),0.25,0)))</f>
        <v>#REF!</v>
      </c>
    </row>
    <row r="874" spans="2:12">
      <c r="B874" s="620" t="e">
        <f>IF('graph (3)'!$E$2=0,"",B873+'graph (3)'!$E$32)</f>
        <v>#REF!</v>
      </c>
      <c r="C874" s="673" t="e">
        <f>IF('graph (3)'!$E$2=0,20,IF(SUM(K874+L874=0),NA(),0.25))</f>
        <v>#REF!</v>
      </c>
      <c r="D874" s="496" t="e">
        <f>IF('graph (3)'!$E$2=0,20,IF(AND(B874&lt;'graph (3)'!$E$10+'graph (3)'!$E$32,B874&gt;'graph (3)'!$E$10-'graph (3)'!$E$32),0.25,NA()))</f>
        <v>#REF!</v>
      </c>
      <c r="K874" s="674" t="e">
        <f>IF('graph (3)'!$E$20=0,0,IF('graph (3)'!$E$2=0,20,IF(AND(B874&lt;'graph (3)'!$E$20+'graph (3)'!$E$32,B874&gt;'graph (3)'!$E$20-'graph (3)'!$E$32),0.25,0)))</f>
        <v>#REF!</v>
      </c>
      <c r="L874" s="674" t="e">
        <f>IF('graph (3)'!$E$22=0,0,IF('graph (3)'!$E$2=0,20,IF(AND(B874&gt;'graph (3)'!$E$22-'graph (3)'!$E$32,B874&lt;'graph (3)'!$E$22+'graph (3)'!$E$32),0.25,0)))</f>
        <v>#REF!</v>
      </c>
    </row>
    <row r="875" spans="2:12">
      <c r="B875" s="620" t="e">
        <f>IF('graph (3)'!$E$2=0,"",B874+'graph (3)'!$E$32)</f>
        <v>#REF!</v>
      </c>
      <c r="C875" s="673" t="e">
        <f>IF('graph (3)'!$E$2=0,20,IF(SUM(K875+L875=0),NA(),0.25))</f>
        <v>#REF!</v>
      </c>
      <c r="D875" s="496" t="e">
        <f>IF('graph (3)'!$E$2=0,20,IF(AND(B875&lt;'graph (3)'!$E$10+'graph (3)'!$E$32,B875&gt;'graph (3)'!$E$10-'graph (3)'!$E$32),0.25,NA()))</f>
        <v>#REF!</v>
      </c>
      <c r="K875" s="674" t="e">
        <f>IF('graph (3)'!$E$20=0,0,IF('graph (3)'!$E$2=0,20,IF(AND(B875&lt;'graph (3)'!$E$20+'graph (3)'!$E$32,B875&gt;'graph (3)'!$E$20-'graph (3)'!$E$32),0.25,0)))</f>
        <v>#REF!</v>
      </c>
      <c r="L875" s="674" t="e">
        <f>IF('graph (3)'!$E$22=0,0,IF('graph (3)'!$E$2=0,20,IF(AND(B875&gt;'graph (3)'!$E$22-'graph (3)'!$E$32,B875&lt;'graph (3)'!$E$22+'graph (3)'!$E$32),0.25,0)))</f>
        <v>#REF!</v>
      </c>
    </row>
    <row r="876" spans="2:12">
      <c r="B876" s="620" t="e">
        <f>IF('graph (3)'!$E$2=0,"",B875+'graph (3)'!$E$32)</f>
        <v>#REF!</v>
      </c>
      <c r="C876" s="673" t="e">
        <f>IF('graph (3)'!$E$2=0,20,IF(SUM(K876+L876=0),NA(),0.25))</f>
        <v>#REF!</v>
      </c>
      <c r="D876" s="496" t="e">
        <f>IF('graph (3)'!$E$2=0,20,IF(AND(B876&lt;'graph (3)'!$E$10+'graph (3)'!$E$32,B876&gt;'graph (3)'!$E$10-'graph (3)'!$E$32),0.25,NA()))</f>
        <v>#REF!</v>
      </c>
      <c r="K876" s="674" t="e">
        <f>IF('graph (3)'!$E$20=0,0,IF('graph (3)'!$E$2=0,20,IF(AND(B876&lt;'graph (3)'!$E$20+'graph (3)'!$E$32,B876&gt;'graph (3)'!$E$20-'graph (3)'!$E$32),0.25,0)))</f>
        <v>#REF!</v>
      </c>
      <c r="L876" s="674" t="e">
        <f>IF('graph (3)'!$E$22=0,0,IF('graph (3)'!$E$2=0,20,IF(AND(B876&gt;'graph (3)'!$E$22-'graph (3)'!$E$32,B876&lt;'graph (3)'!$E$22+'graph (3)'!$E$32),0.25,0)))</f>
        <v>#REF!</v>
      </c>
    </row>
    <row r="877" spans="2:12">
      <c r="B877" s="620" t="e">
        <f>IF('graph (3)'!$E$2=0,"",B876+'graph (3)'!$E$32)</f>
        <v>#REF!</v>
      </c>
      <c r="C877" s="673" t="e">
        <f>IF('graph (3)'!$E$2=0,20,IF(SUM(K877+L877=0),NA(),0.25))</f>
        <v>#REF!</v>
      </c>
      <c r="D877" s="496" t="e">
        <f>IF('graph (3)'!$E$2=0,20,IF(AND(B877&lt;'graph (3)'!$E$10+'graph (3)'!$E$32,B877&gt;'graph (3)'!$E$10-'graph (3)'!$E$32),0.25,NA()))</f>
        <v>#REF!</v>
      </c>
      <c r="K877" s="674" t="e">
        <f>IF('graph (3)'!$E$20=0,0,IF('graph (3)'!$E$2=0,20,IF(AND(B877&lt;'graph (3)'!$E$20+'graph (3)'!$E$32,B877&gt;'graph (3)'!$E$20-'graph (3)'!$E$32),0.25,0)))</f>
        <v>#REF!</v>
      </c>
      <c r="L877" s="674" t="e">
        <f>IF('graph (3)'!$E$22=0,0,IF('graph (3)'!$E$2=0,20,IF(AND(B877&gt;'graph (3)'!$E$22-'graph (3)'!$E$32,B877&lt;'graph (3)'!$E$22+'graph (3)'!$E$32),0.25,0)))</f>
        <v>#REF!</v>
      </c>
    </row>
    <row r="878" spans="2:12">
      <c r="B878" s="620" t="e">
        <f>IF('graph (3)'!$E$2=0,"",B877+'graph (3)'!$E$32)</f>
        <v>#REF!</v>
      </c>
      <c r="C878" s="673" t="e">
        <f>IF('graph (3)'!$E$2=0,20,IF(SUM(K878+L878=0),NA(),0.25))</f>
        <v>#REF!</v>
      </c>
      <c r="D878" s="496" t="e">
        <f>IF('graph (3)'!$E$2=0,20,IF(AND(B878&lt;'graph (3)'!$E$10+'graph (3)'!$E$32,B878&gt;'graph (3)'!$E$10-'graph (3)'!$E$32),0.25,NA()))</f>
        <v>#REF!</v>
      </c>
      <c r="K878" s="674" t="e">
        <f>IF('graph (3)'!$E$20=0,0,IF('graph (3)'!$E$2=0,20,IF(AND(B878&lt;'graph (3)'!$E$20+'graph (3)'!$E$32,B878&gt;'graph (3)'!$E$20-'graph (3)'!$E$32),0.25,0)))</f>
        <v>#REF!</v>
      </c>
      <c r="L878" s="674" t="e">
        <f>IF('graph (3)'!$E$22=0,0,IF('graph (3)'!$E$2=0,20,IF(AND(B878&gt;'graph (3)'!$E$22-'graph (3)'!$E$32,B878&lt;'graph (3)'!$E$22+'graph (3)'!$E$32),0.25,0)))</f>
        <v>#REF!</v>
      </c>
    </row>
    <row r="879" spans="2:12">
      <c r="B879" s="620" t="e">
        <f>IF('graph (3)'!$E$2=0,"",B878+'graph (3)'!$E$32)</f>
        <v>#REF!</v>
      </c>
      <c r="C879" s="673" t="e">
        <f>IF('graph (3)'!$E$2=0,20,IF(SUM(K879+L879=0),NA(),0.25))</f>
        <v>#REF!</v>
      </c>
      <c r="D879" s="496" t="e">
        <f>IF('graph (3)'!$E$2=0,20,IF(AND(B879&lt;'graph (3)'!$E$10+'graph (3)'!$E$32,B879&gt;'graph (3)'!$E$10-'graph (3)'!$E$32),0.25,NA()))</f>
        <v>#REF!</v>
      </c>
      <c r="K879" s="674" t="e">
        <f>IF('graph (3)'!$E$20=0,0,IF('graph (3)'!$E$2=0,20,IF(AND(B879&lt;'graph (3)'!$E$20+'graph (3)'!$E$32,B879&gt;'graph (3)'!$E$20-'graph (3)'!$E$32),0.25,0)))</f>
        <v>#REF!</v>
      </c>
      <c r="L879" s="674" t="e">
        <f>IF('graph (3)'!$E$22=0,0,IF('graph (3)'!$E$2=0,20,IF(AND(B879&gt;'graph (3)'!$E$22-'graph (3)'!$E$32,B879&lt;'graph (3)'!$E$22+'graph (3)'!$E$32),0.25,0)))</f>
        <v>#REF!</v>
      </c>
    </row>
    <row r="880" spans="2:12">
      <c r="B880" s="620" t="e">
        <f>IF('graph (3)'!$E$2=0,"",B879+'graph (3)'!$E$32)</f>
        <v>#REF!</v>
      </c>
      <c r="C880" s="673" t="e">
        <f>IF('graph (3)'!$E$2=0,20,IF(SUM(K880+L880=0),NA(),0.25))</f>
        <v>#REF!</v>
      </c>
      <c r="D880" s="496" t="e">
        <f>IF('graph (3)'!$E$2=0,20,IF(AND(B880&lt;'graph (3)'!$E$10+'graph (3)'!$E$32,B880&gt;'graph (3)'!$E$10-'graph (3)'!$E$32),0.25,NA()))</f>
        <v>#REF!</v>
      </c>
      <c r="K880" s="674" t="e">
        <f>IF('graph (3)'!$E$20=0,0,IF('graph (3)'!$E$2=0,20,IF(AND(B880&lt;'graph (3)'!$E$20+'graph (3)'!$E$32,B880&gt;'graph (3)'!$E$20-'graph (3)'!$E$32),0.25,0)))</f>
        <v>#REF!</v>
      </c>
      <c r="L880" s="674" t="e">
        <f>IF('graph (3)'!$E$22=0,0,IF('graph (3)'!$E$2=0,20,IF(AND(B880&gt;'graph (3)'!$E$22-'graph (3)'!$E$32,B880&lt;'graph (3)'!$E$22+'graph (3)'!$E$32),0.25,0)))</f>
        <v>#REF!</v>
      </c>
    </row>
    <row r="881" spans="2:12">
      <c r="B881" s="620" t="e">
        <f>IF('graph (3)'!$E$2=0,"",B880+'graph (3)'!$E$32)</f>
        <v>#REF!</v>
      </c>
      <c r="C881" s="673" t="e">
        <f>IF('graph (3)'!$E$2=0,20,IF(SUM(K881+L881=0),NA(),0.25))</f>
        <v>#REF!</v>
      </c>
      <c r="D881" s="496" t="e">
        <f>IF('graph (3)'!$E$2=0,20,IF(AND(B881&lt;'graph (3)'!$E$10+'graph (3)'!$E$32,B881&gt;'graph (3)'!$E$10-'graph (3)'!$E$32),0.25,NA()))</f>
        <v>#REF!</v>
      </c>
      <c r="K881" s="674" t="e">
        <f>IF('graph (3)'!$E$20=0,0,IF('graph (3)'!$E$2=0,20,IF(AND(B881&lt;'graph (3)'!$E$20+'graph (3)'!$E$32,B881&gt;'graph (3)'!$E$20-'graph (3)'!$E$32),0.25,0)))</f>
        <v>#REF!</v>
      </c>
      <c r="L881" s="674" t="e">
        <f>IF('graph (3)'!$E$22=0,0,IF('graph (3)'!$E$2=0,20,IF(AND(B881&gt;'graph (3)'!$E$22-'graph (3)'!$E$32,B881&lt;'graph (3)'!$E$22+'graph (3)'!$E$32),0.25,0)))</f>
        <v>#REF!</v>
      </c>
    </row>
    <row r="882" spans="2:12">
      <c r="B882" s="620" t="e">
        <f>IF('graph (3)'!$E$2=0,"",B881+'graph (3)'!$E$32)</f>
        <v>#REF!</v>
      </c>
      <c r="C882" s="673" t="e">
        <f>IF('graph (3)'!$E$2=0,20,IF(SUM(K882+L882=0),NA(),0.25))</f>
        <v>#REF!</v>
      </c>
      <c r="D882" s="496" t="e">
        <f>IF('graph (3)'!$E$2=0,20,IF(AND(B882&lt;'graph (3)'!$E$10+'graph (3)'!$E$32,B882&gt;'graph (3)'!$E$10-'graph (3)'!$E$32),0.25,NA()))</f>
        <v>#REF!</v>
      </c>
      <c r="K882" s="674" t="e">
        <f>IF('graph (3)'!$E$20=0,0,IF('graph (3)'!$E$2=0,20,IF(AND(B882&lt;'graph (3)'!$E$20+'graph (3)'!$E$32,B882&gt;'graph (3)'!$E$20-'graph (3)'!$E$32),0.25,0)))</f>
        <v>#REF!</v>
      </c>
      <c r="L882" s="674" t="e">
        <f>IF('graph (3)'!$E$22=0,0,IF('graph (3)'!$E$2=0,20,IF(AND(B882&gt;'graph (3)'!$E$22-'graph (3)'!$E$32,B882&lt;'graph (3)'!$E$22+'graph (3)'!$E$32),0.25,0)))</f>
        <v>#REF!</v>
      </c>
    </row>
    <row r="883" spans="2:12">
      <c r="B883" s="620" t="e">
        <f>IF('graph (3)'!$E$2=0,"",B882+'graph (3)'!$E$32)</f>
        <v>#REF!</v>
      </c>
      <c r="C883" s="673" t="e">
        <f>IF('graph (3)'!$E$2=0,20,IF(SUM(K883+L883=0),NA(),0.25))</f>
        <v>#REF!</v>
      </c>
      <c r="D883" s="496" t="e">
        <f>IF('graph (3)'!$E$2=0,20,IF(AND(B883&lt;'graph (3)'!$E$10+'graph (3)'!$E$32,B883&gt;'graph (3)'!$E$10-'graph (3)'!$E$32),0.25,NA()))</f>
        <v>#REF!</v>
      </c>
      <c r="K883" s="674" t="e">
        <f>IF('graph (3)'!$E$20=0,0,IF('graph (3)'!$E$2=0,20,IF(AND(B883&lt;'graph (3)'!$E$20+'graph (3)'!$E$32,B883&gt;'graph (3)'!$E$20-'graph (3)'!$E$32),0.25,0)))</f>
        <v>#REF!</v>
      </c>
      <c r="L883" s="674" t="e">
        <f>IF('graph (3)'!$E$22=0,0,IF('graph (3)'!$E$2=0,20,IF(AND(B883&gt;'graph (3)'!$E$22-'graph (3)'!$E$32,B883&lt;'graph (3)'!$E$22+'graph (3)'!$E$32),0.25,0)))</f>
        <v>#REF!</v>
      </c>
    </row>
    <row r="884" spans="2:12">
      <c r="B884" s="620" t="e">
        <f>IF('graph (3)'!$E$2=0,"",B883+'graph (3)'!$E$32)</f>
        <v>#REF!</v>
      </c>
      <c r="C884" s="673" t="e">
        <f>IF('graph (3)'!$E$2=0,20,IF(SUM(K884+L884=0),NA(),0.25))</f>
        <v>#REF!</v>
      </c>
      <c r="D884" s="496" t="e">
        <f>IF('graph (3)'!$E$2=0,20,IF(AND(B884&lt;'graph (3)'!$E$10+'graph (3)'!$E$32,B884&gt;'graph (3)'!$E$10-'graph (3)'!$E$32),0.25,NA()))</f>
        <v>#REF!</v>
      </c>
      <c r="K884" s="674" t="e">
        <f>IF('graph (3)'!$E$20=0,0,IF('graph (3)'!$E$2=0,20,IF(AND(B884&lt;'graph (3)'!$E$20+'graph (3)'!$E$32,B884&gt;'graph (3)'!$E$20-'graph (3)'!$E$32),0.25,0)))</f>
        <v>#REF!</v>
      </c>
      <c r="L884" s="674" t="e">
        <f>IF('graph (3)'!$E$22=0,0,IF('graph (3)'!$E$2=0,20,IF(AND(B884&gt;'graph (3)'!$E$22-'graph (3)'!$E$32,B884&lt;'graph (3)'!$E$22+'graph (3)'!$E$32),0.25,0)))</f>
        <v>#REF!</v>
      </c>
    </row>
    <row r="885" spans="2:12">
      <c r="B885" s="620" t="e">
        <f>IF('graph (3)'!$E$2=0,"",B884+'graph (3)'!$E$32)</f>
        <v>#REF!</v>
      </c>
      <c r="C885" s="673" t="e">
        <f>IF('graph (3)'!$E$2=0,20,IF(SUM(K885+L885=0),NA(),0.25))</f>
        <v>#REF!</v>
      </c>
      <c r="D885" s="496" t="e">
        <f>IF('graph (3)'!$E$2=0,20,IF(AND(B885&lt;'graph (3)'!$E$10+'graph (3)'!$E$32,B885&gt;'graph (3)'!$E$10-'graph (3)'!$E$32),0.25,NA()))</f>
        <v>#REF!</v>
      </c>
      <c r="K885" s="674" t="e">
        <f>IF('graph (3)'!$E$20=0,0,IF('graph (3)'!$E$2=0,20,IF(AND(B885&lt;'graph (3)'!$E$20+'graph (3)'!$E$32,B885&gt;'graph (3)'!$E$20-'graph (3)'!$E$32),0.25,0)))</f>
        <v>#REF!</v>
      </c>
      <c r="L885" s="674" t="e">
        <f>IF('graph (3)'!$E$22=0,0,IF('graph (3)'!$E$2=0,20,IF(AND(B885&gt;'graph (3)'!$E$22-'graph (3)'!$E$32,B885&lt;'graph (3)'!$E$22+'graph (3)'!$E$32),0.25,0)))</f>
        <v>#REF!</v>
      </c>
    </row>
    <row r="886" spans="2:12">
      <c r="B886" s="620" t="e">
        <f>IF('graph (3)'!$E$2=0,"",B885+'graph (3)'!$E$32)</f>
        <v>#REF!</v>
      </c>
      <c r="C886" s="673" t="e">
        <f>IF('graph (3)'!$E$2=0,20,IF(SUM(K886+L886=0),NA(),0.25))</f>
        <v>#REF!</v>
      </c>
      <c r="D886" s="496" t="e">
        <f>IF('graph (3)'!$E$2=0,20,IF(AND(B886&lt;'graph (3)'!$E$10+'graph (3)'!$E$32,B886&gt;'graph (3)'!$E$10-'graph (3)'!$E$32),0.25,NA()))</f>
        <v>#REF!</v>
      </c>
      <c r="K886" s="674" t="e">
        <f>IF('graph (3)'!$E$20=0,0,IF('graph (3)'!$E$2=0,20,IF(AND(B886&lt;'graph (3)'!$E$20+'graph (3)'!$E$32,B886&gt;'graph (3)'!$E$20-'graph (3)'!$E$32),0.25,0)))</f>
        <v>#REF!</v>
      </c>
      <c r="L886" s="674" t="e">
        <f>IF('graph (3)'!$E$22=0,0,IF('graph (3)'!$E$2=0,20,IF(AND(B886&gt;'graph (3)'!$E$22-'graph (3)'!$E$32,B886&lt;'graph (3)'!$E$22+'graph (3)'!$E$32),0.25,0)))</f>
        <v>#REF!</v>
      </c>
    </row>
    <row r="887" spans="2:12">
      <c r="B887" s="620" t="e">
        <f>IF('graph (3)'!$E$2=0,"",B886+'graph (3)'!$E$32)</f>
        <v>#REF!</v>
      </c>
      <c r="C887" s="673" t="e">
        <f>IF('graph (3)'!$E$2=0,20,IF(SUM(K887+L887=0),NA(),0.25))</f>
        <v>#REF!</v>
      </c>
      <c r="D887" s="496" t="e">
        <f>IF('graph (3)'!$E$2=0,20,IF(AND(B887&lt;'graph (3)'!$E$10+'graph (3)'!$E$32,B887&gt;'graph (3)'!$E$10-'graph (3)'!$E$32),0.25,NA()))</f>
        <v>#REF!</v>
      </c>
      <c r="K887" s="674" t="e">
        <f>IF('graph (3)'!$E$20=0,0,IF('graph (3)'!$E$2=0,20,IF(AND(B887&lt;'graph (3)'!$E$20+'graph (3)'!$E$32,B887&gt;'graph (3)'!$E$20-'graph (3)'!$E$32),0.25,0)))</f>
        <v>#REF!</v>
      </c>
      <c r="L887" s="674" t="e">
        <f>IF('graph (3)'!$E$22=0,0,IF('graph (3)'!$E$2=0,20,IF(AND(B887&gt;'graph (3)'!$E$22-'graph (3)'!$E$32,B887&lt;'graph (3)'!$E$22+'graph (3)'!$E$32),0.25,0)))</f>
        <v>#REF!</v>
      </c>
    </row>
    <row r="888" spans="2:12">
      <c r="B888" s="620" t="e">
        <f>IF('graph (3)'!$E$2=0,"",B887+'graph (3)'!$E$32)</f>
        <v>#REF!</v>
      </c>
      <c r="C888" s="673" t="e">
        <f>IF('graph (3)'!$E$2=0,20,IF(SUM(K888+L888=0),NA(),0.25))</f>
        <v>#REF!</v>
      </c>
      <c r="D888" s="496" t="e">
        <f>IF('graph (3)'!$E$2=0,20,IF(AND(B888&lt;'graph (3)'!$E$10+'graph (3)'!$E$32,B888&gt;'graph (3)'!$E$10-'graph (3)'!$E$32),0.25,NA()))</f>
        <v>#REF!</v>
      </c>
      <c r="K888" s="674" t="e">
        <f>IF('graph (3)'!$E$20=0,0,IF('graph (3)'!$E$2=0,20,IF(AND(B888&lt;'graph (3)'!$E$20+'graph (3)'!$E$32,B888&gt;'graph (3)'!$E$20-'graph (3)'!$E$32),0.25,0)))</f>
        <v>#REF!</v>
      </c>
      <c r="L888" s="674" t="e">
        <f>IF('graph (3)'!$E$22=0,0,IF('graph (3)'!$E$2=0,20,IF(AND(B888&gt;'graph (3)'!$E$22-'graph (3)'!$E$32,B888&lt;'graph (3)'!$E$22+'graph (3)'!$E$32),0.25,0)))</f>
        <v>#REF!</v>
      </c>
    </row>
    <row r="889" spans="2:12">
      <c r="B889" s="620" t="e">
        <f>IF('graph (3)'!$E$2=0,"",B888+'graph (3)'!$E$32)</f>
        <v>#REF!</v>
      </c>
      <c r="C889" s="673" t="e">
        <f>IF('graph (3)'!$E$2=0,20,IF(SUM(K889+L889=0),NA(),0.25))</f>
        <v>#REF!</v>
      </c>
      <c r="D889" s="496" t="e">
        <f>IF('graph (3)'!$E$2=0,20,IF(AND(B889&lt;'graph (3)'!$E$10+'graph (3)'!$E$32,B889&gt;'graph (3)'!$E$10-'graph (3)'!$E$32),0.25,NA()))</f>
        <v>#REF!</v>
      </c>
      <c r="K889" s="674" t="e">
        <f>IF('graph (3)'!$E$20=0,0,IF('graph (3)'!$E$2=0,20,IF(AND(B889&lt;'graph (3)'!$E$20+'graph (3)'!$E$32,B889&gt;'graph (3)'!$E$20-'graph (3)'!$E$32),0.25,0)))</f>
        <v>#REF!</v>
      </c>
      <c r="L889" s="674" t="e">
        <f>IF('graph (3)'!$E$22=0,0,IF('graph (3)'!$E$2=0,20,IF(AND(B889&gt;'graph (3)'!$E$22-'graph (3)'!$E$32,B889&lt;'graph (3)'!$E$22+'graph (3)'!$E$32),0.25,0)))</f>
        <v>#REF!</v>
      </c>
    </row>
    <row r="890" spans="2:12">
      <c r="B890" s="620" t="e">
        <f>IF('graph (3)'!$E$2=0,"",B889+'graph (3)'!$E$32)</f>
        <v>#REF!</v>
      </c>
      <c r="C890" s="673" t="e">
        <f>IF('graph (3)'!$E$2=0,20,IF(SUM(K890+L890=0),NA(),0.25))</f>
        <v>#REF!</v>
      </c>
      <c r="D890" s="496" t="e">
        <f>IF('graph (3)'!$E$2=0,20,IF(AND(B890&lt;'graph (3)'!$E$10+'graph (3)'!$E$32,B890&gt;'graph (3)'!$E$10-'graph (3)'!$E$32),0.25,NA()))</f>
        <v>#REF!</v>
      </c>
      <c r="K890" s="674" t="e">
        <f>IF('graph (3)'!$E$20=0,0,IF('graph (3)'!$E$2=0,20,IF(AND(B890&lt;'graph (3)'!$E$20+'graph (3)'!$E$32,B890&gt;'graph (3)'!$E$20-'graph (3)'!$E$32),0.25,0)))</f>
        <v>#REF!</v>
      </c>
      <c r="L890" s="674" t="e">
        <f>IF('graph (3)'!$E$22=0,0,IF('graph (3)'!$E$2=0,20,IF(AND(B890&gt;'graph (3)'!$E$22-'graph (3)'!$E$32,B890&lt;'graph (3)'!$E$22+'graph (3)'!$E$32),0.25,0)))</f>
        <v>#REF!</v>
      </c>
    </row>
    <row r="891" spans="2:12">
      <c r="B891" s="620" t="e">
        <f>IF('graph (3)'!$E$2=0,"",B890+'graph (3)'!$E$32)</f>
        <v>#REF!</v>
      </c>
      <c r="C891" s="673" t="e">
        <f>IF('graph (3)'!$E$2=0,20,IF(SUM(K891+L891=0),NA(),0.25))</f>
        <v>#REF!</v>
      </c>
      <c r="D891" s="496" t="e">
        <f>IF('graph (3)'!$E$2=0,20,IF(AND(B891&lt;'graph (3)'!$E$10+'graph (3)'!$E$32,B891&gt;'graph (3)'!$E$10-'graph (3)'!$E$32),0.25,NA()))</f>
        <v>#REF!</v>
      </c>
      <c r="K891" s="674" t="e">
        <f>IF('graph (3)'!$E$20=0,0,IF('graph (3)'!$E$2=0,20,IF(AND(B891&lt;'graph (3)'!$E$20+'graph (3)'!$E$32,B891&gt;'graph (3)'!$E$20-'graph (3)'!$E$32),0.25,0)))</f>
        <v>#REF!</v>
      </c>
      <c r="L891" s="674" t="e">
        <f>IF('graph (3)'!$E$22=0,0,IF('graph (3)'!$E$2=0,20,IF(AND(B891&gt;'graph (3)'!$E$22-'graph (3)'!$E$32,B891&lt;'graph (3)'!$E$22+'graph (3)'!$E$32),0.25,0)))</f>
        <v>#REF!</v>
      </c>
    </row>
    <row r="892" spans="2:12">
      <c r="B892" s="620" t="e">
        <f>IF('graph (3)'!$E$2=0,"",B891+'graph (3)'!$E$32)</f>
        <v>#REF!</v>
      </c>
      <c r="C892" s="673" t="e">
        <f>IF('graph (3)'!$E$2=0,20,IF(SUM(K892+L892=0),NA(),0.25))</f>
        <v>#REF!</v>
      </c>
      <c r="D892" s="496" t="e">
        <f>IF('graph (3)'!$E$2=0,20,IF(AND(B892&lt;'graph (3)'!$E$10+'graph (3)'!$E$32,B892&gt;'graph (3)'!$E$10-'graph (3)'!$E$32),0.25,NA()))</f>
        <v>#REF!</v>
      </c>
      <c r="K892" s="674" t="e">
        <f>IF('graph (3)'!$E$20=0,0,IF('graph (3)'!$E$2=0,20,IF(AND(B892&lt;'graph (3)'!$E$20+'graph (3)'!$E$32,B892&gt;'graph (3)'!$E$20-'graph (3)'!$E$32),0.25,0)))</f>
        <v>#REF!</v>
      </c>
      <c r="L892" s="674" t="e">
        <f>IF('graph (3)'!$E$22=0,0,IF('graph (3)'!$E$2=0,20,IF(AND(B892&gt;'graph (3)'!$E$22-'graph (3)'!$E$32,B892&lt;'graph (3)'!$E$22+'graph (3)'!$E$32),0.25,0)))</f>
        <v>#REF!</v>
      </c>
    </row>
    <row r="893" spans="2:12">
      <c r="B893" s="620" t="e">
        <f>IF('graph (3)'!$E$2=0,"",B892+'graph (3)'!$E$32)</f>
        <v>#REF!</v>
      </c>
      <c r="C893" s="673" t="e">
        <f>IF('graph (3)'!$E$2=0,20,IF(SUM(K893+L893=0),NA(),0.25))</f>
        <v>#REF!</v>
      </c>
      <c r="D893" s="496" t="e">
        <f>IF('graph (3)'!$E$2=0,20,IF(AND(B893&lt;'graph (3)'!$E$10+'graph (3)'!$E$32,B893&gt;'graph (3)'!$E$10-'graph (3)'!$E$32),0.25,NA()))</f>
        <v>#REF!</v>
      </c>
      <c r="K893" s="674" t="e">
        <f>IF('graph (3)'!$E$20=0,0,IF('graph (3)'!$E$2=0,20,IF(AND(B893&lt;'graph (3)'!$E$20+'graph (3)'!$E$32,B893&gt;'graph (3)'!$E$20-'graph (3)'!$E$32),0.25,0)))</f>
        <v>#REF!</v>
      </c>
      <c r="L893" s="674" t="e">
        <f>IF('graph (3)'!$E$22=0,0,IF('graph (3)'!$E$2=0,20,IF(AND(B893&gt;'graph (3)'!$E$22-'graph (3)'!$E$32,B893&lt;'graph (3)'!$E$22+'graph (3)'!$E$32),0.25,0)))</f>
        <v>#REF!</v>
      </c>
    </row>
    <row r="894" spans="2:12">
      <c r="B894" s="620" t="e">
        <f>IF('graph (3)'!$E$2=0,"",B893+'graph (3)'!$E$32)</f>
        <v>#REF!</v>
      </c>
      <c r="C894" s="673" t="e">
        <f>IF('graph (3)'!$E$2=0,20,IF(SUM(K894+L894=0),NA(),0.25))</f>
        <v>#REF!</v>
      </c>
      <c r="D894" s="496" t="e">
        <f>IF('graph (3)'!$E$2=0,20,IF(AND(B894&lt;'graph (3)'!$E$10+'graph (3)'!$E$32,B894&gt;'graph (3)'!$E$10-'graph (3)'!$E$32),0.25,NA()))</f>
        <v>#REF!</v>
      </c>
      <c r="K894" s="674" t="e">
        <f>IF('graph (3)'!$E$20=0,0,IF('graph (3)'!$E$2=0,20,IF(AND(B894&lt;'graph (3)'!$E$20+'graph (3)'!$E$32,B894&gt;'graph (3)'!$E$20-'graph (3)'!$E$32),0.25,0)))</f>
        <v>#REF!</v>
      </c>
      <c r="L894" s="674" t="e">
        <f>IF('graph (3)'!$E$22=0,0,IF('graph (3)'!$E$2=0,20,IF(AND(B894&gt;'graph (3)'!$E$22-'graph (3)'!$E$32,B894&lt;'graph (3)'!$E$22+'graph (3)'!$E$32),0.25,0)))</f>
        <v>#REF!</v>
      </c>
    </row>
    <row r="895" spans="2:12">
      <c r="B895" s="620" t="e">
        <f>IF('graph (3)'!$E$2=0,"",B894+'graph (3)'!$E$32)</f>
        <v>#REF!</v>
      </c>
      <c r="C895" s="673" t="e">
        <f>IF('graph (3)'!$E$2=0,20,IF(SUM(K895+L895=0),NA(),0.25))</f>
        <v>#REF!</v>
      </c>
      <c r="D895" s="496" t="e">
        <f>IF('graph (3)'!$E$2=0,20,IF(AND(B895&lt;'graph (3)'!$E$10+'graph (3)'!$E$32,B895&gt;'graph (3)'!$E$10-'graph (3)'!$E$32),0.25,NA()))</f>
        <v>#REF!</v>
      </c>
      <c r="K895" s="674" t="e">
        <f>IF('graph (3)'!$E$20=0,0,IF('graph (3)'!$E$2=0,20,IF(AND(B895&lt;'graph (3)'!$E$20+'graph (3)'!$E$32,B895&gt;'graph (3)'!$E$20-'graph (3)'!$E$32),0.25,0)))</f>
        <v>#REF!</v>
      </c>
      <c r="L895" s="674" t="e">
        <f>IF('graph (3)'!$E$22=0,0,IF('graph (3)'!$E$2=0,20,IF(AND(B895&gt;'graph (3)'!$E$22-'graph (3)'!$E$32,B895&lt;'graph (3)'!$E$22+'graph (3)'!$E$32),0.25,0)))</f>
        <v>#REF!</v>
      </c>
    </row>
    <row r="896" spans="2:12">
      <c r="B896" s="620" t="e">
        <f>IF('graph (3)'!$E$2=0,"",B895+'graph (3)'!$E$32)</f>
        <v>#REF!</v>
      </c>
      <c r="C896" s="673" t="e">
        <f>IF('graph (3)'!$E$2=0,20,IF(SUM(K896+L896=0),NA(),0.25))</f>
        <v>#REF!</v>
      </c>
      <c r="D896" s="496" t="e">
        <f>IF('graph (3)'!$E$2=0,20,IF(AND(B896&lt;'graph (3)'!$E$10+'graph (3)'!$E$32,B896&gt;'graph (3)'!$E$10-'graph (3)'!$E$32),0.25,NA()))</f>
        <v>#REF!</v>
      </c>
      <c r="K896" s="674" t="e">
        <f>IF('graph (3)'!$E$20=0,0,IF('graph (3)'!$E$2=0,20,IF(AND(B896&lt;'graph (3)'!$E$20+'graph (3)'!$E$32,B896&gt;'graph (3)'!$E$20-'graph (3)'!$E$32),0.25,0)))</f>
        <v>#REF!</v>
      </c>
      <c r="L896" s="674" t="e">
        <f>IF('graph (3)'!$E$22=0,0,IF('graph (3)'!$E$2=0,20,IF(AND(B896&gt;'graph (3)'!$E$22-'graph (3)'!$E$32,B896&lt;'graph (3)'!$E$22+'graph (3)'!$E$32),0.25,0)))</f>
        <v>#REF!</v>
      </c>
    </row>
    <row r="897" spans="2:12">
      <c r="B897" s="620" t="e">
        <f>IF('graph (3)'!$E$2=0,"",B896+'graph (3)'!$E$32)</f>
        <v>#REF!</v>
      </c>
      <c r="C897" s="673" t="e">
        <f>IF('graph (3)'!$E$2=0,20,IF(SUM(K897+L897=0),NA(),0.25))</f>
        <v>#REF!</v>
      </c>
      <c r="D897" s="496" t="e">
        <f>IF('graph (3)'!$E$2=0,20,IF(AND(B897&lt;'graph (3)'!$E$10+'graph (3)'!$E$32,B897&gt;'graph (3)'!$E$10-'graph (3)'!$E$32),0.25,NA()))</f>
        <v>#REF!</v>
      </c>
      <c r="K897" s="674" t="e">
        <f>IF('graph (3)'!$E$20=0,0,IF('graph (3)'!$E$2=0,20,IF(AND(B897&lt;'graph (3)'!$E$20+'graph (3)'!$E$32,B897&gt;'graph (3)'!$E$20-'graph (3)'!$E$32),0.25,0)))</f>
        <v>#REF!</v>
      </c>
      <c r="L897" s="674" t="e">
        <f>IF('graph (3)'!$E$22=0,0,IF('graph (3)'!$E$2=0,20,IF(AND(B897&gt;'graph (3)'!$E$22-'graph (3)'!$E$32,B897&lt;'graph (3)'!$E$22+'graph (3)'!$E$32),0.25,0)))</f>
        <v>#REF!</v>
      </c>
    </row>
    <row r="898" spans="2:12">
      <c r="B898" s="620" t="e">
        <f>IF('graph (3)'!$E$2=0,"",B897+'graph (3)'!$E$32)</f>
        <v>#REF!</v>
      </c>
      <c r="C898" s="673" t="e">
        <f>IF('graph (3)'!$E$2=0,20,IF(SUM(K898+L898=0),NA(),0.25))</f>
        <v>#REF!</v>
      </c>
      <c r="D898" s="496" t="e">
        <f>IF('graph (3)'!$E$2=0,20,IF(AND(B898&lt;'graph (3)'!$E$10+'graph (3)'!$E$32,B898&gt;'graph (3)'!$E$10-'graph (3)'!$E$32),0.25,NA()))</f>
        <v>#REF!</v>
      </c>
      <c r="K898" s="674" t="e">
        <f>IF('graph (3)'!$E$20=0,0,IF('graph (3)'!$E$2=0,20,IF(AND(B898&lt;'graph (3)'!$E$20+'graph (3)'!$E$32,B898&gt;'graph (3)'!$E$20-'graph (3)'!$E$32),0.25,0)))</f>
        <v>#REF!</v>
      </c>
      <c r="L898" s="674" t="e">
        <f>IF('graph (3)'!$E$22=0,0,IF('graph (3)'!$E$2=0,20,IF(AND(B898&gt;'graph (3)'!$E$22-'graph (3)'!$E$32,B898&lt;'graph (3)'!$E$22+'graph (3)'!$E$32),0.25,0)))</f>
        <v>#REF!</v>
      </c>
    </row>
    <row r="899" spans="2:12">
      <c r="B899" s="620" t="e">
        <f>IF('graph (3)'!$E$2=0,"",B898+'graph (3)'!$E$32)</f>
        <v>#REF!</v>
      </c>
      <c r="C899" s="673" t="e">
        <f>IF('graph (3)'!$E$2=0,20,IF(SUM(K899+L899=0),NA(),0.25))</f>
        <v>#REF!</v>
      </c>
      <c r="D899" s="496" t="e">
        <f>IF('graph (3)'!$E$2=0,20,IF(AND(B899&lt;'graph (3)'!$E$10+'graph (3)'!$E$32,B899&gt;'graph (3)'!$E$10-'graph (3)'!$E$32),0.25,NA()))</f>
        <v>#REF!</v>
      </c>
      <c r="K899" s="674" t="e">
        <f>IF('graph (3)'!$E$20=0,0,IF('graph (3)'!$E$2=0,20,IF(AND(B899&lt;'graph (3)'!$E$20+'graph (3)'!$E$32,B899&gt;'graph (3)'!$E$20-'graph (3)'!$E$32),0.25,0)))</f>
        <v>#REF!</v>
      </c>
      <c r="L899" s="674" t="e">
        <f>IF('graph (3)'!$E$22=0,0,IF('graph (3)'!$E$2=0,20,IF(AND(B899&gt;'graph (3)'!$E$22-'graph (3)'!$E$32,B899&lt;'graph (3)'!$E$22+'graph (3)'!$E$32),0.25,0)))</f>
        <v>#REF!</v>
      </c>
    </row>
    <row r="900" spans="2:12">
      <c r="B900" s="620" t="e">
        <f>IF('graph (3)'!$E$2=0,"",B899+'graph (3)'!$E$32)</f>
        <v>#REF!</v>
      </c>
      <c r="C900" s="673" t="e">
        <f>IF('graph (3)'!$E$2=0,20,IF(SUM(K900+L900=0),NA(),0.25))</f>
        <v>#REF!</v>
      </c>
      <c r="D900" s="496" t="e">
        <f>IF('graph (3)'!$E$2=0,20,IF(AND(B900&lt;'graph (3)'!$E$10+'graph (3)'!$E$32,B900&gt;'graph (3)'!$E$10-'graph (3)'!$E$32),0.25,NA()))</f>
        <v>#REF!</v>
      </c>
      <c r="K900" s="674" t="e">
        <f>IF('graph (3)'!$E$20=0,0,IF('graph (3)'!$E$2=0,20,IF(AND(B900&lt;'graph (3)'!$E$20+'graph (3)'!$E$32,B900&gt;'graph (3)'!$E$20-'graph (3)'!$E$32),0.25,0)))</f>
        <v>#REF!</v>
      </c>
      <c r="L900" s="674" t="e">
        <f>IF('graph (3)'!$E$22=0,0,IF('graph (3)'!$E$2=0,20,IF(AND(B900&gt;'graph (3)'!$E$22-'graph (3)'!$E$32,B900&lt;'graph (3)'!$E$22+'graph (3)'!$E$32),0.25,0)))</f>
        <v>#REF!</v>
      </c>
    </row>
    <row r="901" spans="2:12">
      <c r="B901" s="620" t="e">
        <f>IF('graph (3)'!$E$2=0,"",B900+'graph (3)'!$E$32)</f>
        <v>#REF!</v>
      </c>
      <c r="C901" s="673" t="e">
        <f>IF('graph (3)'!$E$2=0,20,IF(SUM(K901+L901=0),NA(),0.25))</f>
        <v>#REF!</v>
      </c>
      <c r="D901" s="496" t="e">
        <f>IF('graph (3)'!$E$2=0,20,IF(AND(B901&lt;'graph (3)'!$E$10+'graph (3)'!$E$32,B901&gt;'graph (3)'!$E$10-'graph (3)'!$E$32),0.25,NA()))</f>
        <v>#REF!</v>
      </c>
      <c r="K901" s="674" t="e">
        <f>IF('graph (3)'!$E$20=0,0,IF('graph (3)'!$E$2=0,20,IF(AND(B901&lt;'graph (3)'!$E$20+'graph (3)'!$E$32,B901&gt;'graph (3)'!$E$20-'graph (3)'!$E$32),0.25,0)))</f>
        <v>#REF!</v>
      </c>
      <c r="L901" s="674" t="e">
        <f>IF('graph (3)'!$E$22=0,0,IF('graph (3)'!$E$2=0,20,IF(AND(B901&gt;'graph (3)'!$E$22-'graph (3)'!$E$32,B901&lt;'graph (3)'!$E$22+'graph (3)'!$E$32),0.25,0)))</f>
        <v>#REF!</v>
      </c>
    </row>
    <row r="902" spans="2:12">
      <c r="B902" s="620" t="e">
        <f>IF('graph (3)'!$E$2=0,"",B901+'graph (3)'!$E$32)</f>
        <v>#REF!</v>
      </c>
      <c r="C902" s="673" t="e">
        <f>IF('graph (3)'!$E$2=0,20,IF(SUM(K902+L902=0),NA(),0.25))</f>
        <v>#REF!</v>
      </c>
      <c r="D902" s="496" t="e">
        <f>IF('graph (3)'!$E$2=0,20,IF(AND(B902&lt;'graph (3)'!$E$10+'graph (3)'!$E$32,B902&gt;'graph (3)'!$E$10-'graph (3)'!$E$32),0.25,NA()))</f>
        <v>#REF!</v>
      </c>
      <c r="K902" s="674" t="e">
        <f>IF('graph (3)'!$E$20=0,0,IF('graph (3)'!$E$2=0,20,IF(AND(B902&lt;'graph (3)'!$E$20+'graph (3)'!$E$32,B902&gt;'graph (3)'!$E$20-'graph (3)'!$E$32),0.25,0)))</f>
        <v>#REF!</v>
      </c>
      <c r="L902" s="674" t="e">
        <f>IF('graph (3)'!$E$22=0,0,IF('graph (3)'!$E$2=0,20,IF(AND(B902&gt;'graph (3)'!$E$22-'graph (3)'!$E$32,B902&lt;'graph (3)'!$E$22+'graph (3)'!$E$32),0.25,0)))</f>
        <v>#REF!</v>
      </c>
    </row>
    <row r="903" spans="2:12">
      <c r="B903" s="620" t="e">
        <f>IF('graph (3)'!$E$2=0,"",B902+'graph (3)'!$E$32)</f>
        <v>#REF!</v>
      </c>
      <c r="C903" s="673" t="e">
        <f>IF('graph (3)'!$E$2=0,20,IF(SUM(K903+L903=0),NA(),0.25))</f>
        <v>#REF!</v>
      </c>
      <c r="D903" s="496" t="e">
        <f>IF('graph (3)'!$E$2=0,20,IF(AND(B903&lt;'graph (3)'!$E$10+'graph (3)'!$E$32,B903&gt;'graph (3)'!$E$10-'graph (3)'!$E$32),0.25,NA()))</f>
        <v>#REF!</v>
      </c>
      <c r="K903" s="674" t="e">
        <f>IF('graph (3)'!$E$20=0,0,IF('graph (3)'!$E$2=0,20,IF(AND(B903&lt;'graph (3)'!$E$20+'graph (3)'!$E$32,B903&gt;'graph (3)'!$E$20-'graph (3)'!$E$32),0.25,0)))</f>
        <v>#REF!</v>
      </c>
      <c r="L903" s="674" t="e">
        <f>IF('graph (3)'!$E$22=0,0,IF('graph (3)'!$E$2=0,20,IF(AND(B903&gt;'graph (3)'!$E$22-'graph (3)'!$E$32,B903&lt;'graph (3)'!$E$22+'graph (3)'!$E$32),0.25,0)))</f>
        <v>#REF!</v>
      </c>
    </row>
    <row r="904" spans="2:12">
      <c r="B904" s="620" t="e">
        <f>IF('graph (3)'!$E$2=0,"",B903+'graph (3)'!$E$32)</f>
        <v>#REF!</v>
      </c>
      <c r="C904" s="673" t="e">
        <f>IF('graph (3)'!$E$2=0,20,IF(SUM(K904+L904=0),NA(),0.25))</f>
        <v>#REF!</v>
      </c>
      <c r="D904" s="496" t="e">
        <f>IF('graph (3)'!$E$2=0,20,IF(AND(B904&lt;'graph (3)'!$E$10+'graph (3)'!$E$32,B904&gt;'graph (3)'!$E$10-'graph (3)'!$E$32),0.25,NA()))</f>
        <v>#REF!</v>
      </c>
      <c r="K904" s="674" t="e">
        <f>IF('graph (3)'!$E$20=0,0,IF('graph (3)'!$E$2=0,20,IF(AND(B904&lt;'graph (3)'!$E$20+'graph (3)'!$E$32,B904&gt;'graph (3)'!$E$20-'graph (3)'!$E$32),0.25,0)))</f>
        <v>#REF!</v>
      </c>
      <c r="L904" s="674" t="e">
        <f>IF('graph (3)'!$E$22=0,0,IF('graph (3)'!$E$2=0,20,IF(AND(B904&gt;'graph (3)'!$E$22-'graph (3)'!$E$32,B904&lt;'graph (3)'!$E$22+'graph (3)'!$E$32),0.25,0)))</f>
        <v>#REF!</v>
      </c>
    </row>
    <row r="905" spans="2:12">
      <c r="B905" s="620" t="e">
        <f>IF('graph (3)'!$E$2=0,"",B904+'graph (3)'!$E$32)</f>
        <v>#REF!</v>
      </c>
      <c r="C905" s="673" t="e">
        <f>IF('graph (3)'!$E$2=0,20,IF(SUM(K905+L905=0),NA(),0.25))</f>
        <v>#REF!</v>
      </c>
      <c r="D905" s="496" t="e">
        <f>IF('graph (3)'!$E$2=0,20,IF(AND(B905&lt;'graph (3)'!$E$10+'graph (3)'!$E$32,B905&gt;'graph (3)'!$E$10-'graph (3)'!$E$32),0.25,NA()))</f>
        <v>#REF!</v>
      </c>
      <c r="K905" s="674" t="e">
        <f>IF('graph (3)'!$E$20=0,0,IF('graph (3)'!$E$2=0,20,IF(AND(B905&lt;'graph (3)'!$E$20+'graph (3)'!$E$32,B905&gt;'graph (3)'!$E$20-'graph (3)'!$E$32),0.25,0)))</f>
        <v>#REF!</v>
      </c>
      <c r="L905" s="674" t="e">
        <f>IF('graph (3)'!$E$22=0,0,IF('graph (3)'!$E$2=0,20,IF(AND(B905&gt;'graph (3)'!$E$22-'graph (3)'!$E$32,B905&lt;'graph (3)'!$E$22+'graph (3)'!$E$32),0.25,0)))</f>
        <v>#REF!</v>
      </c>
    </row>
    <row r="906" spans="2:12">
      <c r="B906" s="620" t="e">
        <f>IF('graph (3)'!$E$2=0,"",B905+'graph (3)'!$E$32)</f>
        <v>#REF!</v>
      </c>
      <c r="C906" s="673" t="e">
        <f>IF('graph (3)'!$E$2=0,20,IF(SUM(K906+L906=0),NA(),0.25))</f>
        <v>#REF!</v>
      </c>
      <c r="D906" s="496" t="e">
        <f>IF('graph (3)'!$E$2=0,20,IF(AND(B906&lt;'graph (3)'!$E$10+'graph (3)'!$E$32,B906&gt;'graph (3)'!$E$10-'graph (3)'!$E$32),0.25,NA()))</f>
        <v>#REF!</v>
      </c>
      <c r="K906" s="674" t="e">
        <f>IF('graph (3)'!$E$20=0,0,IF('graph (3)'!$E$2=0,20,IF(AND(B906&lt;'graph (3)'!$E$20+'graph (3)'!$E$32,B906&gt;'graph (3)'!$E$20-'graph (3)'!$E$32),0.25,0)))</f>
        <v>#REF!</v>
      </c>
      <c r="L906" s="674" t="e">
        <f>IF('graph (3)'!$E$22=0,0,IF('graph (3)'!$E$2=0,20,IF(AND(B906&gt;'graph (3)'!$E$22-'graph (3)'!$E$32,B906&lt;'graph (3)'!$E$22+'graph (3)'!$E$32),0.25,0)))</f>
        <v>#REF!</v>
      </c>
    </row>
    <row r="907" spans="2:12">
      <c r="B907" s="620" t="e">
        <f>IF('graph (3)'!$E$2=0,"",B906+'graph (3)'!$E$32)</f>
        <v>#REF!</v>
      </c>
      <c r="C907" s="673" t="e">
        <f>IF('graph (3)'!$E$2=0,20,IF(SUM(K907+L907=0),NA(),0.25))</f>
        <v>#REF!</v>
      </c>
      <c r="D907" s="496" t="e">
        <f>IF('graph (3)'!$E$2=0,20,IF(AND(B907&lt;'graph (3)'!$E$10+'graph (3)'!$E$32,B907&gt;'graph (3)'!$E$10-'graph (3)'!$E$32),0.25,NA()))</f>
        <v>#REF!</v>
      </c>
      <c r="K907" s="674" t="e">
        <f>IF('graph (3)'!$E$20=0,0,IF('graph (3)'!$E$2=0,20,IF(AND(B907&lt;'graph (3)'!$E$20+'graph (3)'!$E$32,B907&gt;'graph (3)'!$E$20-'graph (3)'!$E$32),0.25,0)))</f>
        <v>#REF!</v>
      </c>
      <c r="L907" s="674" t="e">
        <f>IF('graph (3)'!$E$22=0,0,IF('graph (3)'!$E$2=0,20,IF(AND(B907&gt;'graph (3)'!$E$22-'graph (3)'!$E$32,B907&lt;'graph (3)'!$E$22+'graph (3)'!$E$32),0.25,0)))</f>
        <v>#REF!</v>
      </c>
    </row>
    <row r="908" spans="2:12">
      <c r="B908" s="620" t="e">
        <f>IF('graph (3)'!$E$2=0,"",B907+'graph (3)'!$E$32)</f>
        <v>#REF!</v>
      </c>
      <c r="C908" s="673" t="e">
        <f>IF('graph (3)'!$E$2=0,20,IF(SUM(K908+L908=0),NA(),0.25))</f>
        <v>#REF!</v>
      </c>
      <c r="D908" s="496" t="e">
        <f>IF('graph (3)'!$E$2=0,20,IF(AND(B908&lt;'graph (3)'!$E$10+'graph (3)'!$E$32,B908&gt;'graph (3)'!$E$10-'graph (3)'!$E$32),0.25,NA()))</f>
        <v>#REF!</v>
      </c>
      <c r="K908" s="674" t="e">
        <f>IF('graph (3)'!$E$20=0,0,IF('graph (3)'!$E$2=0,20,IF(AND(B908&lt;'graph (3)'!$E$20+'graph (3)'!$E$32,B908&gt;'graph (3)'!$E$20-'graph (3)'!$E$32),0.25,0)))</f>
        <v>#REF!</v>
      </c>
      <c r="L908" s="674" t="e">
        <f>IF('graph (3)'!$E$22=0,0,IF('graph (3)'!$E$2=0,20,IF(AND(B908&gt;'graph (3)'!$E$22-'graph (3)'!$E$32,B908&lt;'graph (3)'!$E$22+'graph (3)'!$E$32),0.25,0)))</f>
        <v>#REF!</v>
      </c>
    </row>
    <row r="909" spans="2:12">
      <c r="B909" s="620" t="e">
        <f>IF('graph (3)'!$E$2=0,"",B908+'graph (3)'!$E$32)</f>
        <v>#REF!</v>
      </c>
      <c r="C909" s="673" t="e">
        <f>IF('graph (3)'!$E$2=0,20,IF(SUM(K909+L909=0),NA(),0.25))</f>
        <v>#REF!</v>
      </c>
      <c r="D909" s="496" t="e">
        <f>IF('graph (3)'!$E$2=0,20,IF(AND(B909&lt;'graph (3)'!$E$10+'graph (3)'!$E$32,B909&gt;'graph (3)'!$E$10-'graph (3)'!$E$32),0.25,NA()))</f>
        <v>#REF!</v>
      </c>
      <c r="K909" s="674" t="e">
        <f>IF('graph (3)'!$E$20=0,0,IF('graph (3)'!$E$2=0,20,IF(AND(B909&lt;'graph (3)'!$E$20+'graph (3)'!$E$32,B909&gt;'graph (3)'!$E$20-'graph (3)'!$E$32),0.25,0)))</f>
        <v>#REF!</v>
      </c>
      <c r="L909" s="674" t="e">
        <f>IF('graph (3)'!$E$22=0,0,IF('graph (3)'!$E$2=0,20,IF(AND(B909&gt;'graph (3)'!$E$22-'graph (3)'!$E$32,B909&lt;'graph (3)'!$E$22+'graph (3)'!$E$32),0.25,0)))</f>
        <v>#REF!</v>
      </c>
    </row>
    <row r="910" spans="2:12">
      <c r="B910" s="620" t="e">
        <f>IF('graph (3)'!$E$2=0,"",B909+'graph (3)'!$E$32)</f>
        <v>#REF!</v>
      </c>
      <c r="C910" s="673" t="e">
        <f>IF('graph (3)'!$E$2=0,20,IF(SUM(K910+L910=0),NA(),0.25))</f>
        <v>#REF!</v>
      </c>
      <c r="D910" s="496" t="e">
        <f>IF('graph (3)'!$E$2=0,20,IF(AND(B910&lt;'graph (3)'!$E$10+'graph (3)'!$E$32,B910&gt;'graph (3)'!$E$10-'graph (3)'!$E$32),0.25,NA()))</f>
        <v>#REF!</v>
      </c>
      <c r="K910" s="674" t="e">
        <f>IF('graph (3)'!$E$20=0,0,IF('graph (3)'!$E$2=0,20,IF(AND(B910&lt;'graph (3)'!$E$20+'graph (3)'!$E$32,B910&gt;'graph (3)'!$E$20-'graph (3)'!$E$32),0.25,0)))</f>
        <v>#REF!</v>
      </c>
      <c r="L910" s="674" t="e">
        <f>IF('graph (3)'!$E$22=0,0,IF('graph (3)'!$E$2=0,20,IF(AND(B910&gt;'graph (3)'!$E$22-'graph (3)'!$E$32,B910&lt;'graph (3)'!$E$22+'graph (3)'!$E$32),0.25,0)))</f>
        <v>#REF!</v>
      </c>
    </row>
    <row r="911" spans="2:12">
      <c r="B911" s="620" t="e">
        <f>IF('graph (3)'!$E$2=0,"",B910+'graph (3)'!$E$32)</f>
        <v>#REF!</v>
      </c>
      <c r="C911" s="673" t="e">
        <f>IF('graph (3)'!$E$2=0,20,IF(SUM(K911+L911=0),NA(),0.25))</f>
        <v>#REF!</v>
      </c>
      <c r="D911" s="496" t="e">
        <f>IF('graph (3)'!$E$2=0,20,IF(AND(B911&lt;'graph (3)'!$E$10+'graph (3)'!$E$32,B911&gt;'graph (3)'!$E$10-'graph (3)'!$E$32),0.25,NA()))</f>
        <v>#REF!</v>
      </c>
      <c r="K911" s="674" t="e">
        <f>IF('graph (3)'!$E$20=0,0,IF('graph (3)'!$E$2=0,20,IF(AND(B911&lt;'graph (3)'!$E$20+'graph (3)'!$E$32,B911&gt;'graph (3)'!$E$20-'graph (3)'!$E$32),0.25,0)))</f>
        <v>#REF!</v>
      </c>
      <c r="L911" s="674" t="e">
        <f>IF('graph (3)'!$E$22=0,0,IF('graph (3)'!$E$2=0,20,IF(AND(B911&gt;'graph (3)'!$E$22-'graph (3)'!$E$32,B911&lt;'graph (3)'!$E$22+'graph (3)'!$E$32),0.25,0)))</f>
        <v>#REF!</v>
      </c>
    </row>
    <row r="912" spans="2:12">
      <c r="B912" s="620" t="e">
        <f>IF('graph (3)'!$E$2=0,"",B911+'graph (3)'!$E$32)</f>
        <v>#REF!</v>
      </c>
      <c r="C912" s="673" t="e">
        <f>IF('graph (3)'!$E$2=0,20,IF(SUM(K912+L912=0),NA(),0.25))</f>
        <v>#REF!</v>
      </c>
      <c r="D912" s="496" t="e">
        <f>IF('graph (3)'!$E$2=0,20,IF(AND(B912&lt;'graph (3)'!$E$10+'graph (3)'!$E$32,B912&gt;'graph (3)'!$E$10-'graph (3)'!$E$32),0.25,NA()))</f>
        <v>#REF!</v>
      </c>
      <c r="K912" s="674" t="e">
        <f>IF('graph (3)'!$E$20=0,0,IF('graph (3)'!$E$2=0,20,IF(AND(B912&lt;'graph (3)'!$E$20+'graph (3)'!$E$32,B912&gt;'graph (3)'!$E$20-'graph (3)'!$E$32),0.25,0)))</f>
        <v>#REF!</v>
      </c>
      <c r="L912" s="674" t="e">
        <f>IF('graph (3)'!$E$22=0,0,IF('graph (3)'!$E$2=0,20,IF(AND(B912&gt;'graph (3)'!$E$22-'graph (3)'!$E$32,B912&lt;'graph (3)'!$E$22+'graph (3)'!$E$32),0.25,0)))</f>
        <v>#REF!</v>
      </c>
    </row>
    <row r="913" spans="2:12">
      <c r="B913" s="620" t="e">
        <f>IF('graph (3)'!$E$2=0,"",B912+'graph (3)'!$E$32)</f>
        <v>#REF!</v>
      </c>
      <c r="C913" s="673" t="e">
        <f>IF('graph (3)'!$E$2=0,20,IF(SUM(K913+L913=0),NA(),0.25))</f>
        <v>#REF!</v>
      </c>
      <c r="D913" s="496" t="e">
        <f>IF('graph (3)'!$E$2=0,20,IF(AND(B913&lt;'graph (3)'!$E$10+'graph (3)'!$E$32,B913&gt;'graph (3)'!$E$10-'graph (3)'!$E$32),0.25,NA()))</f>
        <v>#REF!</v>
      </c>
      <c r="K913" s="674" t="e">
        <f>IF('graph (3)'!$E$20=0,0,IF('graph (3)'!$E$2=0,20,IF(AND(B913&lt;'graph (3)'!$E$20+'graph (3)'!$E$32,B913&gt;'graph (3)'!$E$20-'graph (3)'!$E$32),0.25,0)))</f>
        <v>#REF!</v>
      </c>
      <c r="L913" s="674" t="e">
        <f>IF('graph (3)'!$E$22=0,0,IF('graph (3)'!$E$2=0,20,IF(AND(B913&gt;'graph (3)'!$E$22-'graph (3)'!$E$32,B913&lt;'graph (3)'!$E$22+'graph (3)'!$E$32),0.25,0)))</f>
        <v>#REF!</v>
      </c>
    </row>
    <row r="914" spans="2:12">
      <c r="B914" s="620" t="e">
        <f>IF('graph (3)'!$E$2=0,"",B913+'graph (3)'!$E$32)</f>
        <v>#REF!</v>
      </c>
      <c r="C914" s="673" t="e">
        <f>IF('graph (3)'!$E$2=0,20,IF(SUM(K914+L914=0),NA(),0.25))</f>
        <v>#REF!</v>
      </c>
      <c r="D914" s="496" t="e">
        <f>IF('graph (3)'!$E$2=0,20,IF(AND(B914&lt;'graph (3)'!$E$10+'graph (3)'!$E$32,B914&gt;'graph (3)'!$E$10-'graph (3)'!$E$32),0.25,NA()))</f>
        <v>#REF!</v>
      </c>
      <c r="K914" s="674" t="e">
        <f>IF('graph (3)'!$E$20=0,0,IF('graph (3)'!$E$2=0,20,IF(AND(B914&lt;'graph (3)'!$E$20+'graph (3)'!$E$32,B914&gt;'graph (3)'!$E$20-'graph (3)'!$E$32),0.25,0)))</f>
        <v>#REF!</v>
      </c>
      <c r="L914" s="674" t="e">
        <f>IF('graph (3)'!$E$22=0,0,IF('graph (3)'!$E$2=0,20,IF(AND(B914&gt;'graph (3)'!$E$22-'graph (3)'!$E$32,B914&lt;'graph (3)'!$E$22+'graph (3)'!$E$32),0.25,0)))</f>
        <v>#REF!</v>
      </c>
    </row>
    <row r="915" spans="2:12">
      <c r="B915" s="620" t="e">
        <f>IF('graph (3)'!$E$2=0,"",B914+'graph (3)'!$E$32)</f>
        <v>#REF!</v>
      </c>
      <c r="C915" s="673" t="e">
        <f>IF('graph (3)'!$E$2=0,20,IF(SUM(K915+L915=0),NA(),0.25))</f>
        <v>#REF!</v>
      </c>
      <c r="D915" s="496" t="e">
        <f>IF('graph (3)'!$E$2=0,20,IF(AND(B915&lt;'graph (3)'!$E$10+'graph (3)'!$E$32,B915&gt;'graph (3)'!$E$10-'graph (3)'!$E$32),0.25,NA()))</f>
        <v>#REF!</v>
      </c>
      <c r="K915" s="674" t="e">
        <f>IF('graph (3)'!$E$20=0,0,IF('graph (3)'!$E$2=0,20,IF(AND(B915&lt;'graph (3)'!$E$20+'graph (3)'!$E$32,B915&gt;'graph (3)'!$E$20-'graph (3)'!$E$32),0.25,0)))</f>
        <v>#REF!</v>
      </c>
      <c r="L915" s="674" t="e">
        <f>IF('graph (3)'!$E$22=0,0,IF('graph (3)'!$E$2=0,20,IF(AND(B915&gt;'graph (3)'!$E$22-'graph (3)'!$E$32,B915&lt;'graph (3)'!$E$22+'graph (3)'!$E$32),0.25,0)))</f>
        <v>#REF!</v>
      </c>
    </row>
    <row r="916" spans="2:12">
      <c r="B916" s="620" t="e">
        <f>IF('graph (3)'!$E$2=0,"",B915+'graph (3)'!$E$32)</f>
        <v>#REF!</v>
      </c>
      <c r="C916" s="673" t="e">
        <f>IF('graph (3)'!$E$2=0,20,IF(SUM(K916+L916=0),NA(),0.25))</f>
        <v>#REF!</v>
      </c>
      <c r="D916" s="496" t="e">
        <f>IF('graph (3)'!$E$2=0,20,IF(AND(B916&lt;'graph (3)'!$E$10+'graph (3)'!$E$32,B916&gt;'graph (3)'!$E$10-'graph (3)'!$E$32),0.25,NA()))</f>
        <v>#REF!</v>
      </c>
      <c r="K916" s="674" t="e">
        <f>IF('graph (3)'!$E$20=0,0,IF('graph (3)'!$E$2=0,20,IF(AND(B916&lt;'graph (3)'!$E$20+'graph (3)'!$E$32,B916&gt;'graph (3)'!$E$20-'graph (3)'!$E$32),0.25,0)))</f>
        <v>#REF!</v>
      </c>
      <c r="L916" s="674" t="e">
        <f>IF('graph (3)'!$E$22=0,0,IF('graph (3)'!$E$2=0,20,IF(AND(B916&gt;'graph (3)'!$E$22-'graph (3)'!$E$32,B916&lt;'graph (3)'!$E$22+'graph (3)'!$E$32),0.25,0)))</f>
        <v>#REF!</v>
      </c>
    </row>
    <row r="917" spans="2:12">
      <c r="B917" s="620" t="e">
        <f>IF('graph (3)'!$E$2=0,"",B916+'graph (3)'!$E$32)</f>
        <v>#REF!</v>
      </c>
      <c r="C917" s="673" t="e">
        <f>IF('graph (3)'!$E$2=0,20,IF(SUM(K917+L917=0),NA(),0.25))</f>
        <v>#REF!</v>
      </c>
      <c r="D917" s="496" t="e">
        <f>IF('graph (3)'!$E$2=0,20,IF(AND(B917&lt;'graph (3)'!$E$10+'graph (3)'!$E$32,B917&gt;'graph (3)'!$E$10-'graph (3)'!$E$32),0.25,NA()))</f>
        <v>#REF!</v>
      </c>
      <c r="K917" s="674" t="e">
        <f>IF('graph (3)'!$E$20=0,0,IF('graph (3)'!$E$2=0,20,IF(AND(B917&lt;'graph (3)'!$E$20+'graph (3)'!$E$32,B917&gt;'graph (3)'!$E$20-'graph (3)'!$E$32),0.25,0)))</f>
        <v>#REF!</v>
      </c>
      <c r="L917" s="674" t="e">
        <f>IF('graph (3)'!$E$22=0,0,IF('graph (3)'!$E$2=0,20,IF(AND(B917&gt;'graph (3)'!$E$22-'graph (3)'!$E$32,B917&lt;'graph (3)'!$E$22+'graph (3)'!$E$32),0.25,0)))</f>
        <v>#REF!</v>
      </c>
    </row>
    <row r="918" spans="2:12">
      <c r="B918" s="620" t="e">
        <f>IF('graph (3)'!$E$2=0,"",B917+'graph (3)'!$E$32)</f>
        <v>#REF!</v>
      </c>
      <c r="C918" s="673" t="e">
        <f>IF('graph (3)'!$E$2=0,20,IF(SUM(K918+L918=0),NA(),0.25))</f>
        <v>#REF!</v>
      </c>
      <c r="D918" s="496" t="e">
        <f>IF('graph (3)'!$E$2=0,20,IF(AND(B918&lt;'graph (3)'!$E$10+'graph (3)'!$E$32,B918&gt;'graph (3)'!$E$10-'graph (3)'!$E$32),0.25,NA()))</f>
        <v>#REF!</v>
      </c>
      <c r="K918" s="674" t="e">
        <f>IF('graph (3)'!$E$20=0,0,IF('graph (3)'!$E$2=0,20,IF(AND(B918&lt;'graph (3)'!$E$20+'graph (3)'!$E$32,B918&gt;'graph (3)'!$E$20-'graph (3)'!$E$32),0.25,0)))</f>
        <v>#REF!</v>
      </c>
      <c r="L918" s="674" t="e">
        <f>IF('graph (3)'!$E$22=0,0,IF('graph (3)'!$E$2=0,20,IF(AND(B918&gt;'graph (3)'!$E$22-'graph (3)'!$E$32,B918&lt;'graph (3)'!$E$22+'graph (3)'!$E$32),0.25,0)))</f>
        <v>#REF!</v>
      </c>
    </row>
    <row r="919" spans="2:12">
      <c r="B919" s="620" t="e">
        <f>IF('graph (3)'!$E$2=0,"",B918+'graph (3)'!$E$32)</f>
        <v>#REF!</v>
      </c>
      <c r="C919" s="673" t="e">
        <f>IF('graph (3)'!$E$2=0,20,IF(SUM(K919+L919=0),NA(),0.25))</f>
        <v>#REF!</v>
      </c>
      <c r="D919" s="496" t="e">
        <f>IF('graph (3)'!$E$2=0,20,IF(AND(B919&lt;'graph (3)'!$E$10+'graph (3)'!$E$32,B919&gt;'graph (3)'!$E$10-'graph (3)'!$E$32),0.25,NA()))</f>
        <v>#REF!</v>
      </c>
      <c r="K919" s="674" t="e">
        <f>IF('graph (3)'!$E$20=0,0,IF('graph (3)'!$E$2=0,20,IF(AND(B919&lt;'graph (3)'!$E$20+'graph (3)'!$E$32,B919&gt;'graph (3)'!$E$20-'graph (3)'!$E$32),0.25,0)))</f>
        <v>#REF!</v>
      </c>
      <c r="L919" s="674" t="e">
        <f>IF('graph (3)'!$E$22=0,0,IF('graph (3)'!$E$2=0,20,IF(AND(B919&gt;'graph (3)'!$E$22-'graph (3)'!$E$32,B919&lt;'graph (3)'!$E$22+'graph (3)'!$E$32),0.25,0)))</f>
        <v>#REF!</v>
      </c>
    </row>
    <row r="920" spans="2:12">
      <c r="B920" s="620" t="e">
        <f>IF('graph (3)'!$E$2=0,"",B919+'graph (3)'!$E$32)</f>
        <v>#REF!</v>
      </c>
      <c r="C920" s="673" t="e">
        <f>IF('graph (3)'!$E$2=0,20,IF(SUM(K920+L920=0),NA(),0.25))</f>
        <v>#REF!</v>
      </c>
      <c r="D920" s="496" t="e">
        <f>IF('graph (3)'!$E$2=0,20,IF(AND(B920&lt;'graph (3)'!$E$10+'graph (3)'!$E$32,B920&gt;'graph (3)'!$E$10-'graph (3)'!$E$32),0.25,NA()))</f>
        <v>#REF!</v>
      </c>
      <c r="K920" s="674" t="e">
        <f>IF('graph (3)'!$E$20=0,0,IF('graph (3)'!$E$2=0,20,IF(AND(B920&lt;'graph (3)'!$E$20+'graph (3)'!$E$32,B920&gt;'graph (3)'!$E$20-'graph (3)'!$E$32),0.25,0)))</f>
        <v>#REF!</v>
      </c>
      <c r="L920" s="674" t="e">
        <f>IF('graph (3)'!$E$22=0,0,IF('graph (3)'!$E$2=0,20,IF(AND(B920&gt;'graph (3)'!$E$22-'graph (3)'!$E$32,B920&lt;'graph (3)'!$E$22+'graph (3)'!$E$32),0.25,0)))</f>
        <v>#REF!</v>
      </c>
    </row>
    <row r="921" spans="2:12">
      <c r="B921" s="620" t="e">
        <f>IF('graph (3)'!$E$2=0,"",B920+'graph (3)'!$E$32)</f>
        <v>#REF!</v>
      </c>
      <c r="C921" s="673" t="e">
        <f>IF('graph (3)'!$E$2=0,20,IF(SUM(K921+L921=0),NA(),0.25))</f>
        <v>#REF!</v>
      </c>
      <c r="D921" s="496" t="e">
        <f>IF('graph (3)'!$E$2=0,20,IF(AND(B921&lt;'graph (3)'!$E$10+'graph (3)'!$E$32,B921&gt;'graph (3)'!$E$10-'graph (3)'!$E$32),0.25,NA()))</f>
        <v>#REF!</v>
      </c>
      <c r="K921" s="674" t="e">
        <f>IF('graph (3)'!$E$20=0,0,IF('graph (3)'!$E$2=0,20,IF(AND(B921&lt;'graph (3)'!$E$20+'graph (3)'!$E$32,B921&gt;'graph (3)'!$E$20-'graph (3)'!$E$32),0.25,0)))</f>
        <v>#REF!</v>
      </c>
      <c r="L921" s="674" t="e">
        <f>IF('graph (3)'!$E$22=0,0,IF('graph (3)'!$E$2=0,20,IF(AND(B921&gt;'graph (3)'!$E$22-'graph (3)'!$E$32,B921&lt;'graph (3)'!$E$22+'graph (3)'!$E$32),0.25,0)))</f>
        <v>#REF!</v>
      </c>
    </row>
    <row r="922" spans="2:12">
      <c r="B922" s="620" t="e">
        <f>IF('graph (3)'!$E$2=0,"",B921+'graph (3)'!$E$32)</f>
        <v>#REF!</v>
      </c>
      <c r="C922" s="673" t="e">
        <f>IF('graph (3)'!$E$2=0,20,IF(SUM(K922+L922=0),NA(),0.25))</f>
        <v>#REF!</v>
      </c>
      <c r="D922" s="496" t="e">
        <f>IF('graph (3)'!$E$2=0,20,IF(AND(B922&lt;'graph (3)'!$E$10+'graph (3)'!$E$32,B922&gt;'graph (3)'!$E$10-'graph (3)'!$E$32),0.25,NA()))</f>
        <v>#REF!</v>
      </c>
      <c r="K922" s="674" t="e">
        <f>IF('graph (3)'!$E$20=0,0,IF('graph (3)'!$E$2=0,20,IF(AND(B922&lt;'graph (3)'!$E$20+'graph (3)'!$E$32,B922&gt;'graph (3)'!$E$20-'graph (3)'!$E$32),0.25,0)))</f>
        <v>#REF!</v>
      </c>
      <c r="L922" s="674" t="e">
        <f>IF('graph (3)'!$E$22=0,0,IF('graph (3)'!$E$2=0,20,IF(AND(B922&gt;'graph (3)'!$E$22-'graph (3)'!$E$32,B922&lt;'graph (3)'!$E$22+'graph (3)'!$E$32),0.25,0)))</f>
        <v>#REF!</v>
      </c>
    </row>
    <row r="923" spans="2:12">
      <c r="B923" s="620" t="e">
        <f>IF('graph (3)'!$E$2=0,"",B922+'graph (3)'!$E$32)</f>
        <v>#REF!</v>
      </c>
      <c r="C923" s="673" t="e">
        <f>IF('graph (3)'!$E$2=0,20,IF(SUM(K923+L923=0),NA(),0.25))</f>
        <v>#REF!</v>
      </c>
      <c r="D923" s="496" t="e">
        <f>IF('graph (3)'!$E$2=0,20,IF(AND(B923&lt;'graph (3)'!$E$10+'graph (3)'!$E$32,B923&gt;'graph (3)'!$E$10-'graph (3)'!$E$32),0.25,NA()))</f>
        <v>#REF!</v>
      </c>
      <c r="K923" s="674" t="e">
        <f>IF('graph (3)'!$E$20=0,0,IF('graph (3)'!$E$2=0,20,IF(AND(B923&lt;'graph (3)'!$E$20+'graph (3)'!$E$32,B923&gt;'graph (3)'!$E$20-'graph (3)'!$E$32),0.25,0)))</f>
        <v>#REF!</v>
      </c>
      <c r="L923" s="674" t="e">
        <f>IF('graph (3)'!$E$22=0,0,IF('graph (3)'!$E$2=0,20,IF(AND(B923&gt;'graph (3)'!$E$22-'graph (3)'!$E$32,B923&lt;'graph (3)'!$E$22+'graph (3)'!$E$32),0.25,0)))</f>
        <v>#REF!</v>
      </c>
    </row>
    <row r="924" spans="2:12">
      <c r="B924" s="620" t="e">
        <f>IF('graph (3)'!$E$2=0,"",B923+'graph (3)'!$E$32)</f>
        <v>#REF!</v>
      </c>
      <c r="C924" s="673" t="e">
        <f>IF('graph (3)'!$E$2=0,20,IF(SUM(K924+L924=0),NA(),0.25))</f>
        <v>#REF!</v>
      </c>
      <c r="D924" s="496" t="e">
        <f>IF('graph (3)'!$E$2=0,20,IF(AND(B924&lt;'graph (3)'!$E$10+'graph (3)'!$E$32,B924&gt;'graph (3)'!$E$10-'graph (3)'!$E$32),0.25,NA()))</f>
        <v>#REF!</v>
      </c>
      <c r="K924" s="674" t="e">
        <f>IF('graph (3)'!$E$20=0,0,IF('graph (3)'!$E$2=0,20,IF(AND(B924&lt;'graph (3)'!$E$20+'graph (3)'!$E$32,B924&gt;'graph (3)'!$E$20-'graph (3)'!$E$32),0.25,0)))</f>
        <v>#REF!</v>
      </c>
      <c r="L924" s="674" t="e">
        <f>IF('graph (3)'!$E$22=0,0,IF('graph (3)'!$E$2=0,20,IF(AND(B924&gt;'graph (3)'!$E$22-'graph (3)'!$E$32,B924&lt;'graph (3)'!$E$22+'graph (3)'!$E$32),0.25,0)))</f>
        <v>#REF!</v>
      </c>
    </row>
    <row r="925" spans="2:12">
      <c r="B925" s="620" t="e">
        <f>IF('graph (3)'!$E$2=0,"",B924+'graph (3)'!$E$32)</f>
        <v>#REF!</v>
      </c>
      <c r="C925" s="673" t="e">
        <f>IF('graph (3)'!$E$2=0,20,IF(SUM(K925+L925=0),NA(),0.25))</f>
        <v>#REF!</v>
      </c>
      <c r="D925" s="496" t="e">
        <f>IF('graph (3)'!$E$2=0,20,IF(AND(B925&lt;'graph (3)'!$E$10+'graph (3)'!$E$32,B925&gt;'graph (3)'!$E$10-'graph (3)'!$E$32),0.25,NA()))</f>
        <v>#REF!</v>
      </c>
      <c r="K925" s="674" t="e">
        <f>IF('graph (3)'!$E$20=0,0,IF('graph (3)'!$E$2=0,20,IF(AND(B925&lt;'graph (3)'!$E$20+'graph (3)'!$E$32,B925&gt;'graph (3)'!$E$20-'graph (3)'!$E$32),0.25,0)))</f>
        <v>#REF!</v>
      </c>
      <c r="L925" s="674" t="e">
        <f>IF('graph (3)'!$E$22=0,0,IF('graph (3)'!$E$2=0,20,IF(AND(B925&gt;'graph (3)'!$E$22-'graph (3)'!$E$32,B925&lt;'graph (3)'!$E$22+'graph (3)'!$E$32),0.25,0)))</f>
        <v>#REF!</v>
      </c>
    </row>
    <row r="926" spans="2:12">
      <c r="B926" s="620" t="e">
        <f>IF('graph (3)'!$E$2=0,"",B925+'graph (3)'!$E$32)</f>
        <v>#REF!</v>
      </c>
      <c r="C926" s="673" t="e">
        <f>IF('graph (3)'!$E$2=0,20,IF(SUM(K926+L926=0),NA(),0.25))</f>
        <v>#REF!</v>
      </c>
      <c r="D926" s="496" t="e">
        <f>IF('graph (3)'!$E$2=0,20,IF(AND(B926&lt;'graph (3)'!$E$10+'graph (3)'!$E$32,B926&gt;'graph (3)'!$E$10-'graph (3)'!$E$32),0.25,NA()))</f>
        <v>#REF!</v>
      </c>
      <c r="K926" s="674" t="e">
        <f>IF('graph (3)'!$E$20=0,0,IF('graph (3)'!$E$2=0,20,IF(AND(B926&lt;'graph (3)'!$E$20+'graph (3)'!$E$32,B926&gt;'graph (3)'!$E$20-'graph (3)'!$E$32),0.25,0)))</f>
        <v>#REF!</v>
      </c>
      <c r="L926" s="674" t="e">
        <f>IF('graph (3)'!$E$22=0,0,IF('graph (3)'!$E$2=0,20,IF(AND(B926&gt;'graph (3)'!$E$22-'graph (3)'!$E$32,B926&lt;'graph (3)'!$E$22+'graph (3)'!$E$32),0.25,0)))</f>
        <v>#REF!</v>
      </c>
    </row>
    <row r="927" spans="2:12">
      <c r="B927" s="620" t="e">
        <f>IF('graph (3)'!$E$2=0,"",B926+'graph (3)'!$E$32)</f>
        <v>#REF!</v>
      </c>
      <c r="C927" s="673" t="e">
        <f>IF('graph (3)'!$E$2=0,20,IF(SUM(K927+L927=0),NA(),0.25))</f>
        <v>#REF!</v>
      </c>
      <c r="D927" s="496" t="e">
        <f>IF('graph (3)'!$E$2=0,20,IF(AND(B927&lt;'graph (3)'!$E$10+'graph (3)'!$E$32,B927&gt;'graph (3)'!$E$10-'graph (3)'!$E$32),0.25,NA()))</f>
        <v>#REF!</v>
      </c>
      <c r="K927" s="674" t="e">
        <f>IF('graph (3)'!$E$20=0,0,IF('graph (3)'!$E$2=0,20,IF(AND(B927&lt;'graph (3)'!$E$20+'graph (3)'!$E$32,B927&gt;'graph (3)'!$E$20-'graph (3)'!$E$32),0.25,0)))</f>
        <v>#REF!</v>
      </c>
      <c r="L927" s="674" t="e">
        <f>IF('graph (3)'!$E$22=0,0,IF('graph (3)'!$E$2=0,20,IF(AND(B927&gt;'graph (3)'!$E$22-'graph (3)'!$E$32,B927&lt;'graph (3)'!$E$22+'graph (3)'!$E$32),0.25,0)))</f>
        <v>#REF!</v>
      </c>
    </row>
    <row r="928" spans="2:12">
      <c r="B928" s="620" t="e">
        <f>IF('graph (3)'!$E$2=0,"",B927+'graph (3)'!$E$32)</f>
        <v>#REF!</v>
      </c>
      <c r="C928" s="673" t="e">
        <f>IF('graph (3)'!$E$2=0,20,IF(SUM(K928+L928=0),NA(),0.25))</f>
        <v>#REF!</v>
      </c>
      <c r="D928" s="496" t="e">
        <f>IF('graph (3)'!$E$2=0,20,IF(AND(B928&lt;'graph (3)'!$E$10+'graph (3)'!$E$32,B928&gt;'graph (3)'!$E$10-'graph (3)'!$E$32),0.25,NA()))</f>
        <v>#REF!</v>
      </c>
      <c r="K928" s="674" t="e">
        <f>IF('graph (3)'!$E$20=0,0,IF('graph (3)'!$E$2=0,20,IF(AND(B928&lt;'graph (3)'!$E$20+'graph (3)'!$E$32,B928&gt;'graph (3)'!$E$20-'graph (3)'!$E$32),0.25,0)))</f>
        <v>#REF!</v>
      </c>
      <c r="L928" s="674" t="e">
        <f>IF('graph (3)'!$E$22=0,0,IF('graph (3)'!$E$2=0,20,IF(AND(B928&gt;'graph (3)'!$E$22-'graph (3)'!$E$32,B928&lt;'graph (3)'!$E$22+'graph (3)'!$E$32),0.25,0)))</f>
        <v>#REF!</v>
      </c>
    </row>
    <row r="929" spans="2:12">
      <c r="B929" s="620" t="e">
        <f>IF('graph (3)'!$E$2=0,"",B928+'graph (3)'!$E$32)</f>
        <v>#REF!</v>
      </c>
      <c r="C929" s="673" t="e">
        <f>IF('graph (3)'!$E$2=0,20,IF(SUM(K929+L929=0),NA(),0.25))</f>
        <v>#REF!</v>
      </c>
      <c r="D929" s="496" t="e">
        <f>IF('graph (3)'!$E$2=0,20,IF(AND(B929&lt;'graph (3)'!$E$10+'graph (3)'!$E$32,B929&gt;'graph (3)'!$E$10-'graph (3)'!$E$32),0.25,NA()))</f>
        <v>#REF!</v>
      </c>
      <c r="K929" s="674" t="e">
        <f>IF('graph (3)'!$E$20=0,0,IF('graph (3)'!$E$2=0,20,IF(AND(B929&lt;'graph (3)'!$E$20+'graph (3)'!$E$32,B929&gt;'graph (3)'!$E$20-'graph (3)'!$E$32),0.25,0)))</f>
        <v>#REF!</v>
      </c>
      <c r="L929" s="674" t="e">
        <f>IF('graph (3)'!$E$22=0,0,IF('graph (3)'!$E$2=0,20,IF(AND(B929&gt;'graph (3)'!$E$22-'graph (3)'!$E$32,B929&lt;'graph (3)'!$E$22+'graph (3)'!$E$32),0.25,0)))</f>
        <v>#REF!</v>
      </c>
    </row>
    <row r="930" spans="2:12">
      <c r="B930" s="620" t="e">
        <f>IF('graph (3)'!$E$2=0,"",B929+'graph (3)'!$E$32)</f>
        <v>#REF!</v>
      </c>
      <c r="C930" s="673" t="e">
        <f>IF('graph (3)'!$E$2=0,20,IF(SUM(K930+L930=0),NA(),0.25))</f>
        <v>#REF!</v>
      </c>
      <c r="D930" s="496" t="e">
        <f>IF('graph (3)'!$E$2=0,20,IF(AND(B930&lt;'graph (3)'!$E$10+'graph (3)'!$E$32,B930&gt;'graph (3)'!$E$10-'graph (3)'!$E$32),0.25,NA()))</f>
        <v>#REF!</v>
      </c>
      <c r="K930" s="674" t="e">
        <f>IF('graph (3)'!$E$20=0,0,IF('graph (3)'!$E$2=0,20,IF(AND(B930&lt;'graph (3)'!$E$20+'graph (3)'!$E$32,B930&gt;'graph (3)'!$E$20-'graph (3)'!$E$32),0.25,0)))</f>
        <v>#REF!</v>
      </c>
      <c r="L930" s="674" t="e">
        <f>IF('graph (3)'!$E$22=0,0,IF('graph (3)'!$E$2=0,20,IF(AND(B930&gt;'graph (3)'!$E$22-'graph (3)'!$E$32,B930&lt;'graph (3)'!$E$22+'graph (3)'!$E$32),0.25,0)))</f>
        <v>#REF!</v>
      </c>
    </row>
    <row r="931" spans="2:12">
      <c r="B931" s="620" t="e">
        <f>IF('graph (3)'!$E$2=0,"",B930+'graph (3)'!$E$32)</f>
        <v>#REF!</v>
      </c>
      <c r="C931" s="673" t="e">
        <f>IF('graph (3)'!$E$2=0,20,IF(SUM(K931+L931=0),NA(),0.25))</f>
        <v>#REF!</v>
      </c>
      <c r="D931" s="496" t="e">
        <f>IF('graph (3)'!$E$2=0,20,IF(AND(B931&lt;'graph (3)'!$E$10+'graph (3)'!$E$32,B931&gt;'graph (3)'!$E$10-'graph (3)'!$E$32),0.25,NA()))</f>
        <v>#REF!</v>
      </c>
      <c r="K931" s="674" t="e">
        <f>IF('graph (3)'!$E$20=0,0,IF('graph (3)'!$E$2=0,20,IF(AND(B931&lt;'graph (3)'!$E$20+'graph (3)'!$E$32,B931&gt;'graph (3)'!$E$20-'graph (3)'!$E$32),0.25,0)))</f>
        <v>#REF!</v>
      </c>
      <c r="L931" s="674" t="e">
        <f>IF('graph (3)'!$E$22=0,0,IF('graph (3)'!$E$2=0,20,IF(AND(B931&gt;'graph (3)'!$E$22-'graph (3)'!$E$32,B931&lt;'graph (3)'!$E$22+'graph (3)'!$E$32),0.25,0)))</f>
        <v>#REF!</v>
      </c>
    </row>
    <row r="932" spans="2:12">
      <c r="B932" s="620" t="e">
        <f>IF('graph (3)'!$E$2=0,"",B931+'graph (3)'!$E$32)</f>
        <v>#REF!</v>
      </c>
      <c r="C932" s="673" t="e">
        <f>IF('graph (3)'!$E$2=0,20,IF(SUM(K932+L932=0),NA(),0.25))</f>
        <v>#REF!</v>
      </c>
      <c r="D932" s="496" t="e">
        <f>IF('graph (3)'!$E$2=0,20,IF(AND(B932&lt;'graph (3)'!$E$10+'graph (3)'!$E$32,B932&gt;'graph (3)'!$E$10-'graph (3)'!$E$32),0.25,NA()))</f>
        <v>#REF!</v>
      </c>
      <c r="K932" s="674" t="e">
        <f>IF('graph (3)'!$E$20=0,0,IF('graph (3)'!$E$2=0,20,IF(AND(B932&lt;'graph (3)'!$E$20+'graph (3)'!$E$32,B932&gt;'graph (3)'!$E$20-'graph (3)'!$E$32),0.25,0)))</f>
        <v>#REF!</v>
      </c>
      <c r="L932" s="674" t="e">
        <f>IF('graph (3)'!$E$22=0,0,IF('graph (3)'!$E$2=0,20,IF(AND(B932&gt;'graph (3)'!$E$22-'graph (3)'!$E$32,B932&lt;'graph (3)'!$E$22+'graph (3)'!$E$32),0.25,0)))</f>
        <v>#REF!</v>
      </c>
    </row>
    <row r="933" spans="2:12">
      <c r="B933" s="620" t="e">
        <f>IF('graph (3)'!$E$2=0,"",B932+'graph (3)'!$E$32)</f>
        <v>#REF!</v>
      </c>
      <c r="C933" s="673" t="e">
        <f>IF('graph (3)'!$E$2=0,20,IF(SUM(K933+L933=0),NA(),0.25))</f>
        <v>#REF!</v>
      </c>
      <c r="D933" s="496" t="e">
        <f>IF('graph (3)'!$E$2=0,20,IF(AND(B933&lt;'graph (3)'!$E$10+'graph (3)'!$E$32,B933&gt;'graph (3)'!$E$10-'graph (3)'!$E$32),0.25,NA()))</f>
        <v>#REF!</v>
      </c>
      <c r="K933" s="674" t="e">
        <f>IF('graph (3)'!$E$20=0,0,IF('graph (3)'!$E$2=0,20,IF(AND(B933&lt;'graph (3)'!$E$20+'graph (3)'!$E$32,B933&gt;'graph (3)'!$E$20-'graph (3)'!$E$32),0.25,0)))</f>
        <v>#REF!</v>
      </c>
      <c r="L933" s="674" t="e">
        <f>IF('graph (3)'!$E$22=0,0,IF('graph (3)'!$E$2=0,20,IF(AND(B933&gt;'graph (3)'!$E$22-'graph (3)'!$E$32,B933&lt;'graph (3)'!$E$22+'graph (3)'!$E$32),0.25,0)))</f>
        <v>#REF!</v>
      </c>
    </row>
    <row r="934" spans="2:12">
      <c r="B934" s="620" t="e">
        <f>IF('graph (3)'!$E$2=0,"",B933+'graph (3)'!$E$32)</f>
        <v>#REF!</v>
      </c>
      <c r="C934" s="673" t="e">
        <f>IF('graph (3)'!$E$2=0,20,IF(SUM(K934+L934=0),NA(),0.25))</f>
        <v>#REF!</v>
      </c>
      <c r="D934" s="496" t="e">
        <f>IF('graph (3)'!$E$2=0,20,IF(AND(B934&lt;'graph (3)'!$E$10+'graph (3)'!$E$32,B934&gt;'graph (3)'!$E$10-'graph (3)'!$E$32),0.25,NA()))</f>
        <v>#REF!</v>
      </c>
      <c r="K934" s="674" t="e">
        <f>IF('graph (3)'!$E$20=0,0,IF('graph (3)'!$E$2=0,20,IF(AND(B934&lt;'graph (3)'!$E$20+'graph (3)'!$E$32,B934&gt;'graph (3)'!$E$20-'graph (3)'!$E$32),0.25,0)))</f>
        <v>#REF!</v>
      </c>
      <c r="L934" s="674" t="e">
        <f>IF('graph (3)'!$E$22=0,0,IF('graph (3)'!$E$2=0,20,IF(AND(B934&gt;'graph (3)'!$E$22-'graph (3)'!$E$32,B934&lt;'graph (3)'!$E$22+'graph (3)'!$E$32),0.25,0)))</f>
        <v>#REF!</v>
      </c>
    </row>
    <row r="935" spans="2:12">
      <c r="B935" s="620" t="e">
        <f>IF('graph (3)'!$E$2=0,"",B934+'graph (3)'!$E$32)</f>
        <v>#REF!</v>
      </c>
      <c r="C935" s="673" t="e">
        <f>IF('graph (3)'!$E$2=0,20,IF(SUM(K935+L935=0),NA(),0.25))</f>
        <v>#REF!</v>
      </c>
      <c r="D935" s="496" t="e">
        <f>IF('graph (3)'!$E$2=0,20,IF(AND(B935&lt;'graph (3)'!$E$10+'graph (3)'!$E$32,B935&gt;'graph (3)'!$E$10-'graph (3)'!$E$32),0.25,NA()))</f>
        <v>#REF!</v>
      </c>
      <c r="K935" s="674" t="e">
        <f>IF('graph (3)'!$E$20=0,0,IF('graph (3)'!$E$2=0,20,IF(AND(B935&lt;'graph (3)'!$E$20+'graph (3)'!$E$32,B935&gt;'graph (3)'!$E$20-'graph (3)'!$E$32),0.25,0)))</f>
        <v>#REF!</v>
      </c>
      <c r="L935" s="674" t="e">
        <f>IF('graph (3)'!$E$22=0,0,IF('graph (3)'!$E$2=0,20,IF(AND(B935&gt;'graph (3)'!$E$22-'graph (3)'!$E$32,B935&lt;'graph (3)'!$E$22+'graph (3)'!$E$32),0.25,0)))</f>
        <v>#REF!</v>
      </c>
    </row>
    <row r="936" spans="2:12">
      <c r="B936" s="620" t="e">
        <f>IF('graph (3)'!$E$2=0,"",B935+'graph (3)'!$E$32)</f>
        <v>#REF!</v>
      </c>
      <c r="C936" s="673" t="e">
        <f>IF('graph (3)'!$E$2=0,20,IF(SUM(K936+L936=0),NA(),0.25))</f>
        <v>#REF!</v>
      </c>
      <c r="D936" s="496" t="e">
        <f>IF('graph (3)'!$E$2=0,20,IF(AND(B936&lt;'graph (3)'!$E$10+'graph (3)'!$E$32,B936&gt;'graph (3)'!$E$10-'graph (3)'!$E$32),0.25,NA()))</f>
        <v>#REF!</v>
      </c>
      <c r="K936" s="674" t="e">
        <f>IF('graph (3)'!$E$20=0,0,IF('graph (3)'!$E$2=0,20,IF(AND(B936&lt;'graph (3)'!$E$20+'graph (3)'!$E$32,B936&gt;'graph (3)'!$E$20-'graph (3)'!$E$32),0.25,0)))</f>
        <v>#REF!</v>
      </c>
      <c r="L936" s="674" t="e">
        <f>IF('graph (3)'!$E$22=0,0,IF('graph (3)'!$E$2=0,20,IF(AND(B936&gt;'graph (3)'!$E$22-'graph (3)'!$E$32,B936&lt;'graph (3)'!$E$22+'graph (3)'!$E$32),0.25,0)))</f>
        <v>#REF!</v>
      </c>
    </row>
    <row r="937" spans="2:12">
      <c r="B937" s="620" t="e">
        <f>IF('graph (3)'!$E$2=0,"",B936+'graph (3)'!$E$32)</f>
        <v>#REF!</v>
      </c>
      <c r="C937" s="673" t="e">
        <f>IF('graph (3)'!$E$2=0,20,IF(SUM(K937+L937=0),NA(),0.25))</f>
        <v>#REF!</v>
      </c>
      <c r="D937" s="496" t="e">
        <f>IF('graph (3)'!$E$2=0,20,IF(AND(B937&lt;'graph (3)'!$E$10+'graph (3)'!$E$32,B937&gt;'graph (3)'!$E$10-'graph (3)'!$E$32),0.25,NA()))</f>
        <v>#REF!</v>
      </c>
      <c r="K937" s="674" t="e">
        <f>IF('graph (3)'!$E$20=0,0,IF('graph (3)'!$E$2=0,20,IF(AND(B937&lt;'graph (3)'!$E$20+'graph (3)'!$E$32,B937&gt;'graph (3)'!$E$20-'graph (3)'!$E$32),0.25,0)))</f>
        <v>#REF!</v>
      </c>
      <c r="L937" s="674" t="e">
        <f>IF('graph (3)'!$E$22=0,0,IF('graph (3)'!$E$2=0,20,IF(AND(B937&gt;'graph (3)'!$E$22-'graph (3)'!$E$32,B937&lt;'graph (3)'!$E$22+'graph (3)'!$E$32),0.25,0)))</f>
        <v>#REF!</v>
      </c>
    </row>
    <row r="938" spans="2:12">
      <c r="B938" s="620" t="e">
        <f>IF('graph (3)'!$E$2=0,"",B937+'graph (3)'!$E$32)</f>
        <v>#REF!</v>
      </c>
      <c r="C938" s="673" t="e">
        <f>IF('graph (3)'!$E$2=0,20,IF(SUM(K938+L938=0),NA(),0.25))</f>
        <v>#REF!</v>
      </c>
      <c r="D938" s="496" t="e">
        <f>IF('graph (3)'!$E$2=0,20,IF(AND(B938&lt;'graph (3)'!$E$10+'graph (3)'!$E$32,B938&gt;'graph (3)'!$E$10-'graph (3)'!$E$32),0.25,NA()))</f>
        <v>#REF!</v>
      </c>
      <c r="K938" s="674" t="e">
        <f>IF('graph (3)'!$E$20=0,0,IF('graph (3)'!$E$2=0,20,IF(AND(B938&lt;'graph (3)'!$E$20+'graph (3)'!$E$32,B938&gt;'graph (3)'!$E$20-'graph (3)'!$E$32),0.25,0)))</f>
        <v>#REF!</v>
      </c>
      <c r="L938" s="674" t="e">
        <f>IF('graph (3)'!$E$22=0,0,IF('graph (3)'!$E$2=0,20,IF(AND(B938&gt;'graph (3)'!$E$22-'graph (3)'!$E$32,B938&lt;'graph (3)'!$E$22+'graph (3)'!$E$32),0.25,0)))</f>
        <v>#REF!</v>
      </c>
    </row>
    <row r="939" spans="2:12">
      <c r="B939" s="620" t="e">
        <f>IF('graph (3)'!$E$2=0,"",B938+'graph (3)'!$E$32)</f>
        <v>#REF!</v>
      </c>
      <c r="C939" s="673" t="e">
        <f>IF('graph (3)'!$E$2=0,20,IF(SUM(K939+L939=0),NA(),0.25))</f>
        <v>#REF!</v>
      </c>
      <c r="D939" s="496" t="e">
        <f>IF('graph (3)'!$E$2=0,20,IF(AND(B939&lt;'graph (3)'!$E$10+'graph (3)'!$E$32,B939&gt;'graph (3)'!$E$10-'graph (3)'!$E$32),0.25,NA()))</f>
        <v>#REF!</v>
      </c>
      <c r="K939" s="674" t="e">
        <f>IF('graph (3)'!$E$20=0,0,IF('graph (3)'!$E$2=0,20,IF(AND(B939&lt;'graph (3)'!$E$20+'graph (3)'!$E$32,B939&gt;'graph (3)'!$E$20-'graph (3)'!$E$32),0.25,0)))</f>
        <v>#REF!</v>
      </c>
      <c r="L939" s="674" t="e">
        <f>IF('graph (3)'!$E$22=0,0,IF('graph (3)'!$E$2=0,20,IF(AND(B939&gt;'graph (3)'!$E$22-'graph (3)'!$E$32,B939&lt;'graph (3)'!$E$22+'graph (3)'!$E$32),0.25,0)))</f>
        <v>#REF!</v>
      </c>
    </row>
    <row r="940" spans="2:12">
      <c r="B940" s="620" t="e">
        <f>IF('graph (3)'!$E$2=0,"",B939+'graph (3)'!$E$32)</f>
        <v>#REF!</v>
      </c>
      <c r="C940" s="673" t="e">
        <f>IF('graph (3)'!$E$2=0,20,IF(SUM(K940+L940=0),NA(),0.25))</f>
        <v>#REF!</v>
      </c>
      <c r="D940" s="496" t="e">
        <f>IF('graph (3)'!$E$2=0,20,IF(AND(B940&lt;'graph (3)'!$E$10+'graph (3)'!$E$32,B940&gt;'graph (3)'!$E$10-'graph (3)'!$E$32),0.25,NA()))</f>
        <v>#REF!</v>
      </c>
      <c r="K940" s="674" t="e">
        <f>IF('graph (3)'!$E$20=0,0,IF('graph (3)'!$E$2=0,20,IF(AND(B940&lt;'graph (3)'!$E$20+'graph (3)'!$E$32,B940&gt;'graph (3)'!$E$20-'graph (3)'!$E$32),0.25,0)))</f>
        <v>#REF!</v>
      </c>
      <c r="L940" s="674" t="e">
        <f>IF('graph (3)'!$E$22=0,0,IF('graph (3)'!$E$2=0,20,IF(AND(B940&gt;'graph (3)'!$E$22-'graph (3)'!$E$32,B940&lt;'graph (3)'!$E$22+'graph (3)'!$E$32),0.25,0)))</f>
        <v>#REF!</v>
      </c>
    </row>
    <row r="941" spans="2:12">
      <c r="B941" s="620" t="e">
        <f>IF('graph (3)'!$E$2=0,"",B940+'graph (3)'!$E$32)</f>
        <v>#REF!</v>
      </c>
      <c r="C941" s="673" t="e">
        <f>IF('graph (3)'!$E$2=0,20,IF(SUM(K941+L941=0),NA(),0.25))</f>
        <v>#REF!</v>
      </c>
      <c r="D941" s="496" t="e">
        <f>IF('graph (3)'!$E$2=0,20,IF(AND(B941&lt;'graph (3)'!$E$10+'graph (3)'!$E$32,B941&gt;'graph (3)'!$E$10-'graph (3)'!$E$32),0.25,NA()))</f>
        <v>#REF!</v>
      </c>
      <c r="K941" s="674" t="e">
        <f>IF('graph (3)'!$E$20=0,0,IF('graph (3)'!$E$2=0,20,IF(AND(B941&lt;'graph (3)'!$E$20+'graph (3)'!$E$32,B941&gt;'graph (3)'!$E$20-'graph (3)'!$E$32),0.25,0)))</f>
        <v>#REF!</v>
      </c>
      <c r="L941" s="674" t="e">
        <f>IF('graph (3)'!$E$22=0,0,IF('graph (3)'!$E$2=0,20,IF(AND(B941&gt;'graph (3)'!$E$22-'graph (3)'!$E$32,B941&lt;'graph (3)'!$E$22+'graph (3)'!$E$32),0.25,0)))</f>
        <v>#REF!</v>
      </c>
    </row>
    <row r="942" spans="2:12">
      <c r="B942" s="620" t="e">
        <f>IF('graph (3)'!$E$2=0,"",B941+'graph (3)'!$E$32)</f>
        <v>#REF!</v>
      </c>
      <c r="C942" s="673" t="e">
        <f>IF('graph (3)'!$E$2=0,20,IF(SUM(K942+L942=0),NA(),0.25))</f>
        <v>#REF!</v>
      </c>
      <c r="D942" s="496" t="e">
        <f>IF('graph (3)'!$E$2=0,20,IF(AND(B942&lt;'graph (3)'!$E$10+'graph (3)'!$E$32,B942&gt;'graph (3)'!$E$10-'graph (3)'!$E$32),0.25,NA()))</f>
        <v>#REF!</v>
      </c>
      <c r="K942" s="674" t="e">
        <f>IF('graph (3)'!$E$20=0,0,IF('graph (3)'!$E$2=0,20,IF(AND(B942&lt;'graph (3)'!$E$20+'graph (3)'!$E$32,B942&gt;'graph (3)'!$E$20-'graph (3)'!$E$32),0.25,0)))</f>
        <v>#REF!</v>
      </c>
      <c r="L942" s="674" t="e">
        <f>IF('graph (3)'!$E$22=0,0,IF('graph (3)'!$E$2=0,20,IF(AND(B942&gt;'graph (3)'!$E$22-'graph (3)'!$E$32,B942&lt;'graph (3)'!$E$22+'graph (3)'!$E$32),0.25,0)))</f>
        <v>#REF!</v>
      </c>
    </row>
    <row r="943" spans="2:12">
      <c r="B943" s="620" t="e">
        <f>IF('graph (3)'!$E$2=0,"",B942+'graph (3)'!$E$32)</f>
        <v>#REF!</v>
      </c>
      <c r="C943" s="673" t="e">
        <f>IF('graph (3)'!$E$2=0,20,IF(SUM(K943+L943=0),NA(),0.25))</f>
        <v>#REF!</v>
      </c>
      <c r="D943" s="496" t="e">
        <f>IF('graph (3)'!$E$2=0,20,IF(AND(B943&lt;'graph (3)'!$E$10+'graph (3)'!$E$32,B943&gt;'graph (3)'!$E$10-'graph (3)'!$E$32),0.25,NA()))</f>
        <v>#REF!</v>
      </c>
      <c r="K943" s="674" t="e">
        <f>IF('graph (3)'!$E$20=0,0,IF('graph (3)'!$E$2=0,20,IF(AND(B943&lt;'graph (3)'!$E$20+'graph (3)'!$E$32,B943&gt;'graph (3)'!$E$20-'graph (3)'!$E$32),0.25,0)))</f>
        <v>#REF!</v>
      </c>
      <c r="L943" s="674" t="e">
        <f>IF('graph (3)'!$E$22=0,0,IF('graph (3)'!$E$2=0,20,IF(AND(B943&gt;'graph (3)'!$E$22-'graph (3)'!$E$32,B943&lt;'graph (3)'!$E$22+'graph (3)'!$E$32),0.25,0)))</f>
        <v>#REF!</v>
      </c>
    </row>
    <row r="944" spans="2:12">
      <c r="B944" s="620" t="e">
        <f>IF('graph (3)'!$E$2=0,"",B943+'graph (3)'!$E$32)</f>
        <v>#REF!</v>
      </c>
      <c r="C944" s="673" t="e">
        <f>IF('graph (3)'!$E$2=0,20,IF(SUM(K944+L944=0),NA(),0.25))</f>
        <v>#REF!</v>
      </c>
      <c r="D944" s="496" t="e">
        <f>IF('graph (3)'!$E$2=0,20,IF(AND(B944&lt;'graph (3)'!$E$10+'graph (3)'!$E$32,B944&gt;'graph (3)'!$E$10-'graph (3)'!$E$32),0.25,NA()))</f>
        <v>#REF!</v>
      </c>
      <c r="K944" s="674" t="e">
        <f>IF('graph (3)'!$E$20=0,0,IF('graph (3)'!$E$2=0,20,IF(AND(B944&lt;'graph (3)'!$E$20+'graph (3)'!$E$32,B944&gt;'graph (3)'!$E$20-'graph (3)'!$E$32),0.25,0)))</f>
        <v>#REF!</v>
      </c>
      <c r="L944" s="674" t="e">
        <f>IF('graph (3)'!$E$22=0,0,IF('graph (3)'!$E$2=0,20,IF(AND(B944&gt;'graph (3)'!$E$22-'graph (3)'!$E$32,B944&lt;'graph (3)'!$E$22+'graph (3)'!$E$32),0.25,0)))</f>
        <v>#REF!</v>
      </c>
    </row>
    <row r="945" spans="2:12">
      <c r="B945" s="620" t="e">
        <f>IF('graph (3)'!$E$2=0,"",B944+'graph (3)'!$E$32)</f>
        <v>#REF!</v>
      </c>
      <c r="C945" s="673" t="e">
        <f>IF('graph (3)'!$E$2=0,20,IF(SUM(K945+L945=0),NA(),0.25))</f>
        <v>#REF!</v>
      </c>
      <c r="D945" s="496" t="e">
        <f>IF('graph (3)'!$E$2=0,20,IF(AND(B945&lt;'graph (3)'!$E$10+'graph (3)'!$E$32,B945&gt;'graph (3)'!$E$10-'graph (3)'!$E$32),0.25,NA()))</f>
        <v>#REF!</v>
      </c>
      <c r="K945" s="674" t="e">
        <f>IF('graph (3)'!$E$20=0,0,IF('graph (3)'!$E$2=0,20,IF(AND(B945&lt;'graph (3)'!$E$20+'graph (3)'!$E$32,B945&gt;'graph (3)'!$E$20-'graph (3)'!$E$32),0.25,0)))</f>
        <v>#REF!</v>
      </c>
      <c r="L945" s="674" t="e">
        <f>IF('graph (3)'!$E$22=0,0,IF('graph (3)'!$E$2=0,20,IF(AND(B945&gt;'graph (3)'!$E$22-'graph (3)'!$E$32,B945&lt;'graph (3)'!$E$22+'graph (3)'!$E$32),0.25,0)))</f>
        <v>#REF!</v>
      </c>
    </row>
    <row r="946" spans="2:12">
      <c r="B946" s="620" t="e">
        <f>IF('graph (3)'!$E$2=0,"",B945+'graph (3)'!$E$32)</f>
        <v>#REF!</v>
      </c>
      <c r="C946" s="673" t="e">
        <f>IF('graph (3)'!$E$2=0,20,IF(SUM(K946+L946=0),NA(),0.25))</f>
        <v>#REF!</v>
      </c>
      <c r="D946" s="496" t="e">
        <f>IF('graph (3)'!$E$2=0,20,IF(AND(B946&lt;'graph (3)'!$E$10+'graph (3)'!$E$32,B946&gt;'graph (3)'!$E$10-'graph (3)'!$E$32),0.25,NA()))</f>
        <v>#REF!</v>
      </c>
      <c r="K946" s="674" t="e">
        <f>IF('graph (3)'!$E$20=0,0,IF('graph (3)'!$E$2=0,20,IF(AND(B946&lt;'graph (3)'!$E$20+'graph (3)'!$E$32,B946&gt;'graph (3)'!$E$20-'graph (3)'!$E$32),0.25,0)))</f>
        <v>#REF!</v>
      </c>
      <c r="L946" s="674" t="e">
        <f>IF('graph (3)'!$E$22=0,0,IF('graph (3)'!$E$2=0,20,IF(AND(B946&gt;'graph (3)'!$E$22-'graph (3)'!$E$32,B946&lt;'graph (3)'!$E$22+'graph (3)'!$E$32),0.25,0)))</f>
        <v>#REF!</v>
      </c>
    </row>
    <row r="947" spans="2:12">
      <c r="B947" s="620" t="e">
        <f>IF('graph (3)'!$E$2=0,"",B946+'graph (3)'!$E$32)</f>
        <v>#REF!</v>
      </c>
      <c r="C947" s="673" t="e">
        <f>IF('graph (3)'!$E$2=0,20,IF(SUM(K947+L947=0),NA(),0.25))</f>
        <v>#REF!</v>
      </c>
      <c r="D947" s="496" t="e">
        <f>IF('graph (3)'!$E$2=0,20,IF(AND(B947&lt;'graph (3)'!$E$10+'graph (3)'!$E$32,B947&gt;'graph (3)'!$E$10-'graph (3)'!$E$32),0.25,NA()))</f>
        <v>#REF!</v>
      </c>
      <c r="K947" s="674" t="e">
        <f>IF('graph (3)'!$E$20=0,0,IF('graph (3)'!$E$2=0,20,IF(AND(B947&lt;'graph (3)'!$E$20+'graph (3)'!$E$32,B947&gt;'graph (3)'!$E$20-'graph (3)'!$E$32),0.25,0)))</f>
        <v>#REF!</v>
      </c>
      <c r="L947" s="674" t="e">
        <f>IF('graph (3)'!$E$22=0,0,IF('graph (3)'!$E$2=0,20,IF(AND(B947&gt;'graph (3)'!$E$22-'graph (3)'!$E$32,B947&lt;'graph (3)'!$E$22+'graph (3)'!$E$32),0.25,0)))</f>
        <v>#REF!</v>
      </c>
    </row>
    <row r="948" spans="2:12">
      <c r="B948" s="620" t="e">
        <f>IF('graph (3)'!$E$2=0,"",B947+'graph (3)'!$E$32)</f>
        <v>#REF!</v>
      </c>
      <c r="C948" s="673" t="e">
        <f>IF('graph (3)'!$E$2=0,20,IF(SUM(K948+L948=0),NA(),0.25))</f>
        <v>#REF!</v>
      </c>
      <c r="D948" s="496" t="e">
        <f>IF('graph (3)'!$E$2=0,20,IF(AND(B948&lt;'graph (3)'!$E$10+'graph (3)'!$E$32,B948&gt;'graph (3)'!$E$10-'graph (3)'!$E$32),0.25,NA()))</f>
        <v>#REF!</v>
      </c>
      <c r="K948" s="674" t="e">
        <f>IF('graph (3)'!$E$20=0,0,IF('graph (3)'!$E$2=0,20,IF(AND(B948&lt;'graph (3)'!$E$20+'graph (3)'!$E$32,B948&gt;'graph (3)'!$E$20-'graph (3)'!$E$32),0.25,0)))</f>
        <v>#REF!</v>
      </c>
      <c r="L948" s="674" t="e">
        <f>IF('graph (3)'!$E$22=0,0,IF('graph (3)'!$E$2=0,20,IF(AND(B948&gt;'graph (3)'!$E$22-'graph (3)'!$E$32,B948&lt;'graph (3)'!$E$22+'graph (3)'!$E$32),0.25,0)))</f>
        <v>#REF!</v>
      </c>
    </row>
    <row r="949" spans="2:12">
      <c r="B949" s="620" t="e">
        <f>IF('graph (3)'!$E$2=0,"",B948+'graph (3)'!$E$32)</f>
        <v>#REF!</v>
      </c>
      <c r="C949" s="673" t="e">
        <f>IF('graph (3)'!$E$2=0,20,IF(SUM(K949+L949=0),NA(),0.25))</f>
        <v>#REF!</v>
      </c>
      <c r="D949" s="496" t="e">
        <f>IF('graph (3)'!$E$2=0,20,IF(AND(B949&lt;'graph (3)'!$E$10+'graph (3)'!$E$32,B949&gt;'graph (3)'!$E$10-'graph (3)'!$E$32),0.25,NA()))</f>
        <v>#REF!</v>
      </c>
      <c r="K949" s="674" t="e">
        <f>IF('graph (3)'!$E$20=0,0,IF('graph (3)'!$E$2=0,20,IF(AND(B949&lt;'graph (3)'!$E$20+'graph (3)'!$E$32,B949&gt;'graph (3)'!$E$20-'graph (3)'!$E$32),0.25,0)))</f>
        <v>#REF!</v>
      </c>
      <c r="L949" s="674" t="e">
        <f>IF('graph (3)'!$E$22=0,0,IF('graph (3)'!$E$2=0,20,IF(AND(B949&gt;'graph (3)'!$E$22-'graph (3)'!$E$32,B949&lt;'graph (3)'!$E$22+'graph (3)'!$E$32),0.25,0)))</f>
        <v>#REF!</v>
      </c>
    </row>
    <row r="950" spans="2:12">
      <c r="B950" s="620" t="e">
        <f>IF('graph (3)'!$E$2=0,"",B949+'graph (3)'!$E$32)</f>
        <v>#REF!</v>
      </c>
      <c r="C950" s="673" t="e">
        <f>IF('graph (3)'!$E$2=0,20,IF(SUM(K950+L950=0),NA(),0.25))</f>
        <v>#REF!</v>
      </c>
      <c r="D950" s="496" t="e">
        <f>IF('graph (3)'!$E$2=0,20,IF(AND(B950&lt;'graph (3)'!$E$10+'graph (3)'!$E$32,B950&gt;'graph (3)'!$E$10-'graph (3)'!$E$32),0.25,NA()))</f>
        <v>#REF!</v>
      </c>
      <c r="K950" s="674" t="e">
        <f>IF('graph (3)'!$E$20=0,0,IF('graph (3)'!$E$2=0,20,IF(AND(B950&lt;'graph (3)'!$E$20+'graph (3)'!$E$32,B950&gt;'graph (3)'!$E$20-'graph (3)'!$E$32),0.25,0)))</f>
        <v>#REF!</v>
      </c>
      <c r="L950" s="674" t="e">
        <f>IF('graph (3)'!$E$22=0,0,IF('graph (3)'!$E$2=0,20,IF(AND(B950&gt;'graph (3)'!$E$22-'graph (3)'!$E$32,B950&lt;'graph (3)'!$E$22+'graph (3)'!$E$32),0.25,0)))</f>
        <v>#REF!</v>
      </c>
    </row>
    <row r="951" spans="2:12">
      <c r="B951" s="620" t="e">
        <f>IF('graph (3)'!$E$2=0,"",B950+'graph (3)'!$E$32)</f>
        <v>#REF!</v>
      </c>
      <c r="C951" s="673" t="e">
        <f>IF('graph (3)'!$E$2=0,20,IF(SUM(K951+L951=0),NA(),0.25))</f>
        <v>#REF!</v>
      </c>
      <c r="D951" s="496" t="e">
        <f>IF('graph (3)'!$E$2=0,20,IF(AND(B951&lt;'graph (3)'!$E$10+'graph (3)'!$E$32,B951&gt;'graph (3)'!$E$10-'graph (3)'!$E$32),0.25,NA()))</f>
        <v>#REF!</v>
      </c>
      <c r="K951" s="674" t="e">
        <f>IF('graph (3)'!$E$20=0,0,IF('graph (3)'!$E$2=0,20,IF(AND(B951&lt;'graph (3)'!$E$20+'graph (3)'!$E$32,B951&gt;'graph (3)'!$E$20-'graph (3)'!$E$32),0.25,0)))</f>
        <v>#REF!</v>
      </c>
      <c r="L951" s="674" t="e">
        <f>IF('graph (3)'!$E$22=0,0,IF('graph (3)'!$E$2=0,20,IF(AND(B951&gt;'graph (3)'!$E$22-'graph (3)'!$E$32,B951&lt;'graph (3)'!$E$22+'graph (3)'!$E$32),0.25,0)))</f>
        <v>#REF!</v>
      </c>
    </row>
    <row r="952" spans="2:12">
      <c r="B952" s="620" t="e">
        <f>IF('graph (3)'!$E$2=0,"",B951+'graph (3)'!$E$32)</f>
        <v>#REF!</v>
      </c>
      <c r="C952" s="673" t="e">
        <f>IF('graph (3)'!$E$2=0,20,IF(SUM(K952+L952=0),NA(),0.25))</f>
        <v>#REF!</v>
      </c>
      <c r="D952" s="496" t="e">
        <f>IF('graph (3)'!$E$2=0,20,IF(AND(B952&lt;'graph (3)'!$E$10+'graph (3)'!$E$32,B952&gt;'graph (3)'!$E$10-'graph (3)'!$E$32),0.25,NA()))</f>
        <v>#REF!</v>
      </c>
      <c r="K952" s="674" t="e">
        <f>IF('graph (3)'!$E$20=0,0,IF('graph (3)'!$E$2=0,20,IF(AND(B952&lt;'graph (3)'!$E$20+'graph (3)'!$E$32,B952&gt;'graph (3)'!$E$20-'graph (3)'!$E$32),0.25,0)))</f>
        <v>#REF!</v>
      </c>
      <c r="L952" s="674" t="e">
        <f>IF('graph (3)'!$E$22=0,0,IF('graph (3)'!$E$2=0,20,IF(AND(B952&gt;'graph (3)'!$E$22-'graph (3)'!$E$32,B952&lt;'graph (3)'!$E$22+'graph (3)'!$E$32),0.25,0)))</f>
        <v>#REF!</v>
      </c>
    </row>
    <row r="953" spans="2:12">
      <c r="B953" s="620" t="e">
        <f>IF('graph (3)'!$E$2=0,"",B952+'graph (3)'!$E$32)</f>
        <v>#REF!</v>
      </c>
      <c r="C953" s="673" t="e">
        <f>IF('graph (3)'!$E$2=0,20,IF(SUM(K953+L953=0),NA(),0.25))</f>
        <v>#REF!</v>
      </c>
      <c r="D953" s="496" t="e">
        <f>IF('graph (3)'!$E$2=0,20,IF(AND(B953&lt;'graph (3)'!$E$10+'graph (3)'!$E$32,B953&gt;'graph (3)'!$E$10-'graph (3)'!$E$32),0.25,NA()))</f>
        <v>#REF!</v>
      </c>
      <c r="K953" s="674" t="e">
        <f>IF('graph (3)'!$E$20=0,0,IF('graph (3)'!$E$2=0,20,IF(AND(B953&lt;'graph (3)'!$E$20+'graph (3)'!$E$32,B953&gt;'graph (3)'!$E$20-'graph (3)'!$E$32),0.25,0)))</f>
        <v>#REF!</v>
      </c>
      <c r="L953" s="674" t="e">
        <f>IF('graph (3)'!$E$22=0,0,IF('graph (3)'!$E$2=0,20,IF(AND(B953&gt;'graph (3)'!$E$22-'graph (3)'!$E$32,B953&lt;'graph (3)'!$E$22+'graph (3)'!$E$32),0.25,0)))</f>
        <v>#REF!</v>
      </c>
    </row>
    <row r="954" spans="2:12">
      <c r="B954" s="620" t="e">
        <f>IF('graph (3)'!$E$2=0,"",B953+'graph (3)'!$E$32)</f>
        <v>#REF!</v>
      </c>
      <c r="C954" s="673" t="e">
        <f>IF('graph (3)'!$E$2=0,20,IF(SUM(K954+L954=0),NA(),0.25))</f>
        <v>#REF!</v>
      </c>
      <c r="D954" s="496" t="e">
        <f>IF('graph (3)'!$E$2=0,20,IF(AND(B954&lt;'graph (3)'!$E$10+'graph (3)'!$E$32,B954&gt;'graph (3)'!$E$10-'graph (3)'!$E$32),0.25,NA()))</f>
        <v>#REF!</v>
      </c>
      <c r="K954" s="674" t="e">
        <f>IF('graph (3)'!$E$20=0,0,IF('graph (3)'!$E$2=0,20,IF(AND(B954&lt;'graph (3)'!$E$20+'graph (3)'!$E$32,B954&gt;'graph (3)'!$E$20-'graph (3)'!$E$32),0.25,0)))</f>
        <v>#REF!</v>
      </c>
      <c r="L954" s="674" t="e">
        <f>IF('graph (3)'!$E$22=0,0,IF('graph (3)'!$E$2=0,20,IF(AND(B954&gt;'graph (3)'!$E$22-'graph (3)'!$E$32,B954&lt;'graph (3)'!$E$22+'graph (3)'!$E$32),0.25,0)))</f>
        <v>#REF!</v>
      </c>
    </row>
    <row r="955" spans="2:12">
      <c r="B955" s="620" t="e">
        <f>IF('graph (3)'!$E$2=0,"",B954+'graph (3)'!$E$32)</f>
        <v>#REF!</v>
      </c>
      <c r="C955" s="673" t="e">
        <f>IF('graph (3)'!$E$2=0,20,IF(SUM(K955+L955=0),NA(),0.25))</f>
        <v>#REF!</v>
      </c>
      <c r="D955" s="496" t="e">
        <f>IF('graph (3)'!$E$2=0,20,IF(AND(B955&lt;'graph (3)'!$E$10+'graph (3)'!$E$32,B955&gt;'graph (3)'!$E$10-'graph (3)'!$E$32),0.25,NA()))</f>
        <v>#REF!</v>
      </c>
      <c r="K955" s="674" t="e">
        <f>IF('graph (3)'!$E$20=0,0,IF('graph (3)'!$E$2=0,20,IF(AND(B955&lt;'graph (3)'!$E$20+'graph (3)'!$E$32,B955&gt;'graph (3)'!$E$20-'graph (3)'!$E$32),0.25,0)))</f>
        <v>#REF!</v>
      </c>
      <c r="L955" s="674" t="e">
        <f>IF('graph (3)'!$E$22=0,0,IF('graph (3)'!$E$2=0,20,IF(AND(B955&gt;'graph (3)'!$E$22-'graph (3)'!$E$32,B955&lt;'graph (3)'!$E$22+'graph (3)'!$E$32),0.25,0)))</f>
        <v>#REF!</v>
      </c>
    </row>
    <row r="956" spans="2:12">
      <c r="B956" s="620" t="e">
        <f>IF('graph (3)'!$E$2=0,"",B955+'graph (3)'!$E$32)</f>
        <v>#REF!</v>
      </c>
      <c r="C956" s="673" t="e">
        <f>IF('graph (3)'!$E$2=0,20,IF(SUM(K956+L956=0),NA(),0.25))</f>
        <v>#REF!</v>
      </c>
      <c r="D956" s="496" t="e">
        <f>IF('graph (3)'!$E$2=0,20,IF(AND(B956&lt;'graph (3)'!$E$10+'graph (3)'!$E$32,B956&gt;'graph (3)'!$E$10-'graph (3)'!$E$32),0.25,NA()))</f>
        <v>#REF!</v>
      </c>
      <c r="K956" s="674" t="e">
        <f>IF('graph (3)'!$E$20=0,0,IF('graph (3)'!$E$2=0,20,IF(AND(B956&lt;'graph (3)'!$E$20+'graph (3)'!$E$32,B956&gt;'graph (3)'!$E$20-'graph (3)'!$E$32),0.25,0)))</f>
        <v>#REF!</v>
      </c>
      <c r="L956" s="674" t="e">
        <f>IF('graph (3)'!$E$22=0,0,IF('graph (3)'!$E$2=0,20,IF(AND(B956&gt;'graph (3)'!$E$22-'graph (3)'!$E$32,B956&lt;'graph (3)'!$E$22+'graph (3)'!$E$32),0.25,0)))</f>
        <v>#REF!</v>
      </c>
    </row>
    <row r="957" spans="2:12">
      <c r="B957" s="620" t="e">
        <f>IF('graph (3)'!$E$2=0,"",B956+'graph (3)'!$E$32)</f>
        <v>#REF!</v>
      </c>
      <c r="C957" s="673" t="e">
        <f>IF('graph (3)'!$E$2=0,20,IF(SUM(K957+L957=0),NA(),0.25))</f>
        <v>#REF!</v>
      </c>
      <c r="D957" s="496" t="e">
        <f>IF('graph (3)'!$E$2=0,20,IF(AND(B957&lt;'graph (3)'!$E$10+'graph (3)'!$E$32,B957&gt;'graph (3)'!$E$10-'graph (3)'!$E$32),0.25,NA()))</f>
        <v>#REF!</v>
      </c>
      <c r="K957" s="674" t="e">
        <f>IF('graph (3)'!$E$20=0,0,IF('graph (3)'!$E$2=0,20,IF(AND(B957&lt;'graph (3)'!$E$20+'graph (3)'!$E$32,B957&gt;'graph (3)'!$E$20-'graph (3)'!$E$32),0.25,0)))</f>
        <v>#REF!</v>
      </c>
      <c r="L957" s="674" t="e">
        <f>IF('graph (3)'!$E$22=0,0,IF('graph (3)'!$E$2=0,20,IF(AND(B957&gt;'graph (3)'!$E$22-'graph (3)'!$E$32,B957&lt;'graph (3)'!$E$22+'graph (3)'!$E$32),0.25,0)))</f>
        <v>#REF!</v>
      </c>
    </row>
    <row r="958" spans="2:12">
      <c r="B958" s="620" t="e">
        <f>IF('graph (3)'!$E$2=0,"",B957+'graph (3)'!$E$32)</f>
        <v>#REF!</v>
      </c>
      <c r="C958" s="673" t="e">
        <f>IF('graph (3)'!$E$2=0,20,IF(SUM(K958+L958=0),NA(),0.25))</f>
        <v>#REF!</v>
      </c>
      <c r="D958" s="496" t="e">
        <f>IF('graph (3)'!$E$2=0,20,IF(AND(B958&lt;'graph (3)'!$E$10+'graph (3)'!$E$32,B958&gt;'graph (3)'!$E$10-'graph (3)'!$E$32),0.25,NA()))</f>
        <v>#REF!</v>
      </c>
      <c r="K958" s="674" t="e">
        <f>IF('graph (3)'!$E$20=0,0,IF('graph (3)'!$E$2=0,20,IF(AND(B958&lt;'graph (3)'!$E$20+'graph (3)'!$E$32,B958&gt;'graph (3)'!$E$20-'graph (3)'!$E$32),0.25,0)))</f>
        <v>#REF!</v>
      </c>
      <c r="L958" s="674" t="e">
        <f>IF('graph (3)'!$E$22=0,0,IF('graph (3)'!$E$2=0,20,IF(AND(B958&gt;'graph (3)'!$E$22-'graph (3)'!$E$32,B958&lt;'graph (3)'!$E$22+'graph (3)'!$E$32),0.25,0)))</f>
        <v>#REF!</v>
      </c>
    </row>
    <row r="959" spans="2:12">
      <c r="B959" s="620" t="e">
        <f>IF('graph (3)'!$E$2=0,"",B958+'graph (3)'!$E$32)</f>
        <v>#REF!</v>
      </c>
      <c r="C959" s="673" t="e">
        <f>IF('graph (3)'!$E$2=0,20,IF(SUM(K959+L959=0),NA(),0.25))</f>
        <v>#REF!</v>
      </c>
      <c r="D959" s="496" t="e">
        <f>IF('graph (3)'!$E$2=0,20,IF(AND(B959&lt;'graph (3)'!$E$10+'graph (3)'!$E$32,B959&gt;'graph (3)'!$E$10-'graph (3)'!$E$32),0.25,NA()))</f>
        <v>#REF!</v>
      </c>
      <c r="K959" s="674" t="e">
        <f>IF('graph (3)'!$E$20=0,0,IF('graph (3)'!$E$2=0,20,IF(AND(B959&lt;'graph (3)'!$E$20+'graph (3)'!$E$32,B959&gt;'graph (3)'!$E$20-'graph (3)'!$E$32),0.25,0)))</f>
        <v>#REF!</v>
      </c>
      <c r="L959" s="674" t="e">
        <f>IF('graph (3)'!$E$22=0,0,IF('graph (3)'!$E$2=0,20,IF(AND(B959&gt;'graph (3)'!$E$22-'graph (3)'!$E$32,B959&lt;'graph (3)'!$E$22+'graph (3)'!$E$32),0.25,0)))</f>
        <v>#REF!</v>
      </c>
    </row>
    <row r="960" spans="2:12">
      <c r="B960" s="620" t="e">
        <f>IF('graph (3)'!$E$2=0,"",B959+'graph (3)'!$E$32)</f>
        <v>#REF!</v>
      </c>
      <c r="C960" s="673" t="e">
        <f>IF('graph (3)'!$E$2=0,20,IF(SUM(K960+L960=0),NA(),0.25))</f>
        <v>#REF!</v>
      </c>
      <c r="D960" s="496" t="e">
        <f>IF('graph (3)'!$E$2=0,20,IF(AND(B960&lt;'graph (3)'!$E$10+'graph (3)'!$E$32,B960&gt;'graph (3)'!$E$10-'graph (3)'!$E$32),0.25,NA()))</f>
        <v>#REF!</v>
      </c>
      <c r="K960" s="674" t="e">
        <f>IF('graph (3)'!$E$20=0,0,IF('graph (3)'!$E$2=0,20,IF(AND(B960&lt;'graph (3)'!$E$20+'graph (3)'!$E$32,B960&gt;'graph (3)'!$E$20-'graph (3)'!$E$32),0.25,0)))</f>
        <v>#REF!</v>
      </c>
      <c r="L960" s="674" t="e">
        <f>IF('graph (3)'!$E$22=0,0,IF('graph (3)'!$E$2=0,20,IF(AND(B960&gt;'graph (3)'!$E$22-'graph (3)'!$E$32,B960&lt;'graph (3)'!$E$22+'graph (3)'!$E$32),0.25,0)))</f>
        <v>#REF!</v>
      </c>
    </row>
    <row r="961" spans="2:12">
      <c r="B961" s="620" t="e">
        <f>IF('graph (3)'!$E$2=0,"",B960+'graph (3)'!$E$32)</f>
        <v>#REF!</v>
      </c>
      <c r="C961" s="673" t="e">
        <f>IF('graph (3)'!$E$2=0,20,IF(SUM(K961+L961=0),NA(),0.25))</f>
        <v>#REF!</v>
      </c>
      <c r="D961" s="496" t="e">
        <f>IF('graph (3)'!$E$2=0,20,IF(AND(B961&lt;'graph (3)'!$E$10+'graph (3)'!$E$32,B961&gt;'graph (3)'!$E$10-'graph (3)'!$E$32),0.25,NA()))</f>
        <v>#REF!</v>
      </c>
      <c r="K961" s="674" t="e">
        <f>IF('graph (3)'!$E$20=0,0,IF('graph (3)'!$E$2=0,20,IF(AND(B961&lt;'graph (3)'!$E$20+'graph (3)'!$E$32,B961&gt;'graph (3)'!$E$20-'graph (3)'!$E$32),0.25,0)))</f>
        <v>#REF!</v>
      </c>
      <c r="L961" s="674" t="e">
        <f>IF('graph (3)'!$E$22=0,0,IF('graph (3)'!$E$2=0,20,IF(AND(B961&gt;'graph (3)'!$E$22-'graph (3)'!$E$32,B961&lt;'graph (3)'!$E$22+'graph (3)'!$E$32),0.25,0)))</f>
        <v>#REF!</v>
      </c>
    </row>
    <row r="962" spans="2:12">
      <c r="B962" s="620" t="e">
        <f>IF('graph (3)'!$E$2=0,"",B961+'graph (3)'!$E$32)</f>
        <v>#REF!</v>
      </c>
      <c r="C962" s="673" t="e">
        <f>IF('graph (3)'!$E$2=0,20,IF(SUM(K962+L962=0),NA(),0.25))</f>
        <v>#REF!</v>
      </c>
      <c r="D962" s="496" t="e">
        <f>IF('graph (3)'!$E$2=0,20,IF(AND(B962&lt;'graph (3)'!$E$10+'graph (3)'!$E$32,B962&gt;'graph (3)'!$E$10-'graph (3)'!$E$32),0.25,NA()))</f>
        <v>#REF!</v>
      </c>
      <c r="K962" s="674" t="e">
        <f>IF('graph (3)'!$E$20=0,0,IF('graph (3)'!$E$2=0,20,IF(AND(B962&lt;'graph (3)'!$E$20+'graph (3)'!$E$32,B962&gt;'graph (3)'!$E$20-'graph (3)'!$E$32),0.25,0)))</f>
        <v>#REF!</v>
      </c>
      <c r="L962" s="674" t="e">
        <f>IF('graph (3)'!$E$22=0,0,IF('graph (3)'!$E$2=0,20,IF(AND(B962&gt;'graph (3)'!$E$22-'graph (3)'!$E$32,B962&lt;'graph (3)'!$E$22+'graph (3)'!$E$32),0.25,0)))</f>
        <v>#REF!</v>
      </c>
    </row>
    <row r="963" spans="2:12">
      <c r="B963" s="620" t="e">
        <f>IF('graph (3)'!$E$2=0,"",B962+'graph (3)'!$E$32)</f>
        <v>#REF!</v>
      </c>
      <c r="C963" s="673" t="e">
        <f>IF('graph (3)'!$E$2=0,20,IF(SUM(K963+L963=0),NA(),0.25))</f>
        <v>#REF!</v>
      </c>
      <c r="D963" s="496" t="e">
        <f>IF('graph (3)'!$E$2=0,20,IF(AND(B963&lt;'graph (3)'!$E$10+'graph (3)'!$E$32,B963&gt;'graph (3)'!$E$10-'graph (3)'!$E$32),0.25,NA()))</f>
        <v>#REF!</v>
      </c>
      <c r="K963" s="674" t="e">
        <f>IF('graph (3)'!$E$20=0,0,IF('graph (3)'!$E$2=0,20,IF(AND(B963&lt;'graph (3)'!$E$20+'graph (3)'!$E$32,B963&gt;'graph (3)'!$E$20-'graph (3)'!$E$32),0.25,0)))</f>
        <v>#REF!</v>
      </c>
      <c r="L963" s="674" t="e">
        <f>IF('graph (3)'!$E$22=0,0,IF('graph (3)'!$E$2=0,20,IF(AND(B963&gt;'graph (3)'!$E$22-'graph (3)'!$E$32,B963&lt;'graph (3)'!$E$22+'graph (3)'!$E$32),0.25,0)))</f>
        <v>#REF!</v>
      </c>
    </row>
    <row r="964" spans="2:12">
      <c r="B964" s="620" t="e">
        <f>IF('graph (3)'!$E$2=0,"",B963+'graph (3)'!$E$32)</f>
        <v>#REF!</v>
      </c>
      <c r="C964" s="673" t="e">
        <f>IF('graph (3)'!$E$2=0,20,IF(SUM(K964+L964=0),NA(),0.25))</f>
        <v>#REF!</v>
      </c>
      <c r="D964" s="496" t="e">
        <f>IF('graph (3)'!$E$2=0,20,IF(AND(B964&lt;'graph (3)'!$E$10+'graph (3)'!$E$32,B964&gt;'graph (3)'!$E$10-'graph (3)'!$E$32),0.25,NA()))</f>
        <v>#REF!</v>
      </c>
      <c r="K964" s="674" t="e">
        <f>IF('graph (3)'!$E$20=0,0,IF('graph (3)'!$E$2=0,20,IF(AND(B964&lt;'graph (3)'!$E$20+'graph (3)'!$E$32,B964&gt;'graph (3)'!$E$20-'graph (3)'!$E$32),0.25,0)))</f>
        <v>#REF!</v>
      </c>
      <c r="L964" s="674" t="e">
        <f>IF('graph (3)'!$E$22=0,0,IF('graph (3)'!$E$2=0,20,IF(AND(B964&gt;'graph (3)'!$E$22-'graph (3)'!$E$32,B964&lt;'graph (3)'!$E$22+'graph (3)'!$E$32),0.25,0)))</f>
        <v>#REF!</v>
      </c>
    </row>
    <row r="965" spans="2:12">
      <c r="B965" s="620" t="e">
        <f>IF('graph (3)'!$E$2=0,"",B964+'graph (3)'!$E$32)</f>
        <v>#REF!</v>
      </c>
      <c r="C965" s="673" t="e">
        <f>IF('graph (3)'!$E$2=0,20,IF(SUM(K965+L965=0),NA(),0.25))</f>
        <v>#REF!</v>
      </c>
      <c r="D965" s="496" t="e">
        <f>IF('graph (3)'!$E$2=0,20,IF(AND(B965&lt;'graph (3)'!$E$10+'graph (3)'!$E$32,B965&gt;'graph (3)'!$E$10-'graph (3)'!$E$32),0.25,NA()))</f>
        <v>#REF!</v>
      </c>
      <c r="K965" s="674" t="e">
        <f>IF('graph (3)'!$E$20=0,0,IF('graph (3)'!$E$2=0,20,IF(AND(B965&lt;'graph (3)'!$E$20+'graph (3)'!$E$32,B965&gt;'graph (3)'!$E$20-'graph (3)'!$E$32),0.25,0)))</f>
        <v>#REF!</v>
      </c>
      <c r="L965" s="674" t="e">
        <f>IF('graph (3)'!$E$22=0,0,IF('graph (3)'!$E$2=0,20,IF(AND(B965&gt;'graph (3)'!$E$22-'graph (3)'!$E$32,B965&lt;'graph (3)'!$E$22+'graph (3)'!$E$32),0.25,0)))</f>
        <v>#REF!</v>
      </c>
    </row>
    <row r="966" spans="2:12">
      <c r="B966" s="620" t="e">
        <f>IF('graph (3)'!$E$2=0,"",B965+'graph (3)'!$E$32)</f>
        <v>#REF!</v>
      </c>
      <c r="C966" s="673" t="e">
        <f>IF('graph (3)'!$E$2=0,20,IF(SUM(K966+L966=0),NA(),0.25))</f>
        <v>#REF!</v>
      </c>
      <c r="D966" s="496" t="e">
        <f>IF('graph (3)'!$E$2=0,20,IF(AND(B966&lt;'graph (3)'!$E$10+'graph (3)'!$E$32,B966&gt;'graph (3)'!$E$10-'graph (3)'!$E$32),0.25,NA()))</f>
        <v>#REF!</v>
      </c>
      <c r="K966" s="674" t="e">
        <f>IF('graph (3)'!$E$20=0,0,IF('graph (3)'!$E$2=0,20,IF(AND(B966&lt;'graph (3)'!$E$20+'graph (3)'!$E$32,B966&gt;'graph (3)'!$E$20-'graph (3)'!$E$32),0.25,0)))</f>
        <v>#REF!</v>
      </c>
      <c r="L966" s="674" t="e">
        <f>IF('graph (3)'!$E$22=0,0,IF('graph (3)'!$E$2=0,20,IF(AND(B966&gt;'graph (3)'!$E$22-'graph (3)'!$E$32,B966&lt;'graph (3)'!$E$22+'graph (3)'!$E$32),0.25,0)))</f>
        <v>#REF!</v>
      </c>
    </row>
    <row r="967" spans="2:12">
      <c r="B967" s="620" t="e">
        <f>IF('graph (3)'!$E$2=0,"",B966+'graph (3)'!$E$32)</f>
        <v>#REF!</v>
      </c>
      <c r="C967" s="673" t="e">
        <f>IF('graph (3)'!$E$2=0,20,IF(SUM(K967+L967=0),NA(),0.25))</f>
        <v>#REF!</v>
      </c>
      <c r="D967" s="496" t="e">
        <f>IF('graph (3)'!$E$2=0,20,IF(AND(B967&lt;'graph (3)'!$E$10+'graph (3)'!$E$32,B967&gt;'graph (3)'!$E$10-'graph (3)'!$E$32),0.25,NA()))</f>
        <v>#REF!</v>
      </c>
      <c r="K967" s="674" t="e">
        <f>IF('graph (3)'!$E$20=0,0,IF('graph (3)'!$E$2=0,20,IF(AND(B967&lt;'graph (3)'!$E$20+'graph (3)'!$E$32,B967&gt;'graph (3)'!$E$20-'graph (3)'!$E$32),0.25,0)))</f>
        <v>#REF!</v>
      </c>
      <c r="L967" s="674" t="e">
        <f>IF('graph (3)'!$E$22=0,0,IF('graph (3)'!$E$2=0,20,IF(AND(B967&gt;'graph (3)'!$E$22-'graph (3)'!$E$32,B967&lt;'graph (3)'!$E$22+'graph (3)'!$E$32),0.25,0)))</f>
        <v>#REF!</v>
      </c>
    </row>
    <row r="968" spans="2:12">
      <c r="B968" s="620" t="e">
        <f>IF('graph (3)'!$E$2=0,"",B967+'graph (3)'!$E$32)</f>
        <v>#REF!</v>
      </c>
      <c r="C968" s="673" t="e">
        <f>IF('graph (3)'!$E$2=0,20,IF(SUM(K968+L968=0),NA(),0.25))</f>
        <v>#REF!</v>
      </c>
      <c r="D968" s="496" t="e">
        <f>IF('graph (3)'!$E$2=0,20,IF(AND(B968&lt;'graph (3)'!$E$10+'graph (3)'!$E$32,B968&gt;'graph (3)'!$E$10-'graph (3)'!$E$32),0.25,NA()))</f>
        <v>#REF!</v>
      </c>
      <c r="K968" s="674" t="e">
        <f>IF('graph (3)'!$E$20=0,0,IF('graph (3)'!$E$2=0,20,IF(AND(B968&lt;'graph (3)'!$E$20+'graph (3)'!$E$32,B968&gt;'graph (3)'!$E$20-'graph (3)'!$E$32),0.25,0)))</f>
        <v>#REF!</v>
      </c>
      <c r="L968" s="674" t="e">
        <f>IF('graph (3)'!$E$22=0,0,IF('graph (3)'!$E$2=0,20,IF(AND(B968&gt;'graph (3)'!$E$22-'graph (3)'!$E$32,B968&lt;'graph (3)'!$E$22+'graph (3)'!$E$32),0.25,0)))</f>
        <v>#REF!</v>
      </c>
    </row>
    <row r="969" spans="2:12">
      <c r="B969" s="620" t="e">
        <f>IF('graph (3)'!$E$2=0,"",B968+'graph (3)'!$E$32)</f>
        <v>#REF!</v>
      </c>
      <c r="C969" s="673" t="e">
        <f>IF('graph (3)'!$E$2=0,20,IF(SUM(K969+L969=0),NA(),0.25))</f>
        <v>#REF!</v>
      </c>
      <c r="D969" s="496" t="e">
        <f>IF('graph (3)'!$E$2=0,20,IF(AND(B969&lt;'graph (3)'!$E$10+'graph (3)'!$E$32,B969&gt;'graph (3)'!$E$10-'graph (3)'!$E$32),0.25,NA()))</f>
        <v>#REF!</v>
      </c>
      <c r="K969" s="674" t="e">
        <f>IF('graph (3)'!$E$20=0,0,IF('graph (3)'!$E$2=0,20,IF(AND(B969&lt;'graph (3)'!$E$20+'graph (3)'!$E$32,B969&gt;'graph (3)'!$E$20-'graph (3)'!$E$32),0.25,0)))</f>
        <v>#REF!</v>
      </c>
      <c r="L969" s="674" t="e">
        <f>IF('graph (3)'!$E$22=0,0,IF('graph (3)'!$E$2=0,20,IF(AND(B969&gt;'graph (3)'!$E$22-'graph (3)'!$E$32,B969&lt;'graph (3)'!$E$22+'graph (3)'!$E$32),0.25,0)))</f>
        <v>#REF!</v>
      </c>
    </row>
    <row r="970" spans="2:12">
      <c r="B970" s="620" t="e">
        <f>IF('graph (3)'!$E$2=0,"",B969+'graph (3)'!$E$32)</f>
        <v>#REF!</v>
      </c>
      <c r="C970" s="673" t="e">
        <f>IF('graph (3)'!$E$2=0,20,IF(SUM(K970+L970=0),NA(),0.25))</f>
        <v>#REF!</v>
      </c>
      <c r="D970" s="496" t="e">
        <f>IF('graph (3)'!$E$2=0,20,IF(AND(B970&lt;'graph (3)'!$E$10+'graph (3)'!$E$32,B970&gt;'graph (3)'!$E$10-'graph (3)'!$E$32),0.25,NA()))</f>
        <v>#REF!</v>
      </c>
      <c r="K970" s="674" t="e">
        <f>IF('graph (3)'!$E$20=0,0,IF('graph (3)'!$E$2=0,20,IF(AND(B970&lt;'graph (3)'!$E$20+'graph (3)'!$E$32,B970&gt;'graph (3)'!$E$20-'graph (3)'!$E$32),0.25,0)))</f>
        <v>#REF!</v>
      </c>
      <c r="L970" s="674" t="e">
        <f>IF('graph (3)'!$E$22=0,0,IF('graph (3)'!$E$2=0,20,IF(AND(B970&gt;'graph (3)'!$E$22-'graph (3)'!$E$32,B970&lt;'graph (3)'!$E$22+'graph (3)'!$E$32),0.25,0)))</f>
        <v>#REF!</v>
      </c>
    </row>
    <row r="971" spans="2:12">
      <c r="B971" s="620" t="e">
        <f>IF('graph (3)'!$E$2=0,"",B970+'graph (3)'!$E$32)</f>
        <v>#REF!</v>
      </c>
      <c r="C971" s="673" t="e">
        <f>IF('graph (3)'!$E$2=0,20,IF(SUM(K971+L971=0),NA(),0.25))</f>
        <v>#REF!</v>
      </c>
      <c r="D971" s="496" t="e">
        <f>IF('graph (3)'!$E$2=0,20,IF(AND(B971&lt;'graph (3)'!$E$10+'graph (3)'!$E$32,B971&gt;'graph (3)'!$E$10-'graph (3)'!$E$32),0.25,NA()))</f>
        <v>#REF!</v>
      </c>
      <c r="K971" s="674" t="e">
        <f>IF('graph (3)'!$E$20=0,0,IF('graph (3)'!$E$2=0,20,IF(AND(B971&lt;'graph (3)'!$E$20+'graph (3)'!$E$32,B971&gt;'graph (3)'!$E$20-'graph (3)'!$E$32),0.25,0)))</f>
        <v>#REF!</v>
      </c>
      <c r="L971" s="674" t="e">
        <f>IF('graph (3)'!$E$22=0,0,IF('graph (3)'!$E$2=0,20,IF(AND(B971&gt;'graph (3)'!$E$22-'graph (3)'!$E$32,B971&lt;'graph (3)'!$E$22+'graph (3)'!$E$32),0.25,0)))</f>
        <v>#REF!</v>
      </c>
    </row>
    <row r="972" spans="2:12">
      <c r="B972" s="620" t="e">
        <f>IF('graph (3)'!$E$2=0,"",B971+'graph (3)'!$E$32)</f>
        <v>#REF!</v>
      </c>
      <c r="C972" s="673" t="e">
        <f>IF('graph (3)'!$E$2=0,20,IF(SUM(K972+L972=0),NA(),0.25))</f>
        <v>#REF!</v>
      </c>
      <c r="D972" s="496" t="e">
        <f>IF('graph (3)'!$E$2=0,20,IF(AND(B972&lt;'graph (3)'!$E$10+'graph (3)'!$E$32,B972&gt;'graph (3)'!$E$10-'graph (3)'!$E$32),0.25,NA()))</f>
        <v>#REF!</v>
      </c>
      <c r="K972" s="674" t="e">
        <f>IF('graph (3)'!$E$20=0,0,IF('graph (3)'!$E$2=0,20,IF(AND(B972&lt;'graph (3)'!$E$20+'graph (3)'!$E$32,B972&gt;'graph (3)'!$E$20-'graph (3)'!$E$32),0.25,0)))</f>
        <v>#REF!</v>
      </c>
      <c r="L972" s="674" t="e">
        <f>IF('graph (3)'!$E$22=0,0,IF('graph (3)'!$E$2=0,20,IF(AND(B972&gt;'graph (3)'!$E$22-'graph (3)'!$E$32,B972&lt;'graph (3)'!$E$22+'graph (3)'!$E$32),0.25,0)))</f>
        <v>#REF!</v>
      </c>
    </row>
    <row r="973" spans="2:12">
      <c r="B973" s="620" t="e">
        <f>IF('graph (3)'!$E$2=0,"",B972+'graph (3)'!$E$32)</f>
        <v>#REF!</v>
      </c>
      <c r="C973" s="673" t="e">
        <f>IF('graph (3)'!$E$2=0,20,IF(SUM(K973+L973=0),NA(),0.25))</f>
        <v>#REF!</v>
      </c>
      <c r="D973" s="496" t="e">
        <f>IF('graph (3)'!$E$2=0,20,IF(AND(B973&lt;'graph (3)'!$E$10+'graph (3)'!$E$32,B973&gt;'graph (3)'!$E$10-'graph (3)'!$E$32),0.25,NA()))</f>
        <v>#REF!</v>
      </c>
      <c r="K973" s="674" t="e">
        <f>IF('graph (3)'!$E$20=0,0,IF('graph (3)'!$E$2=0,20,IF(AND(B973&lt;'graph (3)'!$E$20+'graph (3)'!$E$32,B973&gt;'graph (3)'!$E$20-'graph (3)'!$E$32),0.25,0)))</f>
        <v>#REF!</v>
      </c>
      <c r="L973" s="674" t="e">
        <f>IF('graph (3)'!$E$22=0,0,IF('graph (3)'!$E$2=0,20,IF(AND(B973&gt;'graph (3)'!$E$22-'graph (3)'!$E$32,B973&lt;'graph (3)'!$E$22+'graph (3)'!$E$32),0.25,0)))</f>
        <v>#REF!</v>
      </c>
    </row>
    <row r="974" spans="2:12">
      <c r="B974" s="620" t="e">
        <f>IF('graph (3)'!$E$2=0,"",B973+'graph (3)'!$E$32)</f>
        <v>#REF!</v>
      </c>
      <c r="C974" s="673" t="e">
        <f>IF('graph (3)'!$E$2=0,20,IF(SUM(K974+L974=0),NA(),0.25))</f>
        <v>#REF!</v>
      </c>
      <c r="D974" s="496" t="e">
        <f>IF('graph (3)'!$E$2=0,20,IF(AND(B974&lt;'graph (3)'!$E$10+'graph (3)'!$E$32,B974&gt;'graph (3)'!$E$10-'graph (3)'!$E$32),0.25,NA()))</f>
        <v>#REF!</v>
      </c>
      <c r="K974" s="674" t="e">
        <f>IF('graph (3)'!$E$20=0,0,IF('graph (3)'!$E$2=0,20,IF(AND(B974&lt;'graph (3)'!$E$20+'graph (3)'!$E$32,B974&gt;'graph (3)'!$E$20-'graph (3)'!$E$32),0.25,0)))</f>
        <v>#REF!</v>
      </c>
      <c r="L974" s="674" t="e">
        <f>IF('graph (3)'!$E$22=0,0,IF('graph (3)'!$E$2=0,20,IF(AND(B974&gt;'graph (3)'!$E$22-'graph (3)'!$E$32,B974&lt;'graph (3)'!$E$22+'graph (3)'!$E$32),0.25,0)))</f>
        <v>#REF!</v>
      </c>
    </row>
    <row r="975" spans="2:12">
      <c r="B975" s="620" t="e">
        <f>IF('graph (3)'!$E$2=0,"",B974+'graph (3)'!$E$32)</f>
        <v>#REF!</v>
      </c>
      <c r="C975" s="673" t="e">
        <f>IF('graph (3)'!$E$2=0,20,IF(SUM(K975+L975=0),NA(),0.25))</f>
        <v>#REF!</v>
      </c>
      <c r="D975" s="496" t="e">
        <f>IF('graph (3)'!$E$2=0,20,IF(AND(B975&lt;'graph (3)'!$E$10+'graph (3)'!$E$32,B975&gt;'graph (3)'!$E$10-'graph (3)'!$E$32),0.25,NA()))</f>
        <v>#REF!</v>
      </c>
      <c r="K975" s="674" t="e">
        <f>IF('graph (3)'!$E$20=0,0,IF('graph (3)'!$E$2=0,20,IF(AND(B975&lt;'graph (3)'!$E$20+'graph (3)'!$E$32,B975&gt;'graph (3)'!$E$20-'graph (3)'!$E$32),0.25,0)))</f>
        <v>#REF!</v>
      </c>
      <c r="L975" s="674" t="e">
        <f>IF('graph (3)'!$E$22=0,0,IF('graph (3)'!$E$2=0,20,IF(AND(B975&gt;'graph (3)'!$E$22-'graph (3)'!$E$32,B975&lt;'graph (3)'!$E$22+'graph (3)'!$E$32),0.25,0)))</f>
        <v>#REF!</v>
      </c>
    </row>
    <row r="976" spans="2:12">
      <c r="B976" s="620" t="e">
        <f>IF('graph (3)'!$E$2=0,"",B975+'graph (3)'!$E$32)</f>
        <v>#REF!</v>
      </c>
      <c r="C976" s="673" t="e">
        <f>IF('graph (3)'!$E$2=0,20,IF(SUM(K976+L976=0),NA(),0.25))</f>
        <v>#REF!</v>
      </c>
      <c r="D976" s="496" t="e">
        <f>IF('graph (3)'!$E$2=0,20,IF(AND(B976&lt;'graph (3)'!$E$10+'graph (3)'!$E$32,B976&gt;'graph (3)'!$E$10-'graph (3)'!$E$32),0.25,NA()))</f>
        <v>#REF!</v>
      </c>
      <c r="K976" s="674" t="e">
        <f>IF('graph (3)'!$E$20=0,0,IF('graph (3)'!$E$2=0,20,IF(AND(B976&lt;'graph (3)'!$E$20+'graph (3)'!$E$32,B976&gt;'graph (3)'!$E$20-'graph (3)'!$E$32),0.25,0)))</f>
        <v>#REF!</v>
      </c>
      <c r="L976" s="674" t="e">
        <f>IF('graph (3)'!$E$22=0,0,IF('graph (3)'!$E$2=0,20,IF(AND(B976&gt;'graph (3)'!$E$22-'graph (3)'!$E$32,B976&lt;'graph (3)'!$E$22+'graph (3)'!$E$32),0.25,0)))</f>
        <v>#REF!</v>
      </c>
    </row>
    <row r="977" spans="2:12">
      <c r="B977" s="620" t="e">
        <f>IF('graph (3)'!$E$2=0,"",B976+'graph (3)'!$E$32)</f>
        <v>#REF!</v>
      </c>
      <c r="C977" s="673" t="e">
        <f>IF('graph (3)'!$E$2=0,20,IF(SUM(K977+L977=0),NA(),0.25))</f>
        <v>#REF!</v>
      </c>
      <c r="D977" s="496" t="e">
        <f>IF('graph (3)'!$E$2=0,20,IF(AND(B977&lt;'graph (3)'!$E$10+'graph (3)'!$E$32,B977&gt;'graph (3)'!$E$10-'graph (3)'!$E$32),0.25,NA()))</f>
        <v>#REF!</v>
      </c>
      <c r="K977" s="674" t="e">
        <f>IF('graph (3)'!$E$20=0,0,IF('graph (3)'!$E$2=0,20,IF(AND(B977&lt;'graph (3)'!$E$20+'graph (3)'!$E$32,B977&gt;'graph (3)'!$E$20-'graph (3)'!$E$32),0.25,0)))</f>
        <v>#REF!</v>
      </c>
      <c r="L977" s="674" t="e">
        <f>IF('graph (3)'!$E$22=0,0,IF('graph (3)'!$E$2=0,20,IF(AND(B977&gt;'graph (3)'!$E$22-'graph (3)'!$E$32,B977&lt;'graph (3)'!$E$22+'graph (3)'!$E$32),0.25,0)))</f>
        <v>#REF!</v>
      </c>
    </row>
    <row r="978" spans="2:12">
      <c r="B978" s="620" t="e">
        <f>IF('graph (3)'!$E$2=0,"",B977+'graph (3)'!$E$32)</f>
        <v>#REF!</v>
      </c>
      <c r="C978" s="673" t="e">
        <f>IF('graph (3)'!$E$2=0,20,IF(SUM(K978+L978=0),NA(),0.25))</f>
        <v>#REF!</v>
      </c>
      <c r="D978" s="496" t="e">
        <f>IF('graph (3)'!$E$2=0,20,IF(AND(B978&lt;'graph (3)'!$E$10+'graph (3)'!$E$32,B978&gt;'graph (3)'!$E$10-'graph (3)'!$E$32),0.25,NA()))</f>
        <v>#REF!</v>
      </c>
      <c r="K978" s="674" t="e">
        <f>IF('graph (3)'!$E$20=0,0,IF('graph (3)'!$E$2=0,20,IF(AND(B978&lt;'graph (3)'!$E$20+'graph (3)'!$E$32,B978&gt;'graph (3)'!$E$20-'graph (3)'!$E$32),0.25,0)))</f>
        <v>#REF!</v>
      </c>
      <c r="L978" s="674" t="e">
        <f>IF('graph (3)'!$E$22=0,0,IF('graph (3)'!$E$2=0,20,IF(AND(B978&gt;'graph (3)'!$E$22-'graph (3)'!$E$32,B978&lt;'graph (3)'!$E$22+'graph (3)'!$E$32),0.25,0)))</f>
        <v>#REF!</v>
      </c>
    </row>
    <row r="979" spans="2:12">
      <c r="B979" s="620" t="e">
        <f>IF('graph (3)'!$E$2=0,"",B978+'graph (3)'!$E$32)</f>
        <v>#REF!</v>
      </c>
      <c r="C979" s="673" t="e">
        <f>IF('graph (3)'!$E$2=0,20,IF(SUM(K979+L979=0),NA(),0.25))</f>
        <v>#REF!</v>
      </c>
      <c r="D979" s="496" t="e">
        <f>IF('graph (3)'!$E$2=0,20,IF(AND(B979&lt;'graph (3)'!$E$10+'graph (3)'!$E$32,B979&gt;'graph (3)'!$E$10-'graph (3)'!$E$32),0.25,NA()))</f>
        <v>#REF!</v>
      </c>
      <c r="K979" s="674" t="e">
        <f>IF('graph (3)'!$E$20=0,0,IF('graph (3)'!$E$2=0,20,IF(AND(B979&lt;'graph (3)'!$E$20+'graph (3)'!$E$32,B979&gt;'graph (3)'!$E$20-'graph (3)'!$E$32),0.25,0)))</f>
        <v>#REF!</v>
      </c>
      <c r="L979" s="674" t="e">
        <f>IF('graph (3)'!$E$22=0,0,IF('graph (3)'!$E$2=0,20,IF(AND(B979&gt;'graph (3)'!$E$22-'graph (3)'!$E$32,B979&lt;'graph (3)'!$E$22+'graph (3)'!$E$32),0.25,0)))</f>
        <v>#REF!</v>
      </c>
    </row>
    <row r="980" spans="2:12">
      <c r="B980" s="620" t="e">
        <f>IF('graph (3)'!$E$2=0,"",B979+'graph (3)'!$E$32)</f>
        <v>#REF!</v>
      </c>
      <c r="C980" s="673" t="e">
        <f>IF('graph (3)'!$E$2=0,20,IF(SUM(K980+L980=0),NA(),0.25))</f>
        <v>#REF!</v>
      </c>
      <c r="D980" s="496" t="e">
        <f>IF('graph (3)'!$E$2=0,20,IF(AND(B980&lt;'graph (3)'!$E$10+'graph (3)'!$E$32,B980&gt;'graph (3)'!$E$10-'graph (3)'!$E$32),0.25,NA()))</f>
        <v>#REF!</v>
      </c>
      <c r="K980" s="674" t="e">
        <f>IF('graph (3)'!$E$20=0,0,IF('graph (3)'!$E$2=0,20,IF(AND(B980&lt;'graph (3)'!$E$20+'graph (3)'!$E$32,B980&gt;'graph (3)'!$E$20-'graph (3)'!$E$32),0.25,0)))</f>
        <v>#REF!</v>
      </c>
      <c r="L980" s="674" t="e">
        <f>IF('graph (3)'!$E$22=0,0,IF('graph (3)'!$E$2=0,20,IF(AND(B980&gt;'graph (3)'!$E$22-'graph (3)'!$E$32,B980&lt;'graph (3)'!$E$22+'graph (3)'!$E$32),0.25,0)))</f>
        <v>#REF!</v>
      </c>
    </row>
    <row r="981" spans="2:12">
      <c r="B981" s="620" t="e">
        <f>IF('graph (3)'!$E$2=0,"",B980+'graph (3)'!$E$32)</f>
        <v>#REF!</v>
      </c>
      <c r="C981" s="673" t="e">
        <f>IF('graph (3)'!$E$2=0,20,IF(SUM(K981+L981=0),NA(),0.25))</f>
        <v>#REF!</v>
      </c>
      <c r="D981" s="496" t="e">
        <f>IF('graph (3)'!$E$2=0,20,IF(AND(B981&lt;'graph (3)'!$E$10+'graph (3)'!$E$32,B981&gt;'graph (3)'!$E$10-'graph (3)'!$E$32),0.25,NA()))</f>
        <v>#REF!</v>
      </c>
      <c r="K981" s="674" t="e">
        <f>IF('graph (3)'!$E$20=0,0,IF('graph (3)'!$E$2=0,20,IF(AND(B981&lt;'graph (3)'!$E$20+'graph (3)'!$E$32,B981&gt;'graph (3)'!$E$20-'graph (3)'!$E$32),0.25,0)))</f>
        <v>#REF!</v>
      </c>
      <c r="L981" s="674" t="e">
        <f>IF('graph (3)'!$E$22=0,0,IF('graph (3)'!$E$2=0,20,IF(AND(B981&gt;'graph (3)'!$E$22-'graph (3)'!$E$32,B981&lt;'graph (3)'!$E$22+'graph (3)'!$E$32),0.25,0)))</f>
        <v>#REF!</v>
      </c>
    </row>
    <row r="982" spans="2:12">
      <c r="B982" s="620" t="e">
        <f>IF('graph (3)'!$E$2=0,"",B981+'graph (3)'!$E$32)</f>
        <v>#REF!</v>
      </c>
      <c r="C982" s="673" t="e">
        <f>IF('graph (3)'!$E$2=0,20,IF(SUM(K982+L982=0),NA(),0.25))</f>
        <v>#REF!</v>
      </c>
      <c r="D982" s="496" t="e">
        <f>IF('graph (3)'!$E$2=0,20,IF(AND(B982&lt;'graph (3)'!$E$10+'graph (3)'!$E$32,B982&gt;'graph (3)'!$E$10-'graph (3)'!$E$32),0.25,NA()))</f>
        <v>#REF!</v>
      </c>
      <c r="K982" s="674" t="e">
        <f>IF('graph (3)'!$E$20=0,0,IF('graph (3)'!$E$2=0,20,IF(AND(B982&lt;'graph (3)'!$E$20+'graph (3)'!$E$32,B982&gt;'graph (3)'!$E$20-'graph (3)'!$E$32),0.25,0)))</f>
        <v>#REF!</v>
      </c>
      <c r="L982" s="674" t="e">
        <f>IF('graph (3)'!$E$22=0,0,IF('graph (3)'!$E$2=0,20,IF(AND(B982&gt;'graph (3)'!$E$22-'graph (3)'!$E$32,B982&lt;'graph (3)'!$E$22+'graph (3)'!$E$32),0.25,0)))</f>
        <v>#REF!</v>
      </c>
    </row>
    <row r="983" spans="2:12">
      <c r="B983" s="620" t="e">
        <f>IF('graph (3)'!$E$2=0,"",B982+'graph (3)'!$E$32)</f>
        <v>#REF!</v>
      </c>
      <c r="C983" s="673" t="e">
        <f>IF('graph (3)'!$E$2=0,20,IF(SUM(K983+L983=0),NA(),0.25))</f>
        <v>#REF!</v>
      </c>
      <c r="D983" s="496" t="e">
        <f>IF('graph (3)'!$E$2=0,20,IF(AND(B983&lt;'graph (3)'!$E$10+'graph (3)'!$E$32,B983&gt;'graph (3)'!$E$10-'graph (3)'!$E$32),0.25,NA()))</f>
        <v>#REF!</v>
      </c>
      <c r="K983" s="674" t="e">
        <f>IF('graph (3)'!$E$20=0,0,IF('graph (3)'!$E$2=0,20,IF(AND(B983&lt;'graph (3)'!$E$20+'graph (3)'!$E$32,B983&gt;'graph (3)'!$E$20-'graph (3)'!$E$32),0.25,0)))</f>
        <v>#REF!</v>
      </c>
      <c r="L983" s="674" t="e">
        <f>IF('graph (3)'!$E$22=0,0,IF('graph (3)'!$E$2=0,20,IF(AND(B983&gt;'graph (3)'!$E$22-'graph (3)'!$E$32,B983&lt;'graph (3)'!$E$22+'graph (3)'!$E$32),0.25,0)))</f>
        <v>#REF!</v>
      </c>
    </row>
    <row r="984" spans="2:12">
      <c r="B984" s="620" t="e">
        <f>IF('graph (3)'!$E$2=0,"",B983+'graph (3)'!$E$32)</f>
        <v>#REF!</v>
      </c>
      <c r="C984" s="673" t="e">
        <f>IF('graph (3)'!$E$2=0,20,IF(SUM(K984+L984=0),NA(),0.25))</f>
        <v>#REF!</v>
      </c>
      <c r="D984" s="496" t="e">
        <f>IF('graph (3)'!$E$2=0,20,IF(AND(B984&lt;'graph (3)'!$E$10+'graph (3)'!$E$32,B984&gt;'graph (3)'!$E$10-'graph (3)'!$E$32),0.25,NA()))</f>
        <v>#REF!</v>
      </c>
      <c r="K984" s="674" t="e">
        <f>IF('graph (3)'!$E$20=0,0,IF('graph (3)'!$E$2=0,20,IF(AND(B984&lt;'graph (3)'!$E$20+'graph (3)'!$E$32,B984&gt;'graph (3)'!$E$20-'graph (3)'!$E$32),0.25,0)))</f>
        <v>#REF!</v>
      </c>
      <c r="L984" s="674" t="e">
        <f>IF('graph (3)'!$E$22=0,0,IF('graph (3)'!$E$2=0,20,IF(AND(B984&gt;'graph (3)'!$E$22-'graph (3)'!$E$32,B984&lt;'graph (3)'!$E$22+'graph (3)'!$E$32),0.25,0)))</f>
        <v>#REF!</v>
      </c>
    </row>
    <row r="985" spans="2:12">
      <c r="B985" s="620" t="e">
        <f>IF('graph (3)'!$E$2=0,"",B984+'graph (3)'!$E$32)</f>
        <v>#REF!</v>
      </c>
      <c r="C985" s="673" t="e">
        <f>IF('graph (3)'!$E$2=0,20,IF(SUM(K985+L985=0),NA(),0.25))</f>
        <v>#REF!</v>
      </c>
      <c r="D985" s="496" t="e">
        <f>IF('graph (3)'!$E$2=0,20,IF(AND(B985&lt;'graph (3)'!$E$10+'graph (3)'!$E$32,B985&gt;'graph (3)'!$E$10-'graph (3)'!$E$32),0.25,NA()))</f>
        <v>#REF!</v>
      </c>
      <c r="K985" s="674" t="e">
        <f>IF('graph (3)'!$E$20=0,0,IF('graph (3)'!$E$2=0,20,IF(AND(B985&lt;'graph (3)'!$E$20+'graph (3)'!$E$32,B985&gt;'graph (3)'!$E$20-'graph (3)'!$E$32),0.25,0)))</f>
        <v>#REF!</v>
      </c>
      <c r="L985" s="674" t="e">
        <f>IF('graph (3)'!$E$22=0,0,IF('graph (3)'!$E$2=0,20,IF(AND(B985&gt;'graph (3)'!$E$22-'graph (3)'!$E$32,B985&lt;'graph (3)'!$E$22+'graph (3)'!$E$32),0.25,0)))</f>
        <v>#REF!</v>
      </c>
    </row>
    <row r="986" spans="2:12">
      <c r="B986" s="620" t="e">
        <f>IF('graph (3)'!$E$2=0,"",B985+'graph (3)'!$E$32)</f>
        <v>#REF!</v>
      </c>
      <c r="C986" s="673" t="e">
        <f>IF('graph (3)'!$E$2=0,20,IF(SUM(K986+L986=0),NA(),0.25))</f>
        <v>#REF!</v>
      </c>
      <c r="D986" s="496" t="e">
        <f>IF('graph (3)'!$E$2=0,20,IF(AND(B986&lt;'graph (3)'!$E$10+'graph (3)'!$E$32,B986&gt;'graph (3)'!$E$10-'graph (3)'!$E$32),0.25,NA()))</f>
        <v>#REF!</v>
      </c>
      <c r="K986" s="674" t="e">
        <f>IF('graph (3)'!$E$20=0,0,IF('graph (3)'!$E$2=0,20,IF(AND(B986&lt;'graph (3)'!$E$20+'graph (3)'!$E$32,B986&gt;'graph (3)'!$E$20-'graph (3)'!$E$32),0.25,0)))</f>
        <v>#REF!</v>
      </c>
      <c r="L986" s="674" t="e">
        <f>IF('graph (3)'!$E$22=0,0,IF('graph (3)'!$E$2=0,20,IF(AND(B986&gt;'graph (3)'!$E$22-'graph (3)'!$E$32,B986&lt;'graph (3)'!$E$22+'graph (3)'!$E$32),0.25,0)))</f>
        <v>#REF!</v>
      </c>
    </row>
    <row r="987" spans="2:12">
      <c r="B987" s="620" t="e">
        <f>IF('graph (3)'!$E$2=0,"",B986+'graph (3)'!$E$32)</f>
        <v>#REF!</v>
      </c>
      <c r="C987" s="673" t="e">
        <f>IF('graph (3)'!$E$2=0,20,IF(SUM(K987+L987=0),NA(),0.25))</f>
        <v>#REF!</v>
      </c>
      <c r="D987" s="496" t="e">
        <f>IF('graph (3)'!$E$2=0,20,IF(AND(B987&lt;'graph (3)'!$E$10+'graph (3)'!$E$32,B987&gt;'graph (3)'!$E$10-'graph (3)'!$E$32),0.25,NA()))</f>
        <v>#REF!</v>
      </c>
      <c r="K987" s="674" t="e">
        <f>IF('graph (3)'!$E$20=0,0,IF('graph (3)'!$E$2=0,20,IF(AND(B987&lt;'graph (3)'!$E$20+'graph (3)'!$E$32,B987&gt;'graph (3)'!$E$20-'graph (3)'!$E$32),0.25,0)))</f>
        <v>#REF!</v>
      </c>
      <c r="L987" s="674" t="e">
        <f>IF('graph (3)'!$E$22=0,0,IF('graph (3)'!$E$2=0,20,IF(AND(B987&gt;'graph (3)'!$E$22-'graph (3)'!$E$32,B987&lt;'graph (3)'!$E$22+'graph (3)'!$E$32),0.25,0)))</f>
        <v>#REF!</v>
      </c>
    </row>
    <row r="988" spans="2:12">
      <c r="B988" s="620" t="e">
        <f>IF('graph (3)'!$E$2=0,"",B987+'graph (3)'!$E$32)</f>
        <v>#REF!</v>
      </c>
      <c r="C988" s="673" t="e">
        <f>IF('graph (3)'!$E$2=0,20,IF(SUM(K988+L988=0),NA(),0.25))</f>
        <v>#REF!</v>
      </c>
      <c r="D988" s="496" t="e">
        <f>IF('graph (3)'!$E$2=0,20,IF(AND(B988&lt;'graph (3)'!$E$10+'graph (3)'!$E$32,B988&gt;'graph (3)'!$E$10-'graph (3)'!$E$32),0.25,NA()))</f>
        <v>#REF!</v>
      </c>
      <c r="K988" s="674" t="e">
        <f>IF('graph (3)'!$E$20=0,0,IF('graph (3)'!$E$2=0,20,IF(AND(B988&lt;'graph (3)'!$E$20+'graph (3)'!$E$32,B988&gt;'graph (3)'!$E$20-'graph (3)'!$E$32),0.25,0)))</f>
        <v>#REF!</v>
      </c>
      <c r="L988" s="674" t="e">
        <f>IF('graph (3)'!$E$22=0,0,IF('graph (3)'!$E$2=0,20,IF(AND(B988&gt;'graph (3)'!$E$22-'graph (3)'!$E$32,B988&lt;'graph (3)'!$E$22+'graph (3)'!$E$32),0.25,0)))</f>
        <v>#REF!</v>
      </c>
    </row>
    <row r="989" spans="2:12">
      <c r="B989" s="620" t="e">
        <f>IF('graph (3)'!$E$2=0,"",B988+'graph (3)'!$E$32)</f>
        <v>#REF!</v>
      </c>
      <c r="C989" s="673" t="e">
        <f>IF('graph (3)'!$E$2=0,20,IF(SUM(K989+L989=0),NA(),0.25))</f>
        <v>#REF!</v>
      </c>
      <c r="D989" s="496" t="e">
        <f>IF('graph (3)'!$E$2=0,20,IF(AND(B989&lt;'graph (3)'!$E$10+'graph (3)'!$E$32,B989&gt;'graph (3)'!$E$10-'graph (3)'!$E$32),0.25,NA()))</f>
        <v>#REF!</v>
      </c>
      <c r="K989" s="674" t="e">
        <f>IF('graph (3)'!$E$20=0,0,IF('graph (3)'!$E$2=0,20,IF(AND(B989&lt;'graph (3)'!$E$20+'graph (3)'!$E$32,B989&gt;'graph (3)'!$E$20-'graph (3)'!$E$32),0.25,0)))</f>
        <v>#REF!</v>
      </c>
      <c r="L989" s="674" t="e">
        <f>IF('graph (3)'!$E$22=0,0,IF('graph (3)'!$E$2=0,20,IF(AND(B989&gt;'graph (3)'!$E$22-'graph (3)'!$E$32,B989&lt;'graph (3)'!$E$22+'graph (3)'!$E$32),0.25,0)))</f>
        <v>#REF!</v>
      </c>
    </row>
    <row r="990" spans="2:12">
      <c r="B990" s="620" t="e">
        <f>IF('graph (3)'!$E$2=0,"",B989+'graph (3)'!$E$32)</f>
        <v>#REF!</v>
      </c>
      <c r="C990" s="673" t="e">
        <f>IF('graph (3)'!$E$2=0,20,IF(SUM(K990+L990=0),NA(),0.25))</f>
        <v>#REF!</v>
      </c>
      <c r="D990" s="496" t="e">
        <f>IF('graph (3)'!$E$2=0,20,IF(AND(B990&lt;'graph (3)'!$E$10+'graph (3)'!$E$32,B990&gt;'graph (3)'!$E$10-'graph (3)'!$E$32),0.25,NA()))</f>
        <v>#REF!</v>
      </c>
      <c r="K990" s="674" t="e">
        <f>IF('graph (3)'!$E$20=0,0,IF('graph (3)'!$E$2=0,20,IF(AND(B990&lt;'graph (3)'!$E$20+'graph (3)'!$E$32,B990&gt;'graph (3)'!$E$20-'graph (3)'!$E$32),0.25,0)))</f>
        <v>#REF!</v>
      </c>
      <c r="L990" s="674" t="e">
        <f>IF('graph (3)'!$E$22=0,0,IF('graph (3)'!$E$2=0,20,IF(AND(B990&gt;'graph (3)'!$E$22-'graph (3)'!$E$32,B990&lt;'graph (3)'!$E$22+'graph (3)'!$E$32),0.25,0)))</f>
        <v>#REF!</v>
      </c>
    </row>
    <row r="991" spans="2:12">
      <c r="B991" s="620" t="e">
        <f>IF('graph (3)'!$E$2=0,"",B990+'graph (3)'!$E$32)</f>
        <v>#REF!</v>
      </c>
      <c r="C991" s="673" t="e">
        <f>IF('graph (3)'!$E$2=0,20,IF(SUM(K991+L991=0),NA(),0.25))</f>
        <v>#REF!</v>
      </c>
      <c r="D991" s="496" t="e">
        <f>IF('graph (3)'!$E$2=0,20,IF(AND(B991&lt;'graph (3)'!$E$10+'graph (3)'!$E$32,B991&gt;'graph (3)'!$E$10-'graph (3)'!$E$32),0.25,NA()))</f>
        <v>#REF!</v>
      </c>
      <c r="K991" s="674" t="e">
        <f>IF('graph (3)'!$E$20=0,0,IF('graph (3)'!$E$2=0,20,IF(AND(B991&lt;'graph (3)'!$E$20+'graph (3)'!$E$32,B991&gt;'graph (3)'!$E$20-'graph (3)'!$E$32),0.25,0)))</f>
        <v>#REF!</v>
      </c>
      <c r="L991" s="674" t="e">
        <f>IF('graph (3)'!$E$22=0,0,IF('graph (3)'!$E$2=0,20,IF(AND(B991&gt;'graph (3)'!$E$22-'graph (3)'!$E$32,B991&lt;'graph (3)'!$E$22+'graph (3)'!$E$32),0.25,0)))</f>
        <v>#REF!</v>
      </c>
    </row>
    <row r="992" spans="2:12">
      <c r="B992" s="620" t="e">
        <f>IF('graph (3)'!$E$2=0,"",B991+'graph (3)'!$E$32)</f>
        <v>#REF!</v>
      </c>
      <c r="C992" s="673" t="e">
        <f>IF('graph (3)'!$E$2=0,20,IF(SUM(K992+L992=0),NA(),0.25))</f>
        <v>#REF!</v>
      </c>
      <c r="D992" s="496" t="e">
        <f>IF('graph (3)'!$E$2=0,20,IF(AND(B992&lt;'graph (3)'!$E$10+'graph (3)'!$E$32,B992&gt;'graph (3)'!$E$10-'graph (3)'!$E$32),0.25,NA()))</f>
        <v>#REF!</v>
      </c>
      <c r="K992" s="674" t="e">
        <f>IF('graph (3)'!$E$20=0,0,IF('graph (3)'!$E$2=0,20,IF(AND(B992&lt;'graph (3)'!$E$20+'graph (3)'!$E$32,B992&gt;'graph (3)'!$E$20-'graph (3)'!$E$32),0.25,0)))</f>
        <v>#REF!</v>
      </c>
      <c r="L992" s="674" t="e">
        <f>IF('graph (3)'!$E$22=0,0,IF('graph (3)'!$E$2=0,20,IF(AND(B992&gt;'graph (3)'!$E$22-'graph (3)'!$E$32,B992&lt;'graph (3)'!$E$22+'graph (3)'!$E$32),0.25,0)))</f>
        <v>#REF!</v>
      </c>
    </row>
    <row r="993" spans="2:12">
      <c r="B993" s="620" t="e">
        <f>IF('graph (3)'!$E$2=0,"",B992+'graph (3)'!$E$32)</f>
        <v>#REF!</v>
      </c>
      <c r="C993" s="673" t="e">
        <f>IF('graph (3)'!$E$2=0,20,IF(SUM(K993+L993=0),NA(),0.25))</f>
        <v>#REF!</v>
      </c>
      <c r="D993" s="496" t="e">
        <f>IF('graph (3)'!$E$2=0,20,IF(AND(B993&lt;'graph (3)'!$E$10+'graph (3)'!$E$32,B993&gt;'graph (3)'!$E$10-'graph (3)'!$E$32),0.25,NA()))</f>
        <v>#REF!</v>
      </c>
      <c r="K993" s="674" t="e">
        <f>IF('graph (3)'!$E$20=0,0,IF('graph (3)'!$E$2=0,20,IF(AND(B993&lt;'graph (3)'!$E$20+'graph (3)'!$E$32,B993&gt;'graph (3)'!$E$20-'graph (3)'!$E$32),0.25,0)))</f>
        <v>#REF!</v>
      </c>
      <c r="L993" s="674" t="e">
        <f>IF('graph (3)'!$E$22=0,0,IF('graph (3)'!$E$2=0,20,IF(AND(B993&gt;'graph (3)'!$E$22-'graph (3)'!$E$32,B993&lt;'graph (3)'!$E$22+'graph (3)'!$E$32),0.25,0)))</f>
        <v>#REF!</v>
      </c>
    </row>
    <row r="994" spans="2:12">
      <c r="B994" s="620" t="e">
        <f>IF('graph (3)'!$E$2=0,"",B993+'graph (3)'!$E$32)</f>
        <v>#REF!</v>
      </c>
      <c r="C994" s="673" t="e">
        <f>IF('graph (3)'!$E$2=0,20,IF(SUM(K994+L994=0),NA(),0.25))</f>
        <v>#REF!</v>
      </c>
      <c r="D994" s="496" t="e">
        <f>IF('graph (3)'!$E$2=0,20,IF(AND(B994&lt;'graph (3)'!$E$10+'graph (3)'!$E$32,B994&gt;'graph (3)'!$E$10-'graph (3)'!$E$32),0.25,NA()))</f>
        <v>#REF!</v>
      </c>
      <c r="K994" s="674" t="e">
        <f>IF('graph (3)'!$E$20=0,0,IF('graph (3)'!$E$2=0,20,IF(AND(B994&lt;'graph (3)'!$E$20+'graph (3)'!$E$32,B994&gt;'graph (3)'!$E$20-'graph (3)'!$E$32),0.25,0)))</f>
        <v>#REF!</v>
      </c>
      <c r="L994" s="674" t="e">
        <f>IF('graph (3)'!$E$22=0,0,IF('graph (3)'!$E$2=0,20,IF(AND(B994&gt;'graph (3)'!$E$22-'graph (3)'!$E$32,B994&lt;'graph (3)'!$E$22+'graph (3)'!$E$32),0.25,0)))</f>
        <v>#REF!</v>
      </c>
    </row>
    <row r="995" spans="2:12">
      <c r="B995" s="620" t="e">
        <f>IF('graph (3)'!$E$2=0,"",B994+'graph (3)'!$E$32)</f>
        <v>#REF!</v>
      </c>
      <c r="C995" s="673" t="e">
        <f>IF('graph (3)'!$E$2=0,20,IF(SUM(K995+L995=0),NA(),0.25))</f>
        <v>#REF!</v>
      </c>
      <c r="D995" s="496" t="e">
        <f>IF('graph (3)'!$E$2=0,20,IF(AND(B995&lt;'graph (3)'!$E$10+'graph (3)'!$E$32,B995&gt;'graph (3)'!$E$10-'graph (3)'!$E$32),0.25,NA()))</f>
        <v>#REF!</v>
      </c>
      <c r="K995" s="674" t="e">
        <f>IF('graph (3)'!$E$20=0,0,IF('graph (3)'!$E$2=0,20,IF(AND(B995&lt;'graph (3)'!$E$20+'graph (3)'!$E$32,B995&gt;'graph (3)'!$E$20-'graph (3)'!$E$32),0.25,0)))</f>
        <v>#REF!</v>
      </c>
      <c r="L995" s="674" t="e">
        <f>IF('graph (3)'!$E$22=0,0,IF('graph (3)'!$E$2=0,20,IF(AND(B995&gt;'graph (3)'!$E$22-'graph (3)'!$E$32,B995&lt;'graph (3)'!$E$22+'graph (3)'!$E$32),0.25,0)))</f>
        <v>#REF!</v>
      </c>
    </row>
    <row r="996" spans="2:12">
      <c r="B996" s="620" t="e">
        <f>IF('graph (3)'!$E$2=0,"",B995+'graph (3)'!$E$32)</f>
        <v>#REF!</v>
      </c>
      <c r="C996" s="673" t="e">
        <f>IF('graph (3)'!$E$2=0,20,IF(SUM(K996+L996=0),NA(),0.25))</f>
        <v>#REF!</v>
      </c>
      <c r="D996" s="496" t="e">
        <f>IF('graph (3)'!$E$2=0,20,IF(AND(B996&lt;'graph (3)'!$E$10+'graph (3)'!$E$32,B996&gt;'graph (3)'!$E$10-'graph (3)'!$E$32),0.25,NA()))</f>
        <v>#REF!</v>
      </c>
      <c r="K996" s="674" t="e">
        <f>IF('graph (3)'!$E$20=0,0,IF('graph (3)'!$E$2=0,20,IF(AND(B996&lt;'graph (3)'!$E$20+'graph (3)'!$E$32,B996&gt;'graph (3)'!$E$20-'graph (3)'!$E$32),0.25,0)))</f>
        <v>#REF!</v>
      </c>
      <c r="L996" s="674" t="e">
        <f>IF('graph (3)'!$E$22=0,0,IF('graph (3)'!$E$2=0,20,IF(AND(B996&gt;'graph (3)'!$E$22-'graph (3)'!$E$32,B996&lt;'graph (3)'!$E$22+'graph (3)'!$E$32),0.25,0)))</f>
        <v>#REF!</v>
      </c>
    </row>
    <row r="997" spans="2:12">
      <c r="B997" s="620" t="e">
        <f>IF('graph (3)'!$E$2=0,"",B996+'graph (3)'!$E$32)</f>
        <v>#REF!</v>
      </c>
      <c r="C997" s="673" t="e">
        <f>IF('graph (3)'!$E$2=0,20,IF(SUM(K997+L997=0),NA(),0.25))</f>
        <v>#REF!</v>
      </c>
      <c r="D997" s="496" t="e">
        <f>IF('graph (3)'!$E$2=0,20,IF(AND(B997&lt;'graph (3)'!$E$10+'graph (3)'!$E$32,B997&gt;'graph (3)'!$E$10-'graph (3)'!$E$32),0.25,NA()))</f>
        <v>#REF!</v>
      </c>
      <c r="K997" s="674" t="e">
        <f>IF('graph (3)'!$E$20=0,0,IF('graph (3)'!$E$2=0,20,IF(AND(B997&lt;'graph (3)'!$E$20+'graph (3)'!$E$32,B997&gt;'graph (3)'!$E$20-'graph (3)'!$E$32),0.25,0)))</f>
        <v>#REF!</v>
      </c>
      <c r="L997" s="674" t="e">
        <f>IF('graph (3)'!$E$22=0,0,IF('graph (3)'!$E$2=0,20,IF(AND(B997&gt;'graph (3)'!$E$22-'graph (3)'!$E$32,B997&lt;'graph (3)'!$E$22+'graph (3)'!$E$32),0.25,0)))</f>
        <v>#REF!</v>
      </c>
    </row>
    <row r="998" spans="2:12">
      <c r="B998" s="620" t="e">
        <f>IF('graph (3)'!$E$2=0,"",B997+'graph (3)'!$E$32)</f>
        <v>#REF!</v>
      </c>
      <c r="C998" s="673" t="e">
        <f>IF('graph (3)'!$E$2=0,20,IF(SUM(K998+L998=0),NA(),0.25))</f>
        <v>#REF!</v>
      </c>
      <c r="D998" s="496" t="e">
        <f>IF('graph (3)'!$E$2=0,20,IF(AND(B998&lt;'graph (3)'!$E$10+'graph (3)'!$E$32,B998&gt;'graph (3)'!$E$10-'graph (3)'!$E$32),0.25,NA()))</f>
        <v>#REF!</v>
      </c>
      <c r="K998" s="674" t="e">
        <f>IF('graph (3)'!$E$20=0,0,IF('graph (3)'!$E$2=0,20,IF(AND(B998&lt;'graph (3)'!$E$20+'graph (3)'!$E$32,B998&gt;'graph (3)'!$E$20-'graph (3)'!$E$32),0.25,0)))</f>
        <v>#REF!</v>
      </c>
      <c r="L998" s="674" t="e">
        <f>IF('graph (3)'!$E$22=0,0,IF('graph (3)'!$E$2=0,20,IF(AND(B998&gt;'graph (3)'!$E$22-'graph (3)'!$E$32,B998&lt;'graph (3)'!$E$22+'graph (3)'!$E$32),0.25,0)))</f>
        <v>#REF!</v>
      </c>
    </row>
    <row r="999" spans="2:12">
      <c r="B999" s="620" t="e">
        <f>IF('graph (3)'!$E$2=0,"",B998+'graph (3)'!$E$32)</f>
        <v>#REF!</v>
      </c>
      <c r="C999" s="673" t="e">
        <f>IF('graph (3)'!$E$2=0,20,IF(SUM(K999+L999=0),NA(),0.25))</f>
        <v>#REF!</v>
      </c>
      <c r="D999" s="496" t="e">
        <f>IF('graph (3)'!$E$2=0,20,IF(AND(B999&lt;'graph (3)'!$E$10+'graph (3)'!$E$32,B999&gt;'graph (3)'!$E$10-'graph (3)'!$E$32),0.25,NA()))</f>
        <v>#REF!</v>
      </c>
      <c r="K999" s="674" t="e">
        <f>IF('graph (3)'!$E$20=0,0,IF('graph (3)'!$E$2=0,20,IF(AND(B999&lt;'graph (3)'!$E$20+'graph (3)'!$E$32,B999&gt;'graph (3)'!$E$20-'graph (3)'!$E$32),0.25,0)))</f>
        <v>#REF!</v>
      </c>
      <c r="L999" s="674" t="e">
        <f>IF('graph (3)'!$E$22=0,0,IF('graph (3)'!$E$2=0,20,IF(AND(B999&gt;'graph (3)'!$E$22-'graph (3)'!$E$32,B999&lt;'graph (3)'!$E$22+'graph (3)'!$E$32),0.25,0)))</f>
        <v>#REF!</v>
      </c>
    </row>
    <row r="1000" spans="2:12">
      <c r="B1000" s="620" t="e">
        <f>IF('graph (3)'!$E$2=0,"",B999+'graph (3)'!$E$32)</f>
        <v>#REF!</v>
      </c>
      <c r="C1000" s="673" t="e">
        <f>IF('graph (3)'!$E$2=0,20,IF(SUM(K1000+L1000=0),NA(),0.25))</f>
        <v>#REF!</v>
      </c>
      <c r="D1000" s="496" t="e">
        <f>IF('graph (3)'!$E$2=0,20,IF(AND(B1000&lt;'graph (3)'!$E$10+'graph (3)'!$E$32,B1000&gt;'graph (3)'!$E$10-'graph (3)'!$E$32),0.25,NA()))</f>
        <v>#REF!</v>
      </c>
      <c r="K1000" s="674" t="e">
        <f>IF('graph (3)'!$E$20=0,0,IF('graph (3)'!$E$2=0,20,IF(AND(B1000&lt;'graph (3)'!$E$20+'graph (3)'!$E$32,B1000&gt;'graph (3)'!$E$20-'graph (3)'!$E$32),0.25,0)))</f>
        <v>#REF!</v>
      </c>
      <c r="L1000" s="674" t="e">
        <f>IF('graph (3)'!$E$22=0,0,IF('graph (3)'!$E$2=0,20,IF(AND(B1000&gt;'graph (3)'!$E$22-'graph (3)'!$E$32,B1000&lt;'graph (3)'!$E$22+'graph (3)'!$E$32),0.25,0)))</f>
        <v>#REF!</v>
      </c>
    </row>
    <row r="1001" spans="2:12">
      <c r="B1001" s="620" t="e">
        <f>IF('graph (3)'!$E$2=0,"",B1000+'graph (3)'!$E$32)</f>
        <v>#REF!</v>
      </c>
      <c r="C1001" s="673" t="e">
        <f>IF('graph (3)'!$E$2=0,20,IF(SUM(K1001+L1001=0),NA(),0.25))</f>
        <v>#REF!</v>
      </c>
      <c r="D1001" s="496" t="e">
        <f>IF('graph (3)'!$E$2=0,20,IF(AND(B1001&lt;'graph (3)'!$E$10+'graph (3)'!$E$32,B1001&gt;'graph (3)'!$E$10-'graph (3)'!$E$32),0.25,NA()))</f>
        <v>#REF!</v>
      </c>
      <c r="K1001" s="674" t="e">
        <f>IF('graph (3)'!$E$20=0,0,IF('graph (3)'!$E$2=0,20,IF(AND(B1001&lt;'graph (3)'!$E$20+'graph (3)'!$E$32,B1001&gt;'graph (3)'!$E$20-'graph (3)'!$E$32),0.25,0)))</f>
        <v>#REF!</v>
      </c>
      <c r="L1001" s="674" t="e">
        <f>IF('graph (3)'!$E$22=0,0,IF('graph (3)'!$E$2=0,20,IF(AND(B1001&gt;'graph (3)'!$E$22-'graph (3)'!$E$32,B1001&lt;'graph (3)'!$E$22+'graph (3)'!$E$32),0.25,0)))</f>
        <v>#REF!</v>
      </c>
    </row>
    <row r="1002" spans="2:12">
      <c r="B1002" s="620" t="e">
        <f>IF('graph (3)'!$E$2=0,"",B1001+'graph (3)'!$E$32)</f>
        <v>#REF!</v>
      </c>
      <c r="C1002" s="673" t="e">
        <f>IF('graph (3)'!$E$2=0,20,IF(SUM(K1002+L1002=0),NA(),0.25))</f>
        <v>#REF!</v>
      </c>
      <c r="D1002" s="496" t="e">
        <f>IF('graph (3)'!$E$2=0,20,IF(AND(B1002&lt;'graph (3)'!$E$10+'graph (3)'!$E$32,B1002&gt;'graph (3)'!$E$10-'graph (3)'!$E$32),0.25,NA()))</f>
        <v>#REF!</v>
      </c>
      <c r="K1002" s="674" t="e">
        <f>IF('graph (3)'!$E$20=0,0,IF('graph (3)'!$E$2=0,20,IF(AND(B1002&lt;'graph (3)'!$E$20+'graph (3)'!$E$32,B1002&gt;'graph (3)'!$E$20-'graph (3)'!$E$32),0.25,0)))</f>
        <v>#REF!</v>
      </c>
      <c r="L1002" s="674" t="e">
        <f>IF('graph (3)'!$E$22=0,0,IF('graph (3)'!$E$2=0,20,IF(AND(B1002&gt;'graph (3)'!$E$22-'graph (3)'!$E$32,B1002&lt;'graph (3)'!$E$22+'graph (3)'!$E$32),0.25,0)))</f>
        <v>#REF!</v>
      </c>
    </row>
    <row r="1003" spans="2:12">
      <c r="B1003" s="620" t="e">
        <f>IF('graph (3)'!$E$2=0,"",B1002+'graph (3)'!$E$32)</f>
        <v>#REF!</v>
      </c>
      <c r="C1003" s="673" t="e">
        <f>IF('graph (3)'!$E$2=0,20,IF(SUM(K1003+L1003=0),NA(),0.25))</f>
        <v>#REF!</v>
      </c>
      <c r="D1003" s="496" t="e">
        <f>IF('graph (3)'!$E$2=0,20,IF(AND(B1003&lt;'graph (3)'!$E$10+'graph (3)'!$E$32,B1003&gt;'graph (3)'!$E$10-'graph (3)'!$E$32),0.25,NA()))</f>
        <v>#REF!</v>
      </c>
      <c r="K1003" s="674" t="e">
        <f>IF('graph (3)'!$E$20=0,0,IF('graph (3)'!$E$2=0,20,IF(AND(B1003&lt;'graph (3)'!$E$20+'graph (3)'!$E$32,B1003&gt;'graph (3)'!$E$20-'graph (3)'!$E$32),0.25,0)))</f>
        <v>#REF!</v>
      </c>
      <c r="L1003" s="674" t="e">
        <f>IF('graph (3)'!$E$22=0,0,IF('graph (3)'!$E$2=0,20,IF(AND(B1003&gt;'graph (3)'!$E$22-'graph (3)'!$E$32,B1003&lt;'graph (3)'!$E$22+'graph (3)'!$E$32),0.25,0)))</f>
        <v>#REF!</v>
      </c>
    </row>
    <row r="1004" spans="2:12">
      <c r="B1004" s="620" t="e">
        <f>IF('graph (3)'!$E$2=0,"",B1003+'graph (3)'!$E$32)</f>
        <v>#REF!</v>
      </c>
      <c r="C1004" s="673" t="e">
        <f>IF('graph (3)'!$E$2=0,20,IF(SUM(K1004+L1004=0),NA(),0.25))</f>
        <v>#REF!</v>
      </c>
      <c r="D1004" s="496" t="e">
        <f>IF('graph (3)'!$E$2=0,20,IF(AND(B1004&lt;'graph (3)'!$E$10+'graph (3)'!$E$32,B1004&gt;'graph (3)'!$E$10-'graph (3)'!$E$32),0.25,NA()))</f>
        <v>#REF!</v>
      </c>
      <c r="K1004" s="674" t="e">
        <f>IF('graph (3)'!$E$20=0,0,IF('graph (3)'!$E$2=0,20,IF(AND(B1004&lt;'graph (3)'!$E$20+'graph (3)'!$E$32,B1004&gt;'graph (3)'!$E$20-'graph (3)'!$E$32),0.25,0)))</f>
        <v>#REF!</v>
      </c>
      <c r="L1004" s="674" t="e">
        <f>IF('graph (3)'!$E$22=0,0,IF('graph (3)'!$E$2=0,20,IF(AND(B1004&gt;'graph (3)'!$E$22-'graph (3)'!$E$32,B1004&lt;'graph (3)'!$E$22+'graph (3)'!$E$32),0.25,0)))</f>
        <v>#REF!</v>
      </c>
    </row>
    <row r="1005" spans="2:12">
      <c r="B1005" s="620" t="e">
        <f>IF('graph (3)'!$E$2=0,"",B1004+'graph (3)'!$E$32)</f>
        <v>#REF!</v>
      </c>
      <c r="C1005" s="673" t="e">
        <f>IF('graph (3)'!$E$2=0,20,IF(SUM(K1005+L1005=0),NA(),0.25))</f>
        <v>#REF!</v>
      </c>
      <c r="D1005" s="496" t="e">
        <f>IF('graph (3)'!$E$2=0,20,IF(AND(B1005&lt;'graph (3)'!$E$10+'graph (3)'!$E$32,B1005&gt;'graph (3)'!$E$10-'graph (3)'!$E$32),0.25,NA()))</f>
        <v>#REF!</v>
      </c>
      <c r="K1005" s="674" t="e">
        <f>IF('graph (3)'!$E$20=0,0,IF('graph (3)'!$E$2=0,20,IF(AND(B1005&lt;'graph (3)'!$E$20+'graph (3)'!$E$32,B1005&gt;'graph (3)'!$E$20-'graph (3)'!$E$32),0.25,0)))</f>
        <v>#REF!</v>
      </c>
      <c r="L1005" s="674" t="e">
        <f>IF('graph (3)'!$E$22=0,0,IF('graph (3)'!$E$2=0,20,IF(AND(B1005&gt;'graph (3)'!$E$22-'graph (3)'!$E$32,B1005&lt;'graph (3)'!$E$22+'graph (3)'!$E$32),0.25,0)))</f>
        <v>#REF!</v>
      </c>
    </row>
    <row r="1006" spans="2:12">
      <c r="B1006" s="620" t="e">
        <f>IF('graph (3)'!$E$2=0,"",B1005+'graph (3)'!$E$32)</f>
        <v>#REF!</v>
      </c>
      <c r="C1006" s="673" t="e">
        <f>IF('graph (3)'!$E$2=0,20,IF(SUM(K1006+L1006=0),NA(),0.25))</f>
        <v>#REF!</v>
      </c>
      <c r="D1006" s="496" t="e">
        <f>IF('graph (3)'!$E$2=0,20,IF(AND(B1006&lt;'graph (3)'!$E$10+'graph (3)'!$E$32,B1006&gt;'graph (3)'!$E$10-'graph (3)'!$E$32),0.25,NA()))</f>
        <v>#REF!</v>
      </c>
      <c r="K1006" s="674" t="e">
        <f>IF('graph (3)'!$E$20=0,0,IF('graph (3)'!$E$2=0,20,IF(AND(B1006&lt;'graph (3)'!$E$20+'graph (3)'!$E$32,B1006&gt;'graph (3)'!$E$20-'graph (3)'!$E$32),0.25,0)))</f>
        <v>#REF!</v>
      </c>
      <c r="L1006" s="674" t="e">
        <f>IF('graph (3)'!$E$22=0,0,IF('graph (3)'!$E$2=0,20,IF(AND(B1006&gt;'graph (3)'!$E$22-'graph (3)'!$E$32,B1006&lt;'graph (3)'!$E$22+'graph (3)'!$E$32),0.25,0)))</f>
        <v>#REF!</v>
      </c>
    </row>
    <row r="1007" spans="2:12">
      <c r="B1007" s="620" t="e">
        <f>IF('graph (3)'!$E$2=0,"",B1006+'graph (3)'!$E$32)</f>
        <v>#REF!</v>
      </c>
      <c r="C1007" s="673" t="e">
        <f>IF('graph (3)'!$E$2=0,20,IF(SUM(K1007+L1007=0),NA(),0.25))</f>
        <v>#REF!</v>
      </c>
      <c r="D1007" s="496" t="e">
        <f>IF('graph (3)'!$E$2=0,20,IF(AND(B1007&lt;'graph (3)'!$E$10+'graph (3)'!$E$32,B1007&gt;'graph (3)'!$E$10-'graph (3)'!$E$32),0.25,NA()))</f>
        <v>#REF!</v>
      </c>
      <c r="K1007" s="674" t="e">
        <f>IF('graph (3)'!$E$20=0,0,IF('graph (3)'!$E$2=0,20,IF(AND(B1007&lt;'graph (3)'!$E$20+'graph (3)'!$E$32,B1007&gt;'graph (3)'!$E$20-'graph (3)'!$E$32),0.25,0)))</f>
        <v>#REF!</v>
      </c>
      <c r="L1007" s="674" t="e">
        <f>IF('graph (3)'!$E$22=0,0,IF('graph (3)'!$E$2=0,20,IF(AND(B1007&gt;'graph (3)'!$E$22-'graph (3)'!$E$32,B1007&lt;'graph (3)'!$E$22+'graph (3)'!$E$32),0.25,0)))</f>
        <v>#REF!</v>
      </c>
    </row>
    <row r="1008" spans="2:12">
      <c r="B1008" s="620" t="e">
        <f>IF('graph (3)'!$E$2=0,"",B1007+'graph (3)'!$E$32)</f>
        <v>#REF!</v>
      </c>
      <c r="C1008" s="673" t="e">
        <f>IF('graph (3)'!$E$2=0,20,IF(SUM(K1008+L1008=0),NA(),0.25))</f>
        <v>#REF!</v>
      </c>
      <c r="D1008" s="496" t="e">
        <f>IF('graph (3)'!$E$2=0,20,IF(AND(B1008&lt;'graph (3)'!$E$10+'graph (3)'!$E$32,B1008&gt;'graph (3)'!$E$10-'graph (3)'!$E$32),0.25,NA()))</f>
        <v>#REF!</v>
      </c>
      <c r="K1008" s="674" t="e">
        <f>IF('graph (3)'!$E$20=0,0,IF('graph (3)'!$E$2=0,20,IF(AND(B1008&lt;'graph (3)'!$E$20+'graph (3)'!$E$32,B1008&gt;'graph (3)'!$E$20-'graph (3)'!$E$32),0.25,0)))</f>
        <v>#REF!</v>
      </c>
      <c r="L1008" s="674" t="e">
        <f>IF('graph (3)'!$E$22=0,0,IF('graph (3)'!$E$2=0,20,IF(AND(B1008&gt;'graph (3)'!$E$22-'graph (3)'!$E$32,B1008&lt;'graph (3)'!$E$22+'graph (3)'!$E$32),0.25,0)))</f>
        <v>#REF!</v>
      </c>
    </row>
    <row r="1009" spans="2:12">
      <c r="B1009" s="620" t="e">
        <f>IF('graph (3)'!$E$2=0,"",B1008+'graph (3)'!$E$32)</f>
        <v>#REF!</v>
      </c>
      <c r="C1009" s="673" t="e">
        <f>IF('graph (3)'!$E$2=0,20,IF(SUM(K1009+L1009=0),NA(),0.25))</f>
        <v>#REF!</v>
      </c>
      <c r="D1009" s="496" t="e">
        <f>IF('graph (3)'!$E$2=0,20,IF(AND(B1009&lt;'graph (3)'!$E$10+'graph (3)'!$E$32,B1009&gt;'graph (3)'!$E$10-'graph (3)'!$E$32),0.25,NA()))</f>
        <v>#REF!</v>
      </c>
      <c r="K1009" s="674" t="e">
        <f>IF('graph (3)'!$E$20=0,0,IF('graph (3)'!$E$2=0,20,IF(AND(B1009&lt;'graph (3)'!$E$20+'graph (3)'!$E$32,B1009&gt;'graph (3)'!$E$20-'graph (3)'!$E$32),0.25,0)))</f>
        <v>#REF!</v>
      </c>
      <c r="L1009" s="674" t="e">
        <f>IF('graph (3)'!$E$22=0,0,IF('graph (3)'!$E$2=0,20,IF(AND(B1009&gt;'graph (3)'!$E$22-'graph (3)'!$E$32,B1009&lt;'graph (3)'!$E$22+'graph (3)'!$E$32),0.25,0)))</f>
        <v>#REF!</v>
      </c>
    </row>
    <row r="1010" spans="2:12">
      <c r="B1010" s="620" t="e">
        <f>IF('graph (3)'!$E$2=0,"",B1009+'graph (3)'!$E$32)</f>
        <v>#REF!</v>
      </c>
      <c r="C1010" s="673" t="e">
        <f>IF('graph (3)'!$E$2=0,20,IF(SUM(K1010+L1010=0),NA(),0.25))</f>
        <v>#REF!</v>
      </c>
      <c r="D1010" s="496" t="e">
        <f>IF('graph (3)'!$E$2=0,20,IF(AND(B1010&lt;'graph (3)'!$E$10+'graph (3)'!$E$32,B1010&gt;'graph (3)'!$E$10-'graph (3)'!$E$32),0.25,NA()))</f>
        <v>#REF!</v>
      </c>
      <c r="K1010" s="674" t="e">
        <f>IF('graph (3)'!$E$20=0,0,IF('graph (3)'!$E$2=0,20,IF(AND(B1010&lt;'graph (3)'!$E$20+'graph (3)'!$E$32,B1010&gt;'graph (3)'!$E$20-'graph (3)'!$E$32),0.25,0)))</f>
        <v>#REF!</v>
      </c>
      <c r="L1010" s="674" t="e">
        <f>IF('graph (3)'!$E$22=0,0,IF('graph (3)'!$E$2=0,20,IF(AND(B1010&gt;'graph (3)'!$E$22-'graph (3)'!$E$32,B1010&lt;'graph (3)'!$E$22+'graph (3)'!$E$32),0.25,0)))</f>
        <v>#REF!</v>
      </c>
    </row>
    <row r="1011" spans="2:12">
      <c r="B1011" s="620" t="e">
        <f>IF('graph (3)'!$E$2=0,"",B1010+'graph (3)'!$E$32)</f>
        <v>#REF!</v>
      </c>
      <c r="C1011" s="673" t="e">
        <f>IF('graph (3)'!$E$2=0,20,IF(SUM(K1011+L1011=0),NA(),0.25))</f>
        <v>#REF!</v>
      </c>
      <c r="D1011" s="496" t="e">
        <f>IF('graph (3)'!$E$2=0,20,IF(AND(B1011&lt;'graph (3)'!$E$10+'graph (3)'!$E$32,B1011&gt;'graph (3)'!$E$10-'graph (3)'!$E$32),0.25,NA()))</f>
        <v>#REF!</v>
      </c>
      <c r="K1011" s="674" t="e">
        <f>IF('graph (3)'!$E$20=0,0,IF('graph (3)'!$E$2=0,20,IF(AND(B1011&lt;'graph (3)'!$E$20+'graph (3)'!$E$32,B1011&gt;'graph (3)'!$E$20-'graph (3)'!$E$32),0.25,0)))</f>
        <v>#REF!</v>
      </c>
      <c r="L1011" s="674" t="e">
        <f>IF('graph (3)'!$E$22=0,0,IF('graph (3)'!$E$2=0,20,IF(AND(B1011&gt;'graph (3)'!$E$22-'graph (3)'!$E$32,B1011&lt;'graph (3)'!$E$22+'graph (3)'!$E$32),0.25,0)))</f>
        <v>#REF!</v>
      </c>
    </row>
    <row r="1012" spans="2:12">
      <c r="B1012" s="620" t="e">
        <f>IF('graph (3)'!$E$2=0,"",B1011+'graph (3)'!$E$32)</f>
        <v>#REF!</v>
      </c>
      <c r="C1012" s="673" t="e">
        <f>IF('graph (3)'!$E$2=0,20,IF(SUM(K1012+L1012=0),NA(),0.25))</f>
        <v>#REF!</v>
      </c>
      <c r="D1012" s="496" t="e">
        <f>IF('graph (3)'!$E$2=0,20,IF(AND(B1012&lt;'graph (3)'!$E$10+'graph (3)'!$E$32,B1012&gt;'graph (3)'!$E$10-'graph (3)'!$E$32),0.25,NA()))</f>
        <v>#REF!</v>
      </c>
      <c r="K1012" s="674" t="e">
        <f>IF('graph (3)'!$E$20=0,0,IF('graph (3)'!$E$2=0,20,IF(AND(B1012&lt;'graph (3)'!$E$20+'graph (3)'!$E$32,B1012&gt;'graph (3)'!$E$20-'graph (3)'!$E$32),0.25,0)))</f>
        <v>#REF!</v>
      </c>
      <c r="L1012" s="674" t="e">
        <f>IF('graph (3)'!$E$22=0,0,IF('graph (3)'!$E$2=0,20,IF(AND(B1012&gt;'graph (3)'!$E$22-'graph (3)'!$E$32,B1012&lt;'graph (3)'!$E$22+'graph (3)'!$E$32),0.25,0)))</f>
        <v>#REF!</v>
      </c>
    </row>
    <row r="1013" spans="2:12">
      <c r="B1013" s="620" t="e">
        <f>IF('graph (3)'!$E$2=0,"",B1012+'graph (3)'!$E$32)</f>
        <v>#REF!</v>
      </c>
      <c r="C1013" s="673" t="e">
        <f>IF('graph (3)'!$E$2=0,20,IF(SUM(K1013+L1013=0),NA(),0.25))</f>
        <v>#REF!</v>
      </c>
      <c r="D1013" s="496" t="e">
        <f>IF('graph (3)'!$E$2=0,20,IF(AND(B1013&lt;'graph (3)'!$E$10+'graph (3)'!$E$32,B1013&gt;'graph (3)'!$E$10-'graph (3)'!$E$32),0.25,NA()))</f>
        <v>#REF!</v>
      </c>
      <c r="K1013" s="674" t="e">
        <f>IF('graph (3)'!$E$20=0,0,IF('graph (3)'!$E$2=0,20,IF(AND(B1013&lt;'graph (3)'!$E$20+'graph (3)'!$E$32,B1013&gt;'graph (3)'!$E$20-'graph (3)'!$E$32),0.25,0)))</f>
        <v>#REF!</v>
      </c>
      <c r="L1013" s="674" t="e">
        <f>IF('graph (3)'!$E$22=0,0,IF('graph (3)'!$E$2=0,20,IF(AND(B1013&gt;'graph (3)'!$E$22-'graph (3)'!$E$32,B1013&lt;'graph (3)'!$E$22+'graph (3)'!$E$32),0.25,0)))</f>
        <v>#REF!</v>
      </c>
    </row>
    <row r="1014" spans="2:12">
      <c r="B1014" s="620" t="e">
        <f>IF('graph (3)'!$E$2=0,"",B1013+'graph (3)'!$E$32)</f>
        <v>#REF!</v>
      </c>
      <c r="C1014" s="673" t="e">
        <f>IF('graph (3)'!$E$2=0,20,IF(SUM(K1014+L1014=0),NA(),0.25))</f>
        <v>#REF!</v>
      </c>
      <c r="D1014" s="496" t="e">
        <f>IF('graph (3)'!$E$2=0,20,IF(AND(B1014&lt;'graph (3)'!$E$10+'graph (3)'!$E$32,B1014&gt;'graph (3)'!$E$10-'graph (3)'!$E$32),0.25,NA()))</f>
        <v>#REF!</v>
      </c>
      <c r="K1014" s="674" t="e">
        <f>IF('graph (3)'!$E$20=0,0,IF('graph (3)'!$E$2=0,20,IF(AND(B1014&lt;'graph (3)'!$E$20+'graph (3)'!$E$32,B1014&gt;'graph (3)'!$E$20-'graph (3)'!$E$32),0.25,0)))</f>
        <v>#REF!</v>
      </c>
      <c r="L1014" s="674" t="e">
        <f>IF('graph (3)'!$E$22=0,0,IF('graph (3)'!$E$2=0,20,IF(AND(B1014&gt;'graph (3)'!$E$22-'graph (3)'!$E$32,B1014&lt;'graph (3)'!$E$22+'graph (3)'!$E$32),0.25,0)))</f>
        <v>#REF!</v>
      </c>
    </row>
    <row r="1015" spans="2:12">
      <c r="B1015" s="620" t="e">
        <f>IF('graph (3)'!$E$2=0,"",B1014+'graph (3)'!$E$32)</f>
        <v>#REF!</v>
      </c>
      <c r="C1015" s="673" t="e">
        <f>IF('graph (3)'!$E$2=0,20,IF(SUM(K1015+L1015=0),NA(),0.25))</f>
        <v>#REF!</v>
      </c>
      <c r="D1015" s="496" t="e">
        <f>IF('graph (3)'!$E$2=0,20,IF(AND(B1015&lt;'graph (3)'!$E$10+'graph (3)'!$E$32,B1015&gt;'graph (3)'!$E$10-'graph (3)'!$E$32),0.25,NA()))</f>
        <v>#REF!</v>
      </c>
      <c r="K1015" s="674" t="e">
        <f>IF('graph (3)'!$E$20=0,0,IF('graph (3)'!$E$2=0,20,IF(AND(B1015&lt;'graph (3)'!$E$20+'graph (3)'!$E$32,B1015&gt;'graph (3)'!$E$20-'graph (3)'!$E$32),0.25,0)))</f>
        <v>#REF!</v>
      </c>
      <c r="L1015" s="674" t="e">
        <f>IF('graph (3)'!$E$22=0,0,IF('graph (3)'!$E$2=0,20,IF(AND(B1015&gt;'graph (3)'!$E$22-'graph (3)'!$E$32,B1015&lt;'graph (3)'!$E$22+'graph (3)'!$E$32),0.25,0)))</f>
        <v>#REF!</v>
      </c>
    </row>
    <row r="1016" spans="2:12">
      <c r="B1016" s="620" t="e">
        <f>IF('graph (3)'!$E$2=0,"",B1015+'graph (3)'!$E$32)</f>
        <v>#REF!</v>
      </c>
      <c r="C1016" s="673" t="e">
        <f>IF('graph (3)'!$E$2=0,20,IF(SUM(K1016+L1016=0),NA(),0.25))</f>
        <v>#REF!</v>
      </c>
      <c r="D1016" s="496" t="e">
        <f>IF('graph (3)'!$E$2=0,20,IF(AND(B1016&lt;'graph (3)'!$E$10+'graph (3)'!$E$32,B1016&gt;'graph (3)'!$E$10-'graph (3)'!$E$32),0.25,NA()))</f>
        <v>#REF!</v>
      </c>
      <c r="K1016" s="674" t="e">
        <f>IF('graph (3)'!$E$20=0,0,IF('graph (3)'!$E$2=0,20,IF(AND(B1016&lt;'graph (3)'!$E$20+'graph (3)'!$E$32,B1016&gt;'graph (3)'!$E$20-'graph (3)'!$E$32),0.25,0)))</f>
        <v>#REF!</v>
      </c>
      <c r="L1016" s="674" t="e">
        <f>IF('graph (3)'!$E$22=0,0,IF('graph (3)'!$E$2=0,20,IF(AND(B1016&gt;'graph (3)'!$E$22-'graph (3)'!$E$32,B1016&lt;'graph (3)'!$E$22+'graph (3)'!$E$32),0.25,0)))</f>
        <v>#REF!</v>
      </c>
    </row>
    <row r="1017" spans="2:12">
      <c r="B1017" s="620" t="e">
        <f>IF('graph (3)'!$E$2=0,"",B1016+'graph (3)'!$E$32)</f>
        <v>#REF!</v>
      </c>
      <c r="C1017" s="673" t="e">
        <f>IF('graph (3)'!$E$2=0,20,IF(SUM(K1017+L1017=0),NA(),0.25))</f>
        <v>#REF!</v>
      </c>
      <c r="D1017" s="496" t="e">
        <f>IF('graph (3)'!$E$2=0,20,IF(AND(B1017&lt;'graph (3)'!$E$10+'graph (3)'!$E$32,B1017&gt;'graph (3)'!$E$10-'graph (3)'!$E$32),0.25,NA()))</f>
        <v>#REF!</v>
      </c>
      <c r="K1017" s="674" t="e">
        <f>IF('graph (3)'!$E$20=0,0,IF('graph (3)'!$E$2=0,20,IF(AND(B1017&lt;'graph (3)'!$E$20+'graph (3)'!$E$32,B1017&gt;'graph (3)'!$E$20-'graph (3)'!$E$32),0.25,0)))</f>
        <v>#REF!</v>
      </c>
      <c r="L1017" s="674" t="e">
        <f>IF('graph (3)'!$E$22=0,0,IF('graph (3)'!$E$2=0,20,IF(AND(B1017&gt;'graph (3)'!$E$22-'graph (3)'!$E$32,B1017&lt;'graph (3)'!$E$22+'graph (3)'!$E$32),0.25,0)))</f>
        <v>#REF!</v>
      </c>
    </row>
    <row r="1018" spans="2:12">
      <c r="B1018" s="620" t="e">
        <f>IF('graph (3)'!$E$2=0,"",B1017+'graph (3)'!$E$32)</f>
        <v>#REF!</v>
      </c>
      <c r="C1018" s="673" t="e">
        <f>IF('graph (3)'!$E$2=0,20,IF(SUM(K1018+L1018=0),NA(),0.25))</f>
        <v>#REF!</v>
      </c>
      <c r="D1018" s="496" t="e">
        <f>IF('graph (3)'!$E$2=0,20,IF(AND(B1018&lt;'graph (3)'!$E$10+'graph (3)'!$E$32,B1018&gt;'graph (3)'!$E$10-'graph (3)'!$E$32),0.25,NA()))</f>
        <v>#REF!</v>
      </c>
      <c r="K1018" s="674" t="e">
        <f>IF('graph (3)'!$E$20=0,0,IF('graph (3)'!$E$2=0,20,IF(AND(B1018&lt;'graph (3)'!$E$20+'graph (3)'!$E$32,B1018&gt;'graph (3)'!$E$20-'graph (3)'!$E$32),0.25,0)))</f>
        <v>#REF!</v>
      </c>
      <c r="L1018" s="674" t="e">
        <f>IF('graph (3)'!$E$22=0,0,IF('graph (3)'!$E$2=0,20,IF(AND(B1018&gt;'graph (3)'!$E$22-'graph (3)'!$E$32,B1018&lt;'graph (3)'!$E$22+'graph (3)'!$E$32),0.25,0)))</f>
        <v>#REF!</v>
      </c>
    </row>
    <row r="1019" spans="2:12">
      <c r="B1019" s="620" t="e">
        <f>IF('graph (3)'!$E$2=0,"",B1018+'graph (3)'!$E$32)</f>
        <v>#REF!</v>
      </c>
      <c r="C1019" s="673" t="e">
        <f>IF('graph (3)'!$E$2=0,20,IF(SUM(K1019+L1019=0),NA(),0.25))</f>
        <v>#REF!</v>
      </c>
      <c r="D1019" s="496" t="e">
        <f>IF('graph (3)'!$E$2=0,20,IF(AND(B1019&lt;'graph (3)'!$E$10+'graph (3)'!$E$32,B1019&gt;'graph (3)'!$E$10-'graph (3)'!$E$32),0.25,NA()))</f>
        <v>#REF!</v>
      </c>
      <c r="K1019" s="674" t="e">
        <f>IF('graph (3)'!$E$20=0,0,IF('graph (3)'!$E$2=0,20,IF(AND(B1019&lt;'graph (3)'!$E$20+'graph (3)'!$E$32,B1019&gt;'graph (3)'!$E$20-'graph (3)'!$E$32),0.25,0)))</f>
        <v>#REF!</v>
      </c>
      <c r="L1019" s="674" t="e">
        <f>IF('graph (3)'!$E$22=0,0,IF('graph (3)'!$E$2=0,20,IF(AND(B1019&gt;'graph (3)'!$E$22-'graph (3)'!$E$32,B1019&lt;'graph (3)'!$E$22+'graph (3)'!$E$32),0.25,0)))</f>
        <v>#REF!</v>
      </c>
    </row>
    <row r="1020" spans="2:12">
      <c r="B1020" s="620" t="e">
        <f>IF('graph (3)'!$E$2=0,"",B1019+'graph (3)'!$E$32)</f>
        <v>#REF!</v>
      </c>
      <c r="C1020" s="673" t="e">
        <f>IF('graph (3)'!$E$2=0,20,IF(SUM(K1020+L1020=0),NA(),0.25))</f>
        <v>#REF!</v>
      </c>
      <c r="D1020" s="496" t="e">
        <f>IF('graph (3)'!$E$2=0,20,IF(AND(B1020&lt;'graph (3)'!$E$10+'graph (3)'!$E$32,B1020&gt;'graph (3)'!$E$10-'graph (3)'!$E$32),0.25,NA()))</f>
        <v>#REF!</v>
      </c>
      <c r="K1020" s="674" t="e">
        <f>IF('graph (3)'!$E$20=0,0,IF('graph (3)'!$E$2=0,20,IF(AND(B1020&lt;'graph (3)'!$E$20+'graph (3)'!$E$32,B1020&gt;'graph (3)'!$E$20-'graph (3)'!$E$32),0.25,0)))</f>
        <v>#REF!</v>
      </c>
      <c r="L1020" s="674" t="e">
        <f>IF('graph (3)'!$E$22=0,0,IF('graph (3)'!$E$2=0,20,IF(AND(B1020&gt;'graph (3)'!$E$22-'graph (3)'!$E$32,B1020&lt;'graph (3)'!$E$22+'graph (3)'!$E$32),0.25,0)))</f>
        <v>#REF!</v>
      </c>
    </row>
    <row r="1021" spans="2:12">
      <c r="B1021" s="620" t="e">
        <f>IF('graph (3)'!$E$2=0,"",B1020+'graph (3)'!$E$32)</f>
        <v>#REF!</v>
      </c>
      <c r="C1021" s="673" t="e">
        <f>IF('graph (3)'!$E$2=0,20,IF(SUM(K1021+L1021=0),NA(),0.25))</f>
        <v>#REF!</v>
      </c>
      <c r="D1021" s="496" t="e">
        <f>IF('graph (3)'!$E$2=0,20,IF(AND(B1021&lt;'graph (3)'!$E$10+'graph (3)'!$E$32,B1021&gt;'graph (3)'!$E$10-'graph (3)'!$E$32),0.25,NA()))</f>
        <v>#REF!</v>
      </c>
      <c r="K1021" s="674" t="e">
        <f>IF('graph (3)'!$E$20=0,0,IF('graph (3)'!$E$2=0,20,IF(AND(B1021&lt;'graph (3)'!$E$20+'graph (3)'!$E$32,B1021&gt;'graph (3)'!$E$20-'graph (3)'!$E$32),0.25,0)))</f>
        <v>#REF!</v>
      </c>
      <c r="L1021" s="674" t="e">
        <f>IF('graph (3)'!$E$22=0,0,IF('graph (3)'!$E$2=0,20,IF(AND(B1021&gt;'graph (3)'!$E$22-'graph (3)'!$E$32,B1021&lt;'graph (3)'!$E$22+'graph (3)'!$E$32),0.25,0)))</f>
        <v>#REF!</v>
      </c>
    </row>
    <row r="1022" spans="2:12">
      <c r="B1022" s="620" t="e">
        <f>IF('graph (3)'!$E$2=0,"",B1021+'graph (3)'!$E$32)</f>
        <v>#REF!</v>
      </c>
      <c r="C1022" s="673" t="e">
        <f>IF('graph (3)'!$E$2=0,20,IF(SUM(K1022+L1022=0),NA(),0.25))</f>
        <v>#REF!</v>
      </c>
      <c r="D1022" s="496" t="e">
        <f>IF('graph (3)'!$E$2=0,20,IF(AND(B1022&lt;'graph (3)'!$E$10+'graph (3)'!$E$32,B1022&gt;'graph (3)'!$E$10-'graph (3)'!$E$32),0.25,NA()))</f>
        <v>#REF!</v>
      </c>
      <c r="K1022" s="674" t="e">
        <f>IF('graph (3)'!$E$20=0,0,IF('graph (3)'!$E$2=0,20,IF(AND(B1022&lt;'graph (3)'!$E$20+'graph (3)'!$E$32,B1022&gt;'graph (3)'!$E$20-'graph (3)'!$E$32),0.25,0)))</f>
        <v>#REF!</v>
      </c>
      <c r="L1022" s="674" t="e">
        <f>IF('graph (3)'!$E$22=0,0,IF('graph (3)'!$E$2=0,20,IF(AND(B1022&gt;'graph (3)'!$E$22-'graph (3)'!$E$32,B1022&lt;'graph (3)'!$E$22+'graph (3)'!$E$32),0.25,0)))</f>
        <v>#REF!</v>
      </c>
    </row>
    <row r="1023" spans="2:12">
      <c r="B1023" s="620" t="e">
        <f>IF('graph (3)'!$E$2=0,"",B1022+'graph (3)'!$E$32)</f>
        <v>#REF!</v>
      </c>
      <c r="C1023" s="673" t="e">
        <f>IF('graph (3)'!$E$2=0,20,IF(SUM(K1023+L1023=0),NA(),0.25))</f>
        <v>#REF!</v>
      </c>
      <c r="D1023" s="496" t="e">
        <f>IF('graph (3)'!$E$2=0,20,IF(AND(B1023&lt;'graph (3)'!$E$10+'graph (3)'!$E$32,B1023&gt;'graph (3)'!$E$10-'graph (3)'!$E$32),0.25,NA()))</f>
        <v>#REF!</v>
      </c>
      <c r="K1023" s="674" t="e">
        <f>IF('graph (3)'!$E$20=0,0,IF('graph (3)'!$E$2=0,20,IF(AND(B1023&lt;'graph (3)'!$E$20+'graph (3)'!$E$32,B1023&gt;'graph (3)'!$E$20-'graph (3)'!$E$32),0.25,0)))</f>
        <v>#REF!</v>
      </c>
      <c r="L1023" s="674" t="e">
        <f>IF('graph (3)'!$E$22=0,0,IF('graph (3)'!$E$2=0,20,IF(AND(B1023&gt;'graph (3)'!$E$22-'graph (3)'!$E$32,B1023&lt;'graph (3)'!$E$22+'graph (3)'!$E$32),0.25,0)))</f>
        <v>#REF!</v>
      </c>
    </row>
    <row r="1024" spans="2:12">
      <c r="B1024" s="620" t="e">
        <f>IF('graph (3)'!$E$2=0,"",B1023+'graph (3)'!$E$32)</f>
        <v>#REF!</v>
      </c>
      <c r="C1024" s="673" t="e">
        <f>IF('graph (3)'!$E$2=0,20,IF(SUM(K1024+L1024=0),NA(),0.25))</f>
        <v>#REF!</v>
      </c>
      <c r="D1024" s="496" t="e">
        <f>IF('graph (3)'!$E$2=0,20,IF(AND(B1024&lt;'graph (3)'!$E$10+'graph (3)'!$E$32,B1024&gt;'graph (3)'!$E$10-'graph (3)'!$E$32),0.25,NA()))</f>
        <v>#REF!</v>
      </c>
      <c r="K1024" s="674" t="e">
        <f>IF('graph (3)'!$E$20=0,0,IF('graph (3)'!$E$2=0,20,IF(AND(B1024&lt;'graph (3)'!$E$20+'graph (3)'!$E$32,B1024&gt;'graph (3)'!$E$20-'graph (3)'!$E$32),0.25,0)))</f>
        <v>#REF!</v>
      </c>
      <c r="L1024" s="674" t="e">
        <f>IF('graph (3)'!$E$22=0,0,IF('graph (3)'!$E$2=0,20,IF(AND(B1024&gt;'graph (3)'!$E$22-'graph (3)'!$E$32,B1024&lt;'graph (3)'!$E$22+'graph (3)'!$E$32),0.25,0)))</f>
        <v>#REF!</v>
      </c>
    </row>
    <row r="1025" spans="2:12">
      <c r="B1025" s="620" t="e">
        <f>IF('graph (3)'!$E$2=0,"",B1024+'graph (3)'!$E$32)</f>
        <v>#REF!</v>
      </c>
      <c r="C1025" s="673" t="e">
        <f>IF('graph (3)'!$E$2=0,20,IF(SUM(K1025+L1025=0),NA(),0.25))</f>
        <v>#REF!</v>
      </c>
      <c r="D1025" s="496" t="e">
        <f>IF('graph (3)'!$E$2=0,20,IF(AND(B1025&lt;'graph (3)'!$E$10+'graph (3)'!$E$32,B1025&gt;'graph (3)'!$E$10-'graph (3)'!$E$32),0.25,NA()))</f>
        <v>#REF!</v>
      </c>
      <c r="K1025" s="674" t="e">
        <f>IF('graph (3)'!$E$20=0,0,IF('graph (3)'!$E$2=0,20,IF(AND(B1025&lt;'graph (3)'!$E$20+'graph (3)'!$E$32,B1025&gt;'graph (3)'!$E$20-'graph (3)'!$E$32),0.25,0)))</f>
        <v>#REF!</v>
      </c>
      <c r="L1025" s="674" t="e">
        <f>IF('graph (3)'!$E$22=0,0,IF('graph (3)'!$E$2=0,20,IF(AND(B1025&gt;'graph (3)'!$E$22-'graph (3)'!$E$32,B1025&lt;'graph (3)'!$E$22+'graph (3)'!$E$32),0.25,0)))</f>
        <v>#REF!</v>
      </c>
    </row>
    <row r="1026" spans="2:12">
      <c r="B1026" s="620" t="e">
        <f>IF('graph (3)'!$E$2=0,"",B1025+'graph (3)'!$E$32)</f>
        <v>#REF!</v>
      </c>
      <c r="C1026" s="673" t="e">
        <f>IF('graph (3)'!$E$2=0,20,IF(SUM(K1026+L1026=0),NA(),0.25))</f>
        <v>#REF!</v>
      </c>
      <c r="D1026" s="496" t="e">
        <f>IF('graph (3)'!$E$2=0,20,IF(AND(B1026&lt;'graph (3)'!$E$10+'graph (3)'!$E$32,B1026&gt;'graph (3)'!$E$10-'graph (3)'!$E$32),0.25,NA()))</f>
        <v>#REF!</v>
      </c>
      <c r="K1026" s="674" t="e">
        <f>IF('graph (3)'!$E$20=0,0,IF('graph (3)'!$E$2=0,20,IF(AND(B1026&lt;'graph (3)'!$E$20+'graph (3)'!$E$32,B1026&gt;'graph (3)'!$E$20-'graph (3)'!$E$32),0.25,0)))</f>
        <v>#REF!</v>
      </c>
      <c r="L1026" s="674" t="e">
        <f>IF('graph (3)'!$E$22=0,0,IF('graph (3)'!$E$2=0,20,IF(AND(B1026&gt;'graph (3)'!$E$22-'graph (3)'!$E$32,B1026&lt;'graph (3)'!$E$22+'graph (3)'!$E$32),0.25,0)))</f>
        <v>#REF!</v>
      </c>
    </row>
    <row r="1027" spans="2:12">
      <c r="B1027" s="620" t="e">
        <f>IF('graph (3)'!$E$2=0,"",B1026+'graph (3)'!$E$32)</f>
        <v>#REF!</v>
      </c>
      <c r="C1027" s="673" t="e">
        <f>IF('graph (3)'!$E$2=0,20,IF(SUM(K1027+L1027=0),NA(),0.25))</f>
        <v>#REF!</v>
      </c>
      <c r="D1027" s="496" t="e">
        <f>IF('graph (3)'!$E$2=0,20,IF(AND(B1027&lt;'graph (3)'!$E$10+'graph (3)'!$E$32,B1027&gt;'graph (3)'!$E$10-'graph (3)'!$E$32),0.25,NA()))</f>
        <v>#REF!</v>
      </c>
      <c r="K1027" s="674" t="e">
        <f>IF('graph (3)'!$E$20=0,0,IF('graph (3)'!$E$2=0,20,IF(AND(B1027&lt;'graph (3)'!$E$20+'graph (3)'!$E$32,B1027&gt;'graph (3)'!$E$20-'graph (3)'!$E$32),0.25,0)))</f>
        <v>#REF!</v>
      </c>
      <c r="L1027" s="674" t="e">
        <f>IF('graph (3)'!$E$22=0,0,IF('graph (3)'!$E$2=0,20,IF(AND(B1027&gt;'graph (3)'!$E$22-'graph (3)'!$E$32,B1027&lt;'graph (3)'!$E$22+'graph (3)'!$E$32),0.25,0)))</f>
        <v>#REF!</v>
      </c>
    </row>
    <row r="1028" spans="2:12">
      <c r="B1028" s="620" t="e">
        <f>IF('graph (3)'!$E$2=0,"",B1027+'graph (3)'!$E$32)</f>
        <v>#REF!</v>
      </c>
      <c r="C1028" s="673" t="e">
        <f>IF('graph (3)'!$E$2=0,20,IF(SUM(K1028+L1028=0),NA(),0.25))</f>
        <v>#REF!</v>
      </c>
      <c r="D1028" s="496" t="e">
        <f>IF('graph (3)'!$E$2=0,20,IF(AND(B1028&lt;'graph (3)'!$E$10+'graph (3)'!$E$32,B1028&gt;'graph (3)'!$E$10-'graph (3)'!$E$32),0.25,NA()))</f>
        <v>#REF!</v>
      </c>
      <c r="K1028" s="674" t="e">
        <f>IF('graph (3)'!$E$20=0,0,IF('graph (3)'!$E$2=0,20,IF(AND(B1028&lt;'graph (3)'!$E$20+'graph (3)'!$E$32,B1028&gt;'graph (3)'!$E$20-'graph (3)'!$E$32),0.25,0)))</f>
        <v>#REF!</v>
      </c>
      <c r="L1028" s="674" t="e">
        <f>IF('graph (3)'!$E$22=0,0,IF('graph (3)'!$E$2=0,20,IF(AND(B1028&gt;'graph (3)'!$E$22-'graph (3)'!$E$32,B1028&lt;'graph (3)'!$E$22+'graph (3)'!$E$32),0.25,0)))</f>
        <v>#REF!</v>
      </c>
    </row>
    <row r="1029" spans="2:12">
      <c r="B1029" s="620" t="e">
        <f>IF('graph (3)'!$E$2=0,"",B1028+'graph (3)'!$E$32)</f>
        <v>#REF!</v>
      </c>
      <c r="C1029" s="673" t="e">
        <f>IF('graph (3)'!$E$2=0,20,IF(SUM(K1029+L1029=0),NA(),0.25))</f>
        <v>#REF!</v>
      </c>
      <c r="D1029" s="496" t="e">
        <f>IF('graph (3)'!$E$2=0,20,IF(AND(B1029&lt;'graph (3)'!$E$10+'graph (3)'!$E$32,B1029&gt;'graph (3)'!$E$10-'graph (3)'!$E$32),0.25,NA()))</f>
        <v>#REF!</v>
      </c>
      <c r="K1029" s="674" t="e">
        <f>IF('graph (3)'!$E$20=0,0,IF('graph (3)'!$E$2=0,20,IF(AND(B1029&lt;'graph (3)'!$E$20+'graph (3)'!$E$32,B1029&gt;'graph (3)'!$E$20-'graph (3)'!$E$32),0.25,0)))</f>
        <v>#REF!</v>
      </c>
      <c r="L1029" s="674" t="e">
        <f>IF('graph (3)'!$E$22=0,0,IF('graph (3)'!$E$2=0,20,IF(AND(B1029&gt;'graph (3)'!$E$22-'graph (3)'!$E$32,B1029&lt;'graph (3)'!$E$22+'graph (3)'!$E$32),0.25,0)))</f>
        <v>#REF!</v>
      </c>
    </row>
    <row r="1030" spans="2:12">
      <c r="B1030" s="620" t="e">
        <f>IF('graph (3)'!$E$2=0,"",B1029+'graph (3)'!$E$32)</f>
        <v>#REF!</v>
      </c>
      <c r="C1030" s="673" t="e">
        <f>IF('graph (3)'!$E$2=0,20,IF(SUM(K1030+L1030=0),NA(),0.25))</f>
        <v>#REF!</v>
      </c>
      <c r="D1030" s="496" t="e">
        <f>IF('graph (3)'!$E$2=0,20,IF(AND(B1030&lt;'graph (3)'!$E$10+'graph (3)'!$E$32,B1030&gt;'graph (3)'!$E$10-'graph (3)'!$E$32),0.25,NA()))</f>
        <v>#REF!</v>
      </c>
      <c r="K1030" s="674" t="e">
        <f>IF('graph (3)'!$E$20=0,0,IF('graph (3)'!$E$2=0,20,IF(AND(B1030&lt;'graph (3)'!$E$20+'graph (3)'!$E$32,B1030&gt;'graph (3)'!$E$20-'graph (3)'!$E$32),0.25,0)))</f>
        <v>#REF!</v>
      </c>
      <c r="L1030" s="674" t="e">
        <f>IF('graph (3)'!$E$22=0,0,IF('graph (3)'!$E$2=0,20,IF(AND(B1030&gt;'graph (3)'!$E$22-'graph (3)'!$E$32,B1030&lt;'graph (3)'!$E$22+'graph (3)'!$E$32),0.25,0)))</f>
        <v>#REF!</v>
      </c>
    </row>
    <row r="1031" spans="2:12">
      <c r="B1031" s="620" t="e">
        <f>IF('graph (3)'!$E$2=0,"",B1030+'graph (3)'!$E$32)</f>
        <v>#REF!</v>
      </c>
      <c r="C1031" s="673" t="e">
        <f>IF('graph (3)'!$E$2=0,20,IF(SUM(K1031+L1031=0),NA(),0.25))</f>
        <v>#REF!</v>
      </c>
      <c r="D1031" s="496" t="e">
        <f>IF('graph (3)'!$E$2=0,20,IF(AND(B1031&lt;'graph (3)'!$E$10+'graph (3)'!$E$32,B1031&gt;'graph (3)'!$E$10-'graph (3)'!$E$32),0.25,NA()))</f>
        <v>#REF!</v>
      </c>
      <c r="K1031" s="674" t="e">
        <f>IF('graph (3)'!$E$20=0,0,IF('graph (3)'!$E$2=0,20,IF(AND(B1031&lt;'graph (3)'!$E$20+'graph (3)'!$E$32,B1031&gt;'graph (3)'!$E$20-'graph (3)'!$E$32),0.25,0)))</f>
        <v>#REF!</v>
      </c>
      <c r="L1031" s="674" t="e">
        <f>IF('graph (3)'!$E$22=0,0,IF('graph (3)'!$E$2=0,20,IF(AND(B1031&gt;'graph (3)'!$E$22-'graph (3)'!$E$32,B1031&lt;'graph (3)'!$E$22+'graph (3)'!$E$32),0.25,0)))</f>
        <v>#REF!</v>
      </c>
    </row>
    <row r="1032" spans="2:12">
      <c r="B1032" s="620" t="e">
        <f>IF('graph (3)'!$E$2=0,"",B1031+'graph (3)'!$E$32)</f>
        <v>#REF!</v>
      </c>
      <c r="C1032" s="673" t="e">
        <f>IF('graph (3)'!$E$2=0,20,IF(SUM(K1032+L1032=0),NA(),0.25))</f>
        <v>#REF!</v>
      </c>
      <c r="D1032" s="496" t="e">
        <f>IF('graph (3)'!$E$2=0,20,IF(AND(B1032&lt;'graph (3)'!$E$10+'graph (3)'!$E$32,B1032&gt;'graph (3)'!$E$10-'graph (3)'!$E$32),0.25,NA()))</f>
        <v>#REF!</v>
      </c>
      <c r="K1032" s="674" t="e">
        <f>IF('graph (3)'!$E$20=0,0,IF('graph (3)'!$E$2=0,20,IF(AND(B1032&lt;'graph (3)'!$E$20+'graph (3)'!$E$32,B1032&gt;'graph (3)'!$E$20-'graph (3)'!$E$32),0.25,0)))</f>
        <v>#REF!</v>
      </c>
      <c r="L1032" s="674" t="e">
        <f>IF('graph (3)'!$E$22=0,0,IF('graph (3)'!$E$2=0,20,IF(AND(B1032&gt;'graph (3)'!$E$22-'graph (3)'!$E$32,B1032&lt;'graph (3)'!$E$22+'graph (3)'!$E$32),0.25,0)))</f>
        <v>#REF!</v>
      </c>
    </row>
    <row r="1033" spans="2:12">
      <c r="B1033" s="620" t="e">
        <f>IF('graph (3)'!$E$2=0,"",B1032+'graph (3)'!$E$32)</f>
        <v>#REF!</v>
      </c>
      <c r="C1033" s="673" t="e">
        <f>IF('graph (3)'!$E$2=0,20,IF(SUM(K1033+L1033=0),NA(),0.25))</f>
        <v>#REF!</v>
      </c>
      <c r="D1033" s="496" t="e">
        <f>IF('graph (3)'!$E$2=0,20,IF(AND(B1033&lt;'graph (3)'!$E$10+'graph (3)'!$E$32,B1033&gt;'graph (3)'!$E$10-'graph (3)'!$E$32),0.25,NA()))</f>
        <v>#REF!</v>
      </c>
      <c r="K1033" s="674" t="e">
        <f>IF('graph (3)'!$E$20=0,0,IF('graph (3)'!$E$2=0,20,IF(AND(B1033&lt;'graph (3)'!$E$20+'graph (3)'!$E$32,B1033&gt;'graph (3)'!$E$20-'graph (3)'!$E$32),0.25,0)))</f>
        <v>#REF!</v>
      </c>
      <c r="L1033" s="674" t="e">
        <f>IF('graph (3)'!$E$22=0,0,IF('graph (3)'!$E$2=0,20,IF(AND(B1033&gt;'graph (3)'!$E$22-'graph (3)'!$E$32,B1033&lt;'graph (3)'!$E$22+'graph (3)'!$E$32),0.25,0)))</f>
        <v>#REF!</v>
      </c>
    </row>
    <row r="1034" spans="2:12">
      <c r="B1034" s="620" t="e">
        <f>IF('graph (3)'!$E$2=0,"",B1033+'graph (3)'!$E$32)</f>
        <v>#REF!</v>
      </c>
      <c r="C1034" s="673" t="e">
        <f>IF('graph (3)'!$E$2=0,20,IF(SUM(K1034+L1034=0),NA(),0.25))</f>
        <v>#REF!</v>
      </c>
      <c r="D1034" s="496" t="e">
        <f>IF('graph (3)'!$E$2=0,20,IF(AND(B1034&lt;'graph (3)'!$E$10+'graph (3)'!$E$32,B1034&gt;'graph (3)'!$E$10-'graph (3)'!$E$32),0.25,NA()))</f>
        <v>#REF!</v>
      </c>
      <c r="K1034" s="674" t="e">
        <f>IF('graph (3)'!$E$20=0,0,IF('graph (3)'!$E$2=0,20,IF(AND(B1034&lt;'graph (3)'!$E$20+'graph (3)'!$E$32,B1034&gt;'graph (3)'!$E$20-'graph (3)'!$E$32),0.25,0)))</f>
        <v>#REF!</v>
      </c>
      <c r="L1034" s="674" t="e">
        <f>IF('graph (3)'!$E$22=0,0,IF('graph (3)'!$E$2=0,20,IF(AND(B1034&gt;'graph (3)'!$E$22-'graph (3)'!$E$32,B1034&lt;'graph (3)'!$E$22+'graph (3)'!$E$32),0.25,0)))</f>
        <v>#REF!</v>
      </c>
    </row>
    <row r="1035" spans="2:12">
      <c r="B1035" s="620" t="e">
        <f>IF('graph (3)'!$E$2=0,"",B1034+'graph (3)'!$E$32)</f>
        <v>#REF!</v>
      </c>
      <c r="C1035" s="673" t="e">
        <f>IF('graph (3)'!$E$2=0,20,IF(SUM(K1035+L1035=0),NA(),0.25))</f>
        <v>#REF!</v>
      </c>
      <c r="D1035" s="496" t="e">
        <f>IF('graph (3)'!$E$2=0,20,IF(AND(B1035&lt;'graph (3)'!$E$10+'graph (3)'!$E$32,B1035&gt;'graph (3)'!$E$10-'graph (3)'!$E$32),0.25,NA()))</f>
        <v>#REF!</v>
      </c>
      <c r="K1035" s="674" t="e">
        <f>IF('graph (3)'!$E$20=0,0,IF('graph (3)'!$E$2=0,20,IF(AND(B1035&lt;'graph (3)'!$E$20+'graph (3)'!$E$32,B1035&gt;'graph (3)'!$E$20-'graph (3)'!$E$32),0.25,0)))</f>
        <v>#REF!</v>
      </c>
      <c r="L1035" s="674" t="e">
        <f>IF('graph (3)'!$E$22=0,0,IF('graph (3)'!$E$2=0,20,IF(AND(B1035&gt;'graph (3)'!$E$22-'graph (3)'!$E$32,B1035&lt;'graph (3)'!$E$22+'graph (3)'!$E$32),0.25,0)))</f>
        <v>#REF!</v>
      </c>
    </row>
    <row r="1036" spans="2:12">
      <c r="B1036" s="620" t="e">
        <f>IF('graph (3)'!$E$2=0,"",B1035+'graph (3)'!$E$32)</f>
        <v>#REF!</v>
      </c>
      <c r="C1036" s="673" t="e">
        <f>IF('graph (3)'!$E$2=0,20,IF(SUM(K1036+L1036=0),NA(),0.25))</f>
        <v>#REF!</v>
      </c>
      <c r="D1036" s="496" t="e">
        <f>IF('graph (3)'!$E$2=0,20,IF(AND(B1036&lt;'graph (3)'!$E$10+'graph (3)'!$E$32,B1036&gt;'graph (3)'!$E$10-'graph (3)'!$E$32),0.25,NA()))</f>
        <v>#REF!</v>
      </c>
      <c r="K1036" s="674" t="e">
        <f>IF('graph (3)'!$E$20=0,0,IF('graph (3)'!$E$2=0,20,IF(AND(B1036&lt;'graph (3)'!$E$20+'graph (3)'!$E$32,B1036&gt;'graph (3)'!$E$20-'graph (3)'!$E$32),0.25,0)))</f>
        <v>#REF!</v>
      </c>
      <c r="L1036" s="674" t="e">
        <f>IF('graph (3)'!$E$22=0,0,IF('graph (3)'!$E$2=0,20,IF(AND(B1036&gt;'graph (3)'!$E$22-'graph (3)'!$E$32,B1036&lt;'graph (3)'!$E$22+'graph (3)'!$E$32),0.25,0)))</f>
        <v>#REF!</v>
      </c>
    </row>
    <row r="1037" spans="2:12">
      <c r="B1037" s="620" t="e">
        <f>IF('graph (3)'!$E$2=0,"",B1036+'graph (3)'!$E$32)</f>
        <v>#REF!</v>
      </c>
      <c r="C1037" s="673" t="e">
        <f>IF('graph (3)'!$E$2=0,20,IF(SUM(K1037+L1037=0),NA(),0.25))</f>
        <v>#REF!</v>
      </c>
      <c r="D1037" s="496" t="e">
        <f>IF('graph (3)'!$E$2=0,20,IF(AND(B1037&lt;'graph (3)'!$E$10+'graph (3)'!$E$32,B1037&gt;'graph (3)'!$E$10-'graph (3)'!$E$32),0.25,NA()))</f>
        <v>#REF!</v>
      </c>
      <c r="K1037" s="674" t="e">
        <f>IF('graph (3)'!$E$20=0,0,IF('graph (3)'!$E$2=0,20,IF(AND(B1037&lt;'graph (3)'!$E$20+'graph (3)'!$E$32,B1037&gt;'graph (3)'!$E$20-'graph (3)'!$E$32),0.25,0)))</f>
        <v>#REF!</v>
      </c>
      <c r="L1037" s="674" t="e">
        <f>IF('graph (3)'!$E$22=0,0,IF('graph (3)'!$E$2=0,20,IF(AND(B1037&gt;'graph (3)'!$E$22-'graph (3)'!$E$32,B1037&lt;'graph (3)'!$E$22+'graph (3)'!$E$32),0.25,0)))</f>
        <v>#REF!</v>
      </c>
    </row>
    <row r="1038" spans="2:12">
      <c r="B1038" s="620" t="e">
        <f>IF('graph (3)'!$E$2=0,"",B1037+'graph (3)'!$E$32)</f>
        <v>#REF!</v>
      </c>
      <c r="C1038" s="673" t="e">
        <f>IF('graph (3)'!$E$2=0,20,IF(SUM(K1038+L1038=0),NA(),0.25))</f>
        <v>#REF!</v>
      </c>
      <c r="D1038" s="496" t="e">
        <f>IF('graph (3)'!$E$2=0,20,IF(AND(B1038&lt;'graph (3)'!$E$10+'graph (3)'!$E$32,B1038&gt;'graph (3)'!$E$10-'graph (3)'!$E$32),0.25,NA()))</f>
        <v>#REF!</v>
      </c>
      <c r="K1038" s="674" t="e">
        <f>IF('graph (3)'!$E$20=0,0,IF('graph (3)'!$E$2=0,20,IF(AND(B1038&lt;'graph (3)'!$E$20+'graph (3)'!$E$32,B1038&gt;'graph (3)'!$E$20-'graph (3)'!$E$32),0.25,0)))</f>
        <v>#REF!</v>
      </c>
      <c r="L1038" s="674" t="e">
        <f>IF('graph (3)'!$E$22=0,0,IF('graph (3)'!$E$2=0,20,IF(AND(B1038&gt;'graph (3)'!$E$22-'graph (3)'!$E$32,B1038&lt;'graph (3)'!$E$22+'graph (3)'!$E$32),0.25,0)))</f>
        <v>#REF!</v>
      </c>
    </row>
    <row r="1039" spans="2:12">
      <c r="B1039" s="620" t="e">
        <f>IF('graph (3)'!$E$2=0,"",B1038+'graph (3)'!$E$32)</f>
        <v>#REF!</v>
      </c>
      <c r="C1039" s="673" t="e">
        <f>IF('graph (3)'!$E$2=0,20,IF(SUM(K1039+L1039=0),NA(),0.25))</f>
        <v>#REF!</v>
      </c>
      <c r="D1039" s="496" t="e">
        <f>IF('graph (3)'!$E$2=0,20,IF(AND(B1039&lt;'graph (3)'!$E$10+'graph (3)'!$E$32,B1039&gt;'graph (3)'!$E$10-'graph (3)'!$E$32),0.25,NA()))</f>
        <v>#REF!</v>
      </c>
      <c r="K1039" s="674" t="e">
        <f>IF('graph (3)'!$E$20=0,0,IF('graph (3)'!$E$2=0,20,IF(AND(B1039&lt;'graph (3)'!$E$20+'graph (3)'!$E$32,B1039&gt;'graph (3)'!$E$20-'graph (3)'!$E$32),0.25,0)))</f>
        <v>#REF!</v>
      </c>
      <c r="L1039" s="674" t="e">
        <f>IF('graph (3)'!$E$22=0,0,IF('graph (3)'!$E$2=0,20,IF(AND(B1039&gt;'graph (3)'!$E$22-'graph (3)'!$E$32,B1039&lt;'graph (3)'!$E$22+'graph (3)'!$E$32),0.25,0)))</f>
        <v>#REF!</v>
      </c>
    </row>
    <row r="1040" spans="2:12">
      <c r="B1040" s="620" t="e">
        <f>IF('graph (3)'!$E$2=0,"",B1039+'graph (3)'!$E$32)</f>
        <v>#REF!</v>
      </c>
      <c r="C1040" s="673" t="e">
        <f>IF('graph (3)'!$E$2=0,20,IF(SUM(K1040+L1040=0),NA(),0.25))</f>
        <v>#REF!</v>
      </c>
      <c r="D1040" s="496" t="e">
        <f>IF('graph (3)'!$E$2=0,20,IF(AND(B1040&lt;'graph (3)'!$E$10+'graph (3)'!$E$32,B1040&gt;'graph (3)'!$E$10-'graph (3)'!$E$32),0.25,NA()))</f>
        <v>#REF!</v>
      </c>
      <c r="K1040" s="674" t="e">
        <f>IF('graph (3)'!$E$20=0,0,IF('graph (3)'!$E$2=0,20,IF(AND(B1040&lt;'graph (3)'!$E$20+'graph (3)'!$E$32,B1040&gt;'graph (3)'!$E$20-'graph (3)'!$E$32),0.25,0)))</f>
        <v>#REF!</v>
      </c>
      <c r="L1040" s="674" t="e">
        <f>IF('graph (3)'!$E$22=0,0,IF('graph (3)'!$E$2=0,20,IF(AND(B1040&gt;'graph (3)'!$E$22-'graph (3)'!$E$32,B1040&lt;'graph (3)'!$E$22+'graph (3)'!$E$32),0.25,0)))</f>
        <v>#REF!</v>
      </c>
    </row>
    <row r="1041" spans="2:12">
      <c r="B1041" s="620" t="e">
        <f>IF('graph (3)'!$E$2=0,"",B1040+'graph (3)'!$E$32)</f>
        <v>#REF!</v>
      </c>
      <c r="C1041" s="673" t="e">
        <f>IF('graph (3)'!$E$2=0,20,IF(SUM(K1041+L1041=0),NA(),0.25))</f>
        <v>#REF!</v>
      </c>
      <c r="D1041" s="496" t="e">
        <f>IF('graph (3)'!$E$2=0,20,IF(AND(B1041&lt;'graph (3)'!$E$10+'graph (3)'!$E$32,B1041&gt;'graph (3)'!$E$10-'graph (3)'!$E$32),0.25,NA()))</f>
        <v>#REF!</v>
      </c>
      <c r="K1041" s="674" t="e">
        <f>IF('graph (3)'!$E$20=0,0,IF('graph (3)'!$E$2=0,20,IF(AND(B1041&lt;'graph (3)'!$E$20+'graph (3)'!$E$32,B1041&gt;'graph (3)'!$E$20-'graph (3)'!$E$32),0.25,0)))</f>
        <v>#REF!</v>
      </c>
      <c r="L1041" s="674" t="e">
        <f>IF('graph (3)'!$E$22=0,0,IF('graph (3)'!$E$2=0,20,IF(AND(B1041&gt;'graph (3)'!$E$22-'graph (3)'!$E$32,B1041&lt;'graph (3)'!$E$22+'graph (3)'!$E$32),0.25,0)))</f>
        <v>#REF!</v>
      </c>
    </row>
    <row r="1042" spans="2:12">
      <c r="B1042" s="620" t="e">
        <f>IF('graph (3)'!$E$2=0,"",B1041+'graph (3)'!$E$32)</f>
        <v>#REF!</v>
      </c>
      <c r="C1042" s="673" t="e">
        <f>IF('graph (3)'!$E$2=0,20,IF(SUM(K1042+L1042=0),NA(),0.25))</f>
        <v>#REF!</v>
      </c>
      <c r="D1042" s="496" t="e">
        <f>IF('graph (3)'!$E$2=0,20,IF(AND(B1042&lt;'graph (3)'!$E$10+'graph (3)'!$E$32,B1042&gt;'graph (3)'!$E$10-'graph (3)'!$E$32),0.25,NA()))</f>
        <v>#REF!</v>
      </c>
      <c r="K1042" s="674" t="e">
        <f>IF('graph (3)'!$E$20=0,0,IF('graph (3)'!$E$2=0,20,IF(AND(B1042&lt;'graph (3)'!$E$20+'graph (3)'!$E$32,B1042&gt;'graph (3)'!$E$20-'graph (3)'!$E$32),0.25,0)))</f>
        <v>#REF!</v>
      </c>
      <c r="L1042" s="674" t="e">
        <f>IF('graph (3)'!$E$22=0,0,IF('graph (3)'!$E$2=0,20,IF(AND(B1042&gt;'graph (3)'!$E$22-'graph (3)'!$E$32,B1042&lt;'graph (3)'!$E$22+'graph (3)'!$E$32),0.25,0)))</f>
        <v>#REF!</v>
      </c>
    </row>
    <row r="1043" spans="2:12">
      <c r="B1043" s="620" t="e">
        <f>IF('graph (3)'!$E$2=0,"",B1042+'graph (3)'!$E$32)</f>
        <v>#REF!</v>
      </c>
      <c r="C1043" s="673" t="e">
        <f>IF('graph (3)'!$E$2=0,20,IF(SUM(K1043+L1043=0),NA(),0.25))</f>
        <v>#REF!</v>
      </c>
      <c r="D1043" s="496" t="e">
        <f>IF('graph (3)'!$E$2=0,20,IF(AND(B1043&lt;'graph (3)'!$E$10+'graph (3)'!$E$32,B1043&gt;'graph (3)'!$E$10-'graph (3)'!$E$32),0.25,NA()))</f>
        <v>#REF!</v>
      </c>
      <c r="K1043" s="674" t="e">
        <f>IF('graph (3)'!$E$20=0,0,IF('graph (3)'!$E$2=0,20,IF(AND(B1043&lt;'graph (3)'!$E$20+'graph (3)'!$E$32,B1043&gt;'graph (3)'!$E$20-'graph (3)'!$E$32),0.25,0)))</f>
        <v>#REF!</v>
      </c>
      <c r="L1043" s="674" t="e">
        <f>IF('graph (3)'!$E$22=0,0,IF('graph (3)'!$E$2=0,20,IF(AND(B1043&gt;'graph (3)'!$E$22-'graph (3)'!$E$32,B1043&lt;'graph (3)'!$E$22+'graph (3)'!$E$32),0.25,0)))</f>
        <v>#REF!</v>
      </c>
    </row>
    <row r="1044" spans="2:12">
      <c r="B1044" s="620" t="e">
        <f>IF('graph (3)'!$E$2=0,"",B1043+'graph (3)'!$E$32)</f>
        <v>#REF!</v>
      </c>
      <c r="C1044" s="673" t="e">
        <f>IF('graph (3)'!$E$2=0,20,IF(SUM(K1044+L1044=0),NA(),0.25))</f>
        <v>#REF!</v>
      </c>
      <c r="D1044" s="496" t="e">
        <f>IF('graph (3)'!$E$2=0,20,IF(AND(B1044&lt;'graph (3)'!$E$10+'graph (3)'!$E$32,B1044&gt;'graph (3)'!$E$10-'graph (3)'!$E$32),0.25,NA()))</f>
        <v>#REF!</v>
      </c>
      <c r="K1044" s="674" t="e">
        <f>IF('graph (3)'!$E$20=0,0,IF('graph (3)'!$E$2=0,20,IF(AND(B1044&lt;'graph (3)'!$E$20+'graph (3)'!$E$32,B1044&gt;'graph (3)'!$E$20-'graph (3)'!$E$32),0.25,0)))</f>
        <v>#REF!</v>
      </c>
      <c r="L1044" s="674" t="e">
        <f>IF('graph (3)'!$E$22=0,0,IF('graph (3)'!$E$2=0,20,IF(AND(B1044&gt;'graph (3)'!$E$22-'graph (3)'!$E$32,B1044&lt;'graph (3)'!$E$22+'graph (3)'!$E$32),0.25,0)))</f>
        <v>#REF!</v>
      </c>
    </row>
    <row r="1045" spans="2:12">
      <c r="B1045" s="620" t="e">
        <f>IF('graph (3)'!$E$2=0,"",B1044+'graph (3)'!$E$32)</f>
        <v>#REF!</v>
      </c>
      <c r="C1045" s="673" t="e">
        <f>IF('graph (3)'!$E$2=0,20,IF(SUM(K1045+L1045=0),NA(),0.25))</f>
        <v>#REF!</v>
      </c>
      <c r="D1045" s="496" t="e">
        <f>IF('graph (3)'!$E$2=0,20,IF(AND(B1045&lt;'graph (3)'!$E$10+'graph (3)'!$E$32,B1045&gt;'graph (3)'!$E$10-'graph (3)'!$E$32),0.25,NA()))</f>
        <v>#REF!</v>
      </c>
      <c r="K1045" s="674" t="e">
        <f>IF('graph (3)'!$E$20=0,0,IF('graph (3)'!$E$2=0,20,IF(AND(B1045&lt;'graph (3)'!$E$20+'graph (3)'!$E$32,B1045&gt;'graph (3)'!$E$20-'graph (3)'!$E$32),0.25,0)))</f>
        <v>#REF!</v>
      </c>
      <c r="L1045" s="674" t="e">
        <f>IF('graph (3)'!$E$22=0,0,IF('graph (3)'!$E$2=0,20,IF(AND(B1045&gt;'graph (3)'!$E$22-'graph (3)'!$E$32,B1045&lt;'graph (3)'!$E$22+'graph (3)'!$E$32),0.25,0)))</f>
        <v>#REF!</v>
      </c>
    </row>
    <row r="1046" spans="2:12">
      <c r="B1046" s="620" t="e">
        <f>IF('graph (3)'!$E$2=0,"",B1045+'graph (3)'!$E$32)</f>
        <v>#REF!</v>
      </c>
      <c r="C1046" s="673" t="e">
        <f>IF('graph (3)'!$E$2=0,20,IF(SUM(K1046+L1046=0),NA(),0.25))</f>
        <v>#REF!</v>
      </c>
      <c r="D1046" s="496" t="e">
        <f>IF('graph (3)'!$E$2=0,20,IF(AND(B1046&lt;'graph (3)'!$E$10+'graph (3)'!$E$32,B1046&gt;'graph (3)'!$E$10-'graph (3)'!$E$32),0.25,NA()))</f>
        <v>#REF!</v>
      </c>
      <c r="K1046" s="674" t="e">
        <f>IF('graph (3)'!$E$20=0,0,IF('graph (3)'!$E$2=0,20,IF(AND(B1046&lt;'graph (3)'!$E$20+'graph (3)'!$E$32,B1046&gt;'graph (3)'!$E$20-'graph (3)'!$E$32),0.25,0)))</f>
        <v>#REF!</v>
      </c>
      <c r="L1046" s="674" t="e">
        <f>IF('graph (3)'!$E$22=0,0,IF('graph (3)'!$E$2=0,20,IF(AND(B1046&gt;'graph (3)'!$E$22-'graph (3)'!$E$32,B1046&lt;'graph (3)'!$E$22+'graph (3)'!$E$32),0.25,0)))</f>
        <v>#REF!</v>
      </c>
    </row>
    <row r="1047" spans="2:12">
      <c r="B1047" s="620" t="e">
        <f>IF('graph (3)'!$E$2=0,"",B1046+'graph (3)'!$E$32)</f>
        <v>#REF!</v>
      </c>
      <c r="C1047" s="673" t="e">
        <f>IF('graph (3)'!$E$2=0,20,IF(SUM(K1047+L1047=0),NA(),0.25))</f>
        <v>#REF!</v>
      </c>
      <c r="D1047" s="496" t="e">
        <f>IF('graph (3)'!$E$2=0,20,IF(AND(B1047&lt;'graph (3)'!$E$10+'graph (3)'!$E$32,B1047&gt;'graph (3)'!$E$10-'graph (3)'!$E$32),0.25,NA()))</f>
        <v>#REF!</v>
      </c>
      <c r="K1047" s="674" t="e">
        <f>IF('graph (3)'!$E$20=0,0,IF('graph (3)'!$E$2=0,20,IF(AND(B1047&lt;'graph (3)'!$E$20+'graph (3)'!$E$32,B1047&gt;'graph (3)'!$E$20-'graph (3)'!$E$32),0.25,0)))</f>
        <v>#REF!</v>
      </c>
      <c r="L1047" s="674" t="e">
        <f>IF('graph (3)'!$E$22=0,0,IF('graph (3)'!$E$2=0,20,IF(AND(B1047&gt;'graph (3)'!$E$22-'graph (3)'!$E$32,B1047&lt;'graph (3)'!$E$22+'graph (3)'!$E$32),0.25,0)))</f>
        <v>#REF!</v>
      </c>
    </row>
    <row r="1048" spans="2:12">
      <c r="B1048" s="620" t="e">
        <f>IF('graph (3)'!$E$2=0,"",B1047+'graph (3)'!$E$32)</f>
        <v>#REF!</v>
      </c>
      <c r="C1048" s="673" t="e">
        <f>IF('graph (3)'!$E$2=0,20,IF(SUM(K1048+L1048=0),NA(),0.25))</f>
        <v>#REF!</v>
      </c>
      <c r="D1048" s="496" t="e">
        <f>IF('graph (3)'!$E$2=0,20,IF(AND(B1048&lt;'graph (3)'!$E$10+'graph (3)'!$E$32,B1048&gt;'graph (3)'!$E$10-'graph (3)'!$E$32),0.25,NA()))</f>
        <v>#REF!</v>
      </c>
      <c r="K1048" s="674" t="e">
        <f>IF('graph (3)'!$E$20=0,0,IF('graph (3)'!$E$2=0,20,IF(AND(B1048&lt;'graph (3)'!$E$20+'graph (3)'!$E$32,B1048&gt;'graph (3)'!$E$20-'graph (3)'!$E$32),0.25,0)))</f>
        <v>#REF!</v>
      </c>
      <c r="L1048" s="674" t="e">
        <f>IF('graph (3)'!$E$22=0,0,IF('graph (3)'!$E$2=0,20,IF(AND(B1048&gt;'graph (3)'!$E$22-'graph (3)'!$E$32,B1048&lt;'graph (3)'!$E$22+'graph (3)'!$E$32),0.25,0)))</f>
        <v>#REF!</v>
      </c>
    </row>
    <row r="1049" spans="2:12">
      <c r="B1049" s="620" t="e">
        <f>IF('graph (3)'!$E$2=0,"",B1048+'graph (3)'!$E$32)</f>
        <v>#REF!</v>
      </c>
      <c r="C1049" s="673" t="e">
        <f>IF('graph (3)'!$E$2=0,20,IF(SUM(K1049+L1049=0),NA(),0.25))</f>
        <v>#REF!</v>
      </c>
      <c r="D1049" s="496" t="e">
        <f>IF('graph (3)'!$E$2=0,20,IF(AND(B1049&lt;'graph (3)'!$E$10+'graph (3)'!$E$32,B1049&gt;'graph (3)'!$E$10-'graph (3)'!$E$32),0.25,NA()))</f>
        <v>#REF!</v>
      </c>
      <c r="K1049" s="674" t="e">
        <f>IF('graph (3)'!$E$20=0,0,IF('graph (3)'!$E$2=0,20,IF(AND(B1049&lt;'graph (3)'!$E$20+'graph (3)'!$E$32,B1049&gt;'graph (3)'!$E$20-'graph (3)'!$E$32),0.25,0)))</f>
        <v>#REF!</v>
      </c>
      <c r="L1049" s="674" t="e">
        <f>IF('graph (3)'!$E$22=0,0,IF('graph (3)'!$E$2=0,20,IF(AND(B1049&gt;'graph (3)'!$E$22-'graph (3)'!$E$32,B1049&lt;'graph (3)'!$E$22+'graph (3)'!$E$32),0.25,0)))</f>
        <v>#REF!</v>
      </c>
    </row>
    <row r="1050" spans="2:12">
      <c r="B1050" s="620" t="e">
        <f>IF('graph (3)'!$E$2=0,"",B1049+'graph (3)'!$E$32)</f>
        <v>#REF!</v>
      </c>
      <c r="C1050" s="673" t="e">
        <f>IF('graph (3)'!$E$2=0,20,IF(SUM(K1050+L1050=0),NA(),0.25))</f>
        <v>#REF!</v>
      </c>
      <c r="D1050" s="496" t="e">
        <f>IF('graph (3)'!$E$2=0,20,IF(AND(B1050&lt;'graph (3)'!$E$10+'graph (3)'!$E$32,B1050&gt;'graph (3)'!$E$10-'graph (3)'!$E$32),0.25,NA()))</f>
        <v>#REF!</v>
      </c>
      <c r="K1050" s="674" t="e">
        <f>IF('graph (3)'!$E$20=0,0,IF('graph (3)'!$E$2=0,20,IF(AND(B1050&lt;'graph (3)'!$E$20+'graph (3)'!$E$32,B1050&gt;'graph (3)'!$E$20-'graph (3)'!$E$32),0.25,0)))</f>
        <v>#REF!</v>
      </c>
      <c r="L1050" s="674" t="e">
        <f>IF('graph (3)'!$E$22=0,0,IF('graph (3)'!$E$2=0,20,IF(AND(B1050&gt;'graph (3)'!$E$22-'graph (3)'!$E$32,B1050&lt;'graph (3)'!$E$22+'graph (3)'!$E$32),0.25,0)))</f>
        <v>#REF!</v>
      </c>
    </row>
    <row r="1051" spans="2:12">
      <c r="B1051" s="620" t="e">
        <f>IF('graph (3)'!$E$2=0,"",B1050+'graph (3)'!$E$32)</f>
        <v>#REF!</v>
      </c>
      <c r="C1051" s="673" t="e">
        <f>IF('graph (3)'!$E$2=0,20,IF(SUM(K1051+L1051=0),NA(),0.25))</f>
        <v>#REF!</v>
      </c>
      <c r="D1051" s="496" t="e">
        <f>IF('graph (3)'!$E$2=0,20,IF(AND(B1051&lt;'graph (3)'!$E$10+'graph (3)'!$E$32,B1051&gt;'graph (3)'!$E$10-'graph (3)'!$E$32),0.25,NA()))</f>
        <v>#REF!</v>
      </c>
      <c r="K1051" s="674" t="e">
        <f>IF('graph (3)'!$E$20=0,0,IF('graph (3)'!$E$2=0,20,IF(AND(B1051&lt;'graph (3)'!$E$20+'graph (3)'!$E$32,B1051&gt;'graph (3)'!$E$20-'graph (3)'!$E$32),0.25,0)))</f>
        <v>#REF!</v>
      </c>
      <c r="L1051" s="674" t="e">
        <f>IF('graph (3)'!$E$22=0,0,IF('graph (3)'!$E$2=0,20,IF(AND(B1051&gt;'graph (3)'!$E$22-'graph (3)'!$E$32,B1051&lt;'graph (3)'!$E$22+'graph (3)'!$E$32),0.25,0)))</f>
        <v>#REF!</v>
      </c>
    </row>
    <row r="1052" spans="2:12">
      <c r="B1052" s="620" t="e">
        <f>IF('graph (3)'!$E$2=0,"",B1051+'graph (3)'!$E$32)</f>
        <v>#REF!</v>
      </c>
      <c r="C1052" s="673" t="e">
        <f>IF('graph (3)'!$E$2=0,20,IF(SUM(K1052+L1052=0),NA(),0.25))</f>
        <v>#REF!</v>
      </c>
      <c r="D1052" s="496" t="e">
        <f>IF('graph (3)'!$E$2=0,20,IF(AND(B1052&lt;'graph (3)'!$E$10+'graph (3)'!$E$32,B1052&gt;'graph (3)'!$E$10-'graph (3)'!$E$32),0.25,NA()))</f>
        <v>#REF!</v>
      </c>
      <c r="K1052" s="674" t="e">
        <f>IF('graph (3)'!$E$20=0,0,IF('graph (3)'!$E$2=0,20,IF(AND(B1052&lt;'graph (3)'!$E$20+'graph (3)'!$E$32,B1052&gt;'graph (3)'!$E$20-'graph (3)'!$E$32),0.25,0)))</f>
        <v>#REF!</v>
      </c>
      <c r="L1052" s="674" t="e">
        <f>IF('graph (3)'!$E$22=0,0,IF('graph (3)'!$E$2=0,20,IF(AND(B1052&gt;'graph (3)'!$E$22-'graph (3)'!$E$32,B1052&lt;'graph (3)'!$E$22+'graph (3)'!$E$32),0.25,0)))</f>
        <v>#REF!</v>
      </c>
    </row>
    <row r="1053" spans="2:12">
      <c r="B1053" s="620" t="e">
        <f>IF('graph (3)'!$E$2=0,"",B1052+'graph (3)'!$E$32)</f>
        <v>#REF!</v>
      </c>
      <c r="C1053" s="673" t="e">
        <f>IF('graph (3)'!$E$2=0,20,IF(SUM(K1053+L1053=0),NA(),0.25))</f>
        <v>#REF!</v>
      </c>
      <c r="D1053" s="496" t="e">
        <f>IF('graph (3)'!$E$2=0,20,IF(AND(B1053&lt;'graph (3)'!$E$10+'graph (3)'!$E$32,B1053&gt;'graph (3)'!$E$10-'graph (3)'!$E$32),0.25,NA()))</f>
        <v>#REF!</v>
      </c>
      <c r="K1053" s="674" t="e">
        <f>IF('graph (3)'!$E$20=0,0,IF('graph (3)'!$E$2=0,20,IF(AND(B1053&lt;'graph (3)'!$E$20+'graph (3)'!$E$32,B1053&gt;'graph (3)'!$E$20-'graph (3)'!$E$32),0.25,0)))</f>
        <v>#REF!</v>
      </c>
      <c r="L1053" s="674" t="e">
        <f>IF('graph (3)'!$E$22=0,0,IF('graph (3)'!$E$2=0,20,IF(AND(B1053&gt;'graph (3)'!$E$22-'graph (3)'!$E$32,B1053&lt;'graph (3)'!$E$22+'graph (3)'!$E$32),0.25,0)))</f>
        <v>#REF!</v>
      </c>
    </row>
    <row r="1054" spans="2:12">
      <c r="B1054" s="620" t="e">
        <f>IF('graph (3)'!$E$2=0,"",B1053+'graph (3)'!$E$32)</f>
        <v>#REF!</v>
      </c>
      <c r="C1054" s="673" t="e">
        <f>IF('graph (3)'!$E$2=0,20,IF(SUM(K1054+L1054=0),NA(),0.25))</f>
        <v>#REF!</v>
      </c>
      <c r="D1054" s="496" t="e">
        <f>IF('graph (3)'!$E$2=0,20,IF(AND(B1054&lt;'graph (3)'!$E$10+'graph (3)'!$E$32,B1054&gt;'graph (3)'!$E$10-'graph (3)'!$E$32),0.25,NA()))</f>
        <v>#REF!</v>
      </c>
      <c r="K1054" s="674" t="e">
        <f>IF('graph (3)'!$E$20=0,0,IF('graph (3)'!$E$2=0,20,IF(AND(B1054&lt;'graph (3)'!$E$20+'graph (3)'!$E$32,B1054&gt;'graph (3)'!$E$20-'graph (3)'!$E$32),0.25,0)))</f>
        <v>#REF!</v>
      </c>
      <c r="L1054" s="674" t="e">
        <f>IF('graph (3)'!$E$22=0,0,IF('graph (3)'!$E$2=0,20,IF(AND(B1054&gt;'graph (3)'!$E$22-'graph (3)'!$E$32,B1054&lt;'graph (3)'!$E$22+'graph (3)'!$E$32),0.25,0)))</f>
        <v>#REF!</v>
      </c>
    </row>
    <row r="1055" spans="2:12">
      <c r="B1055" s="620" t="e">
        <f>IF('graph (3)'!$E$2=0,"",B1054+'graph (3)'!$E$32)</f>
        <v>#REF!</v>
      </c>
      <c r="C1055" s="673" t="e">
        <f>IF('graph (3)'!$E$2=0,20,IF(SUM(K1055+L1055=0),NA(),0.25))</f>
        <v>#REF!</v>
      </c>
      <c r="D1055" s="496" t="e">
        <f>IF('graph (3)'!$E$2=0,20,IF(AND(B1055&lt;'graph (3)'!$E$10+'graph (3)'!$E$32,B1055&gt;'graph (3)'!$E$10-'graph (3)'!$E$32),0.25,NA()))</f>
        <v>#REF!</v>
      </c>
      <c r="K1055" s="674" t="e">
        <f>IF('graph (3)'!$E$20=0,0,IF('graph (3)'!$E$2=0,20,IF(AND(B1055&lt;'graph (3)'!$E$20+'graph (3)'!$E$32,B1055&gt;'graph (3)'!$E$20-'graph (3)'!$E$32),0.25,0)))</f>
        <v>#REF!</v>
      </c>
      <c r="L1055" s="674" t="e">
        <f>IF('graph (3)'!$E$22=0,0,IF('graph (3)'!$E$2=0,20,IF(AND(B1055&gt;'graph (3)'!$E$22-'graph (3)'!$E$32,B1055&lt;'graph (3)'!$E$22+'graph (3)'!$E$32),0.25,0)))</f>
        <v>#REF!</v>
      </c>
    </row>
    <row r="1056" spans="2:12">
      <c r="B1056" s="620" t="e">
        <f>IF('graph (3)'!$E$2=0,"",B1055+'graph (3)'!$E$32)</f>
        <v>#REF!</v>
      </c>
      <c r="C1056" s="673" t="e">
        <f>IF('graph (3)'!$E$2=0,20,IF(SUM(K1056+L1056=0),NA(),0.25))</f>
        <v>#REF!</v>
      </c>
      <c r="D1056" s="496" t="e">
        <f>IF('graph (3)'!$E$2=0,20,IF(AND(B1056&lt;'graph (3)'!$E$10+'graph (3)'!$E$32,B1056&gt;'graph (3)'!$E$10-'graph (3)'!$E$32),0.25,NA()))</f>
        <v>#REF!</v>
      </c>
      <c r="K1056" s="674" t="e">
        <f>IF('graph (3)'!$E$20=0,0,IF('graph (3)'!$E$2=0,20,IF(AND(B1056&lt;'graph (3)'!$E$20+'graph (3)'!$E$32,B1056&gt;'graph (3)'!$E$20-'graph (3)'!$E$32),0.25,0)))</f>
        <v>#REF!</v>
      </c>
      <c r="L1056" s="674" t="e">
        <f>IF('graph (3)'!$E$22=0,0,IF('graph (3)'!$E$2=0,20,IF(AND(B1056&gt;'graph (3)'!$E$22-'graph (3)'!$E$32,B1056&lt;'graph (3)'!$E$22+'graph (3)'!$E$32),0.25,0)))</f>
        <v>#REF!</v>
      </c>
    </row>
    <row r="1057" spans="2:12">
      <c r="B1057" s="620" t="e">
        <f>IF('graph (3)'!$E$2=0,"",B1056+'graph (3)'!$E$32)</f>
        <v>#REF!</v>
      </c>
      <c r="C1057" s="673" t="e">
        <f>IF('graph (3)'!$E$2=0,20,IF(SUM(K1057+L1057=0),NA(),0.25))</f>
        <v>#REF!</v>
      </c>
      <c r="D1057" s="496" t="e">
        <f>IF('graph (3)'!$E$2=0,20,IF(AND(B1057&lt;'graph (3)'!$E$10+'graph (3)'!$E$32,B1057&gt;'graph (3)'!$E$10-'graph (3)'!$E$32),0.25,NA()))</f>
        <v>#REF!</v>
      </c>
      <c r="K1057" s="674" t="e">
        <f>IF('graph (3)'!$E$20=0,0,IF('graph (3)'!$E$2=0,20,IF(AND(B1057&lt;'graph (3)'!$E$20+'graph (3)'!$E$32,B1057&gt;'graph (3)'!$E$20-'graph (3)'!$E$32),0.25,0)))</f>
        <v>#REF!</v>
      </c>
      <c r="L1057" s="674" t="e">
        <f>IF('graph (3)'!$E$22=0,0,IF('graph (3)'!$E$2=0,20,IF(AND(B1057&gt;'graph (3)'!$E$22-'graph (3)'!$E$32,B1057&lt;'graph (3)'!$E$22+'graph (3)'!$E$32),0.25,0)))</f>
        <v>#REF!</v>
      </c>
    </row>
    <row r="1058" spans="2:12">
      <c r="B1058" s="620" t="e">
        <f>IF('graph (3)'!$E$2=0,"",B1057+'graph (3)'!$E$32)</f>
        <v>#REF!</v>
      </c>
      <c r="C1058" s="673" t="e">
        <f>IF('graph (3)'!$E$2=0,20,IF(SUM(K1058+L1058=0),NA(),0.25))</f>
        <v>#REF!</v>
      </c>
      <c r="D1058" s="496" t="e">
        <f>IF('graph (3)'!$E$2=0,20,IF(AND(B1058&lt;'graph (3)'!$E$10+'graph (3)'!$E$32,B1058&gt;'graph (3)'!$E$10-'graph (3)'!$E$32),0.25,NA()))</f>
        <v>#REF!</v>
      </c>
      <c r="K1058" s="674" t="e">
        <f>IF('graph (3)'!$E$20=0,0,IF('graph (3)'!$E$2=0,20,IF(AND(B1058&lt;'graph (3)'!$E$20+'graph (3)'!$E$32,B1058&gt;'graph (3)'!$E$20-'graph (3)'!$E$32),0.25,0)))</f>
        <v>#REF!</v>
      </c>
      <c r="L1058" s="674" t="e">
        <f>IF('graph (3)'!$E$22=0,0,IF('graph (3)'!$E$2=0,20,IF(AND(B1058&gt;'graph (3)'!$E$22-'graph (3)'!$E$32,B1058&lt;'graph (3)'!$E$22+'graph (3)'!$E$32),0.25,0)))</f>
        <v>#REF!</v>
      </c>
    </row>
    <row r="1059" spans="2:12">
      <c r="B1059" s="620" t="e">
        <f>IF('graph (3)'!$E$2=0,"",B1058+'graph (3)'!$E$32)</f>
        <v>#REF!</v>
      </c>
      <c r="C1059" s="673" t="e">
        <f>IF('graph (3)'!$E$2=0,20,IF(SUM(K1059+L1059=0),NA(),0.25))</f>
        <v>#REF!</v>
      </c>
      <c r="D1059" s="496" t="e">
        <f>IF('graph (3)'!$E$2=0,20,IF(AND(B1059&lt;'graph (3)'!$E$10+'graph (3)'!$E$32,B1059&gt;'graph (3)'!$E$10-'graph (3)'!$E$32),0.25,NA()))</f>
        <v>#REF!</v>
      </c>
      <c r="K1059" s="674" t="e">
        <f>IF('graph (3)'!$E$20=0,0,IF('graph (3)'!$E$2=0,20,IF(AND(B1059&lt;'graph (3)'!$E$20+'graph (3)'!$E$32,B1059&gt;'graph (3)'!$E$20-'graph (3)'!$E$32),0.25,0)))</f>
        <v>#REF!</v>
      </c>
      <c r="L1059" s="674" t="e">
        <f>IF('graph (3)'!$E$22=0,0,IF('graph (3)'!$E$2=0,20,IF(AND(B1059&gt;'graph (3)'!$E$22-'graph (3)'!$E$32,B1059&lt;'graph (3)'!$E$22+'graph (3)'!$E$32),0.25,0)))</f>
        <v>#REF!</v>
      </c>
    </row>
    <row r="1060" spans="2:12">
      <c r="B1060" s="620" t="e">
        <f>IF('graph (3)'!$E$2=0,"",B1059+'graph (3)'!$E$32)</f>
        <v>#REF!</v>
      </c>
      <c r="C1060" s="673" t="e">
        <f>IF('graph (3)'!$E$2=0,20,IF(SUM(K1060+L1060=0),NA(),0.25))</f>
        <v>#REF!</v>
      </c>
      <c r="D1060" s="496" t="e">
        <f>IF('graph (3)'!$E$2=0,20,IF(AND(B1060&lt;'graph (3)'!$E$10+'graph (3)'!$E$32,B1060&gt;'graph (3)'!$E$10-'graph (3)'!$E$32),0.25,NA()))</f>
        <v>#REF!</v>
      </c>
      <c r="K1060" s="674" t="e">
        <f>IF('graph (3)'!$E$20=0,0,IF('graph (3)'!$E$2=0,20,IF(AND(B1060&lt;'graph (3)'!$E$20+'graph (3)'!$E$32,B1060&gt;'graph (3)'!$E$20-'graph (3)'!$E$32),0.25,0)))</f>
        <v>#REF!</v>
      </c>
      <c r="L1060" s="674" t="e">
        <f>IF('graph (3)'!$E$22=0,0,IF('graph (3)'!$E$2=0,20,IF(AND(B1060&gt;'graph (3)'!$E$22-'graph (3)'!$E$32,B1060&lt;'graph (3)'!$E$22+'graph (3)'!$E$32),0.25,0)))</f>
        <v>#REF!</v>
      </c>
    </row>
    <row r="1061" spans="2:12">
      <c r="B1061" s="620" t="e">
        <f>IF('graph (3)'!$E$2=0,"",B1060+'graph (3)'!$E$32)</f>
        <v>#REF!</v>
      </c>
      <c r="C1061" s="673" t="e">
        <f>IF('graph (3)'!$E$2=0,20,IF(SUM(K1061+L1061=0),NA(),0.25))</f>
        <v>#REF!</v>
      </c>
      <c r="D1061" s="496" t="e">
        <f>IF('graph (3)'!$E$2=0,20,IF(AND(B1061&lt;'graph (3)'!$E$10+'graph (3)'!$E$32,B1061&gt;'graph (3)'!$E$10-'graph (3)'!$E$32),0.25,NA()))</f>
        <v>#REF!</v>
      </c>
      <c r="K1061" s="674" t="e">
        <f>IF('graph (3)'!$E$20=0,0,IF('graph (3)'!$E$2=0,20,IF(AND(B1061&lt;'graph (3)'!$E$20+'graph (3)'!$E$32,B1061&gt;'graph (3)'!$E$20-'graph (3)'!$E$32),0.25,0)))</f>
        <v>#REF!</v>
      </c>
      <c r="L1061" s="674" t="e">
        <f>IF('graph (3)'!$E$22=0,0,IF('graph (3)'!$E$2=0,20,IF(AND(B1061&gt;'graph (3)'!$E$22-'graph (3)'!$E$32,B1061&lt;'graph (3)'!$E$22+'graph (3)'!$E$32),0.25,0)))</f>
        <v>#REF!</v>
      </c>
    </row>
    <row r="1062" spans="2:12">
      <c r="B1062" s="620" t="e">
        <f>IF('graph (3)'!$E$2=0,"",B1061+'graph (3)'!$E$32)</f>
        <v>#REF!</v>
      </c>
      <c r="C1062" s="673" t="e">
        <f>IF('graph (3)'!$E$2=0,20,IF(SUM(K1062+L1062=0),NA(),0.25))</f>
        <v>#REF!</v>
      </c>
      <c r="D1062" s="496" t="e">
        <f>IF('graph (3)'!$E$2=0,20,IF(AND(B1062&lt;'graph (3)'!$E$10+'graph (3)'!$E$32,B1062&gt;'graph (3)'!$E$10-'graph (3)'!$E$32),0.25,NA()))</f>
        <v>#REF!</v>
      </c>
      <c r="K1062" s="674" t="e">
        <f>IF('graph (3)'!$E$20=0,0,IF('graph (3)'!$E$2=0,20,IF(AND(B1062&lt;'graph (3)'!$E$20+'graph (3)'!$E$32,B1062&gt;'graph (3)'!$E$20-'graph (3)'!$E$32),0.25,0)))</f>
        <v>#REF!</v>
      </c>
      <c r="L1062" s="674" t="e">
        <f>IF('graph (3)'!$E$22=0,0,IF('graph (3)'!$E$2=0,20,IF(AND(B1062&gt;'graph (3)'!$E$22-'graph (3)'!$E$32,B1062&lt;'graph (3)'!$E$22+'graph (3)'!$E$32),0.25,0)))</f>
        <v>#REF!</v>
      </c>
    </row>
    <row r="1063" spans="2:12">
      <c r="B1063" s="620" t="e">
        <f>IF('graph (3)'!$E$2=0,"",B1062+'graph (3)'!$E$32)</f>
        <v>#REF!</v>
      </c>
      <c r="C1063" s="673" t="e">
        <f>IF('graph (3)'!$E$2=0,20,IF(SUM(K1063+L1063=0),NA(),0.25))</f>
        <v>#REF!</v>
      </c>
      <c r="D1063" s="496" t="e">
        <f>IF('graph (3)'!$E$2=0,20,IF(AND(B1063&lt;'graph (3)'!$E$10+'graph (3)'!$E$32,B1063&gt;'graph (3)'!$E$10-'graph (3)'!$E$32),0.25,NA()))</f>
        <v>#REF!</v>
      </c>
      <c r="K1063" s="674" t="e">
        <f>IF('graph (3)'!$E$20=0,0,IF('graph (3)'!$E$2=0,20,IF(AND(B1063&lt;'graph (3)'!$E$20+'graph (3)'!$E$32,B1063&gt;'graph (3)'!$E$20-'graph (3)'!$E$32),0.25,0)))</f>
        <v>#REF!</v>
      </c>
      <c r="L1063" s="674" t="e">
        <f>IF('graph (3)'!$E$22=0,0,IF('graph (3)'!$E$2=0,20,IF(AND(B1063&gt;'graph (3)'!$E$22-'graph (3)'!$E$32,B1063&lt;'graph (3)'!$E$22+'graph (3)'!$E$32),0.25,0)))</f>
        <v>#REF!</v>
      </c>
    </row>
    <row r="1064" spans="2:12">
      <c r="B1064" s="620" t="e">
        <f>IF('graph (3)'!$E$2=0,"",B1063+'graph (3)'!$E$32)</f>
        <v>#REF!</v>
      </c>
      <c r="C1064" s="673" t="e">
        <f>IF('graph (3)'!$E$2=0,20,IF(SUM(K1064+L1064=0),NA(),0.25))</f>
        <v>#REF!</v>
      </c>
      <c r="D1064" s="496" t="e">
        <f>IF('graph (3)'!$E$2=0,20,IF(AND(B1064&lt;'graph (3)'!$E$10+'graph (3)'!$E$32,B1064&gt;'graph (3)'!$E$10-'graph (3)'!$E$32),0.25,NA()))</f>
        <v>#REF!</v>
      </c>
      <c r="K1064" s="674" t="e">
        <f>IF('graph (3)'!$E$20=0,0,IF('graph (3)'!$E$2=0,20,IF(AND(B1064&lt;'graph (3)'!$E$20+'graph (3)'!$E$32,B1064&gt;'graph (3)'!$E$20-'graph (3)'!$E$32),0.25,0)))</f>
        <v>#REF!</v>
      </c>
      <c r="L1064" s="674" t="e">
        <f>IF('graph (3)'!$E$22=0,0,IF('graph (3)'!$E$2=0,20,IF(AND(B1064&gt;'graph (3)'!$E$22-'graph (3)'!$E$32,B1064&lt;'graph (3)'!$E$22+'graph (3)'!$E$32),0.25,0)))</f>
        <v>#REF!</v>
      </c>
    </row>
    <row r="1065" spans="2:12">
      <c r="B1065" s="620" t="e">
        <f>IF('graph (3)'!$E$2=0,"",B1064+'graph (3)'!$E$32)</f>
        <v>#REF!</v>
      </c>
      <c r="C1065" s="673" t="e">
        <f>IF('graph (3)'!$E$2=0,20,IF(SUM(K1065+L1065=0),NA(),0.25))</f>
        <v>#REF!</v>
      </c>
      <c r="D1065" s="496" t="e">
        <f>IF('graph (3)'!$E$2=0,20,IF(AND(B1065&lt;'graph (3)'!$E$10+'graph (3)'!$E$32,B1065&gt;'graph (3)'!$E$10-'graph (3)'!$E$32),0.25,NA()))</f>
        <v>#REF!</v>
      </c>
      <c r="K1065" s="674" t="e">
        <f>IF('graph (3)'!$E$20=0,0,IF('graph (3)'!$E$2=0,20,IF(AND(B1065&lt;'graph (3)'!$E$20+'graph (3)'!$E$32,B1065&gt;'graph (3)'!$E$20-'graph (3)'!$E$32),0.25,0)))</f>
        <v>#REF!</v>
      </c>
      <c r="L1065" s="674" t="e">
        <f>IF('graph (3)'!$E$22=0,0,IF('graph (3)'!$E$2=0,20,IF(AND(B1065&gt;'graph (3)'!$E$22-'graph (3)'!$E$32,B1065&lt;'graph (3)'!$E$22+'graph (3)'!$E$32),0.25,0)))</f>
        <v>#REF!</v>
      </c>
    </row>
    <row r="1066" spans="2:12">
      <c r="B1066" s="620" t="e">
        <f>IF('graph (3)'!$E$2=0,"",B1065+'graph (3)'!$E$32)</f>
        <v>#REF!</v>
      </c>
      <c r="C1066" s="673" t="e">
        <f>IF('graph (3)'!$E$2=0,20,IF(SUM(K1066+L1066=0),NA(),0.25))</f>
        <v>#REF!</v>
      </c>
      <c r="D1066" s="496" t="e">
        <f>IF('graph (3)'!$E$2=0,20,IF(AND(B1066&lt;'graph (3)'!$E$10+'graph (3)'!$E$32,B1066&gt;'graph (3)'!$E$10-'graph (3)'!$E$32),0.25,NA()))</f>
        <v>#REF!</v>
      </c>
      <c r="K1066" s="674" t="e">
        <f>IF('graph (3)'!$E$20=0,0,IF('graph (3)'!$E$2=0,20,IF(AND(B1066&lt;'graph (3)'!$E$20+'graph (3)'!$E$32,B1066&gt;'graph (3)'!$E$20-'graph (3)'!$E$32),0.25,0)))</f>
        <v>#REF!</v>
      </c>
      <c r="L1066" s="674" t="e">
        <f>IF('graph (3)'!$E$22=0,0,IF('graph (3)'!$E$2=0,20,IF(AND(B1066&gt;'graph (3)'!$E$22-'graph (3)'!$E$32,B1066&lt;'graph (3)'!$E$22+'graph (3)'!$E$32),0.25,0)))</f>
        <v>#REF!</v>
      </c>
    </row>
    <row r="1067" spans="2:12">
      <c r="B1067" s="620" t="e">
        <f>IF('graph (3)'!$E$2=0,"",B1066+'graph (3)'!$E$32)</f>
        <v>#REF!</v>
      </c>
      <c r="C1067" s="673" t="e">
        <f>IF('graph (3)'!$E$2=0,20,IF(SUM(K1067+L1067=0),NA(),0.25))</f>
        <v>#REF!</v>
      </c>
      <c r="D1067" s="496" t="e">
        <f>IF('graph (3)'!$E$2=0,20,IF(AND(B1067&lt;'graph (3)'!$E$10+'graph (3)'!$E$32,B1067&gt;'graph (3)'!$E$10-'graph (3)'!$E$32),0.25,NA()))</f>
        <v>#REF!</v>
      </c>
      <c r="K1067" s="674" t="e">
        <f>IF('graph (3)'!$E$20=0,0,IF('graph (3)'!$E$2=0,20,IF(AND(B1067&lt;'graph (3)'!$E$20+'graph (3)'!$E$32,B1067&gt;'graph (3)'!$E$20-'graph (3)'!$E$32),0.25,0)))</f>
        <v>#REF!</v>
      </c>
      <c r="L1067" s="674" t="e">
        <f>IF('graph (3)'!$E$22=0,0,IF('graph (3)'!$E$2=0,20,IF(AND(B1067&gt;'graph (3)'!$E$22-'graph (3)'!$E$32,B1067&lt;'graph (3)'!$E$22+'graph (3)'!$E$32),0.25,0)))</f>
        <v>#REF!</v>
      </c>
    </row>
    <row r="1068" spans="2:12">
      <c r="B1068" s="620" t="e">
        <f>IF('graph (3)'!$E$2=0,"",B1067+'graph (3)'!$E$32)</f>
        <v>#REF!</v>
      </c>
      <c r="C1068" s="673" t="e">
        <f>IF('graph (3)'!$E$2=0,20,IF(SUM(K1068+L1068=0),NA(),0.25))</f>
        <v>#REF!</v>
      </c>
      <c r="D1068" s="496" t="e">
        <f>IF('graph (3)'!$E$2=0,20,IF(AND(B1068&lt;'graph (3)'!$E$10+'graph (3)'!$E$32,B1068&gt;'graph (3)'!$E$10-'graph (3)'!$E$32),0.25,NA()))</f>
        <v>#REF!</v>
      </c>
      <c r="K1068" s="674" t="e">
        <f>IF('graph (3)'!$E$20=0,0,IF('graph (3)'!$E$2=0,20,IF(AND(B1068&lt;'graph (3)'!$E$20+'graph (3)'!$E$32,B1068&gt;'graph (3)'!$E$20-'graph (3)'!$E$32),0.25,0)))</f>
        <v>#REF!</v>
      </c>
      <c r="L1068" s="674" t="e">
        <f>IF('graph (3)'!$E$22=0,0,IF('graph (3)'!$E$2=0,20,IF(AND(B1068&gt;'graph (3)'!$E$22-'graph (3)'!$E$32,B1068&lt;'graph (3)'!$E$22+'graph (3)'!$E$32),0.25,0)))</f>
        <v>#REF!</v>
      </c>
    </row>
    <row r="1069" spans="2:12">
      <c r="B1069" s="620" t="e">
        <f>IF('graph (3)'!$E$2=0,"",B1068+'graph (3)'!$E$32)</f>
        <v>#REF!</v>
      </c>
      <c r="C1069" s="673" t="e">
        <f>IF('graph (3)'!$E$2=0,20,IF(SUM(K1069+L1069=0),NA(),0.25))</f>
        <v>#REF!</v>
      </c>
      <c r="D1069" s="496" t="e">
        <f>IF('graph (3)'!$E$2=0,20,IF(AND(B1069&lt;'graph (3)'!$E$10+'graph (3)'!$E$32,B1069&gt;'graph (3)'!$E$10-'graph (3)'!$E$32),0.25,NA()))</f>
        <v>#REF!</v>
      </c>
      <c r="K1069" s="674" t="e">
        <f>IF('graph (3)'!$E$20=0,0,IF('graph (3)'!$E$2=0,20,IF(AND(B1069&lt;'graph (3)'!$E$20+'graph (3)'!$E$32,B1069&gt;'graph (3)'!$E$20-'graph (3)'!$E$32),0.25,0)))</f>
        <v>#REF!</v>
      </c>
      <c r="L1069" s="674" t="e">
        <f>IF('graph (3)'!$E$22=0,0,IF('graph (3)'!$E$2=0,20,IF(AND(B1069&gt;'graph (3)'!$E$22-'graph (3)'!$E$32,B1069&lt;'graph (3)'!$E$22+'graph (3)'!$E$32),0.25,0)))</f>
        <v>#REF!</v>
      </c>
    </row>
    <row r="1070" spans="2:12">
      <c r="B1070" s="620" t="e">
        <f>IF('graph (3)'!$E$2=0,"",B1069+'graph (3)'!$E$32)</f>
        <v>#REF!</v>
      </c>
      <c r="C1070" s="673" t="e">
        <f>IF('graph (3)'!$E$2=0,20,IF(SUM(K1070+L1070=0),NA(),0.25))</f>
        <v>#REF!</v>
      </c>
      <c r="D1070" s="496" t="e">
        <f>IF('graph (3)'!$E$2=0,20,IF(AND(B1070&lt;'graph (3)'!$E$10+'graph (3)'!$E$32,B1070&gt;'graph (3)'!$E$10-'graph (3)'!$E$32),0.25,NA()))</f>
        <v>#REF!</v>
      </c>
      <c r="K1070" s="674" t="e">
        <f>IF('graph (3)'!$E$20=0,0,IF('graph (3)'!$E$2=0,20,IF(AND(B1070&lt;'graph (3)'!$E$20+'graph (3)'!$E$32,B1070&gt;'graph (3)'!$E$20-'graph (3)'!$E$32),0.25,0)))</f>
        <v>#REF!</v>
      </c>
      <c r="L1070" s="674" t="e">
        <f>IF('graph (3)'!$E$22=0,0,IF('graph (3)'!$E$2=0,20,IF(AND(B1070&gt;'graph (3)'!$E$22-'graph (3)'!$E$32,B1070&lt;'graph (3)'!$E$22+'graph (3)'!$E$32),0.25,0)))</f>
        <v>#REF!</v>
      </c>
    </row>
    <row r="1071" spans="2:12">
      <c r="B1071" s="620" t="e">
        <f>IF('graph (3)'!$E$2=0,"",B1070+'graph (3)'!$E$32)</f>
        <v>#REF!</v>
      </c>
      <c r="C1071" s="673" t="e">
        <f>IF('graph (3)'!$E$2=0,20,IF(SUM(K1071+L1071=0),NA(),0.25))</f>
        <v>#REF!</v>
      </c>
      <c r="D1071" s="496" t="e">
        <f>IF('graph (3)'!$E$2=0,20,IF(AND(B1071&lt;'graph (3)'!$E$10+'graph (3)'!$E$32,B1071&gt;'graph (3)'!$E$10-'graph (3)'!$E$32),0.25,NA()))</f>
        <v>#REF!</v>
      </c>
      <c r="K1071" s="674" t="e">
        <f>IF('graph (3)'!$E$20=0,0,IF('graph (3)'!$E$2=0,20,IF(AND(B1071&lt;'graph (3)'!$E$20+'graph (3)'!$E$32,B1071&gt;'graph (3)'!$E$20-'graph (3)'!$E$32),0.25,0)))</f>
        <v>#REF!</v>
      </c>
      <c r="L1071" s="674" t="e">
        <f>IF('graph (3)'!$E$22=0,0,IF('graph (3)'!$E$2=0,20,IF(AND(B1071&gt;'graph (3)'!$E$22-'graph (3)'!$E$32,B1071&lt;'graph (3)'!$E$22+'graph (3)'!$E$32),0.25,0)))</f>
        <v>#REF!</v>
      </c>
    </row>
    <row r="1072" spans="2:12">
      <c r="B1072" s="620" t="e">
        <f>IF('graph (3)'!$E$2=0,"",B1071+'graph (3)'!$E$32)</f>
        <v>#REF!</v>
      </c>
      <c r="C1072" s="673" t="e">
        <f>IF('graph (3)'!$E$2=0,20,IF(SUM(K1072+L1072=0),NA(),0.25))</f>
        <v>#REF!</v>
      </c>
      <c r="D1072" s="496" t="e">
        <f>IF('graph (3)'!$E$2=0,20,IF(AND(B1072&lt;'graph (3)'!$E$10+'graph (3)'!$E$32,B1072&gt;'graph (3)'!$E$10-'graph (3)'!$E$32),0.25,NA()))</f>
        <v>#REF!</v>
      </c>
      <c r="K1072" s="674" t="e">
        <f>IF('graph (3)'!$E$20=0,0,IF('graph (3)'!$E$2=0,20,IF(AND(B1072&lt;'graph (3)'!$E$20+'graph (3)'!$E$32,B1072&gt;'graph (3)'!$E$20-'graph (3)'!$E$32),0.25,0)))</f>
        <v>#REF!</v>
      </c>
      <c r="L1072" s="674" t="e">
        <f>IF('graph (3)'!$E$22=0,0,IF('graph (3)'!$E$2=0,20,IF(AND(B1072&gt;'graph (3)'!$E$22-'graph (3)'!$E$32,B1072&lt;'graph (3)'!$E$22+'graph (3)'!$E$32),0.25,0)))</f>
        <v>#REF!</v>
      </c>
    </row>
    <row r="1073" spans="2:12">
      <c r="B1073" s="620" t="e">
        <f>IF('graph (3)'!$E$2=0,"",B1072+'graph (3)'!$E$32)</f>
        <v>#REF!</v>
      </c>
      <c r="C1073" s="673" t="e">
        <f>IF('graph (3)'!$E$2=0,20,IF(SUM(K1073+L1073=0),NA(),0.25))</f>
        <v>#REF!</v>
      </c>
      <c r="D1073" s="496" t="e">
        <f>IF('graph (3)'!$E$2=0,20,IF(AND(B1073&lt;'graph (3)'!$E$10+'graph (3)'!$E$32,B1073&gt;'graph (3)'!$E$10-'graph (3)'!$E$32),0.25,NA()))</f>
        <v>#REF!</v>
      </c>
      <c r="K1073" s="674" t="e">
        <f>IF('graph (3)'!$E$20=0,0,IF('graph (3)'!$E$2=0,20,IF(AND(B1073&lt;'graph (3)'!$E$20+'graph (3)'!$E$32,B1073&gt;'graph (3)'!$E$20-'graph (3)'!$E$32),0.25,0)))</f>
        <v>#REF!</v>
      </c>
      <c r="L1073" s="674" t="e">
        <f>IF('graph (3)'!$E$22=0,0,IF('graph (3)'!$E$2=0,20,IF(AND(B1073&gt;'graph (3)'!$E$22-'graph (3)'!$E$32,B1073&lt;'graph (3)'!$E$22+'graph (3)'!$E$32),0.25,0)))</f>
        <v>#REF!</v>
      </c>
    </row>
    <row r="1074" spans="2:12">
      <c r="B1074" s="620" t="e">
        <f>IF('graph (3)'!$E$2=0,"",B1073+'graph (3)'!$E$32)</f>
        <v>#REF!</v>
      </c>
      <c r="C1074" s="673" t="e">
        <f>IF('graph (3)'!$E$2=0,20,IF(SUM(K1074+L1074=0),NA(),0.25))</f>
        <v>#REF!</v>
      </c>
      <c r="D1074" s="496" t="e">
        <f>IF('graph (3)'!$E$2=0,20,IF(AND(B1074&lt;'graph (3)'!$E$10+'graph (3)'!$E$32,B1074&gt;'graph (3)'!$E$10-'graph (3)'!$E$32),0.25,NA()))</f>
        <v>#REF!</v>
      </c>
      <c r="K1074" s="674" t="e">
        <f>IF('graph (3)'!$E$20=0,0,IF('graph (3)'!$E$2=0,20,IF(AND(B1074&lt;'graph (3)'!$E$20+'graph (3)'!$E$32,B1074&gt;'graph (3)'!$E$20-'graph (3)'!$E$32),0.25,0)))</f>
        <v>#REF!</v>
      </c>
      <c r="L1074" s="674" t="e">
        <f>IF('graph (3)'!$E$22=0,0,IF('graph (3)'!$E$2=0,20,IF(AND(B1074&gt;'graph (3)'!$E$22-'graph (3)'!$E$32,B1074&lt;'graph (3)'!$E$22+'graph (3)'!$E$32),0.25,0)))</f>
        <v>#REF!</v>
      </c>
    </row>
    <row r="1075" spans="2:12">
      <c r="B1075" s="620" t="e">
        <f>IF('graph (3)'!$E$2=0,"",B1074+'graph (3)'!$E$32)</f>
        <v>#REF!</v>
      </c>
      <c r="C1075" s="673" t="e">
        <f>IF('graph (3)'!$E$2=0,20,IF(SUM(K1075+L1075=0),NA(),0.25))</f>
        <v>#REF!</v>
      </c>
      <c r="D1075" s="496" t="e">
        <f>IF('graph (3)'!$E$2=0,20,IF(AND(B1075&lt;'graph (3)'!$E$10+'graph (3)'!$E$32,B1075&gt;'graph (3)'!$E$10-'graph (3)'!$E$32),0.25,NA()))</f>
        <v>#REF!</v>
      </c>
      <c r="K1075" s="674" t="e">
        <f>IF('graph (3)'!$E$20=0,0,IF('graph (3)'!$E$2=0,20,IF(AND(B1075&lt;'graph (3)'!$E$20+'graph (3)'!$E$32,B1075&gt;'graph (3)'!$E$20-'graph (3)'!$E$32),0.25,0)))</f>
        <v>#REF!</v>
      </c>
      <c r="L1075" s="674" t="e">
        <f>IF('graph (3)'!$E$22=0,0,IF('graph (3)'!$E$2=0,20,IF(AND(B1075&gt;'graph (3)'!$E$22-'graph (3)'!$E$32,B1075&lt;'graph (3)'!$E$22+'graph (3)'!$E$32),0.25,0)))</f>
        <v>#REF!</v>
      </c>
    </row>
    <row r="1076" spans="2:12">
      <c r="B1076" s="620" t="e">
        <f>IF('graph (3)'!$E$2=0,"",B1075+'graph (3)'!$E$32)</f>
        <v>#REF!</v>
      </c>
      <c r="C1076" s="673" t="e">
        <f>IF('graph (3)'!$E$2=0,20,IF(SUM(K1076+L1076=0),NA(),0.25))</f>
        <v>#REF!</v>
      </c>
      <c r="D1076" s="496" t="e">
        <f>IF('graph (3)'!$E$2=0,20,IF(AND(B1076&lt;'graph (3)'!$E$10+'graph (3)'!$E$32,B1076&gt;'graph (3)'!$E$10-'graph (3)'!$E$32),0.25,NA()))</f>
        <v>#REF!</v>
      </c>
      <c r="K1076" s="674" t="e">
        <f>IF('graph (3)'!$E$20=0,0,IF('graph (3)'!$E$2=0,20,IF(AND(B1076&lt;'graph (3)'!$E$20+'graph (3)'!$E$32,B1076&gt;'graph (3)'!$E$20-'graph (3)'!$E$32),0.25,0)))</f>
        <v>#REF!</v>
      </c>
      <c r="L1076" s="674" t="e">
        <f>IF('graph (3)'!$E$22=0,0,IF('graph (3)'!$E$2=0,20,IF(AND(B1076&gt;'graph (3)'!$E$22-'graph (3)'!$E$32,B1076&lt;'graph (3)'!$E$22+'graph (3)'!$E$32),0.25,0)))</f>
        <v>#REF!</v>
      </c>
    </row>
    <row r="1077" spans="2:12">
      <c r="B1077" s="620" t="e">
        <f>IF('graph (3)'!$E$2=0,"",B1076+'graph (3)'!$E$32)</f>
        <v>#REF!</v>
      </c>
      <c r="C1077" s="673" t="e">
        <f>IF('graph (3)'!$E$2=0,20,IF(SUM(K1077+L1077=0),NA(),0.25))</f>
        <v>#REF!</v>
      </c>
      <c r="D1077" s="496" t="e">
        <f>IF('graph (3)'!$E$2=0,20,IF(AND(B1077&lt;'graph (3)'!$E$10+'graph (3)'!$E$32,B1077&gt;'graph (3)'!$E$10-'graph (3)'!$E$32),0.25,NA()))</f>
        <v>#REF!</v>
      </c>
      <c r="K1077" s="674" t="e">
        <f>IF('graph (3)'!$E$20=0,0,IF('graph (3)'!$E$2=0,20,IF(AND(B1077&lt;'graph (3)'!$E$20+'graph (3)'!$E$32,B1077&gt;'graph (3)'!$E$20-'graph (3)'!$E$32),0.25,0)))</f>
        <v>#REF!</v>
      </c>
      <c r="L1077" s="674" t="e">
        <f>IF('graph (3)'!$E$22=0,0,IF('graph (3)'!$E$2=0,20,IF(AND(B1077&gt;'graph (3)'!$E$22-'graph (3)'!$E$32,B1077&lt;'graph (3)'!$E$22+'graph (3)'!$E$32),0.25,0)))</f>
        <v>#REF!</v>
      </c>
    </row>
    <row r="1078" spans="2:12">
      <c r="B1078" s="620" t="e">
        <f>IF('graph (3)'!$E$2=0,"",B1077+'graph (3)'!$E$32)</f>
        <v>#REF!</v>
      </c>
      <c r="C1078" s="673" t="e">
        <f>IF('graph (3)'!$E$2=0,20,IF(SUM(K1078+L1078=0),NA(),0.25))</f>
        <v>#REF!</v>
      </c>
      <c r="D1078" s="496" t="e">
        <f>IF('graph (3)'!$E$2=0,20,IF(AND(B1078&lt;'graph (3)'!$E$10+'graph (3)'!$E$32,B1078&gt;'graph (3)'!$E$10-'graph (3)'!$E$32),0.25,NA()))</f>
        <v>#REF!</v>
      </c>
      <c r="K1078" s="674" t="e">
        <f>IF('graph (3)'!$E$20=0,0,IF('graph (3)'!$E$2=0,20,IF(AND(B1078&lt;'graph (3)'!$E$20+'graph (3)'!$E$32,B1078&gt;'graph (3)'!$E$20-'graph (3)'!$E$32),0.25,0)))</f>
        <v>#REF!</v>
      </c>
      <c r="L1078" s="674" t="e">
        <f>IF('graph (3)'!$E$22=0,0,IF('graph (3)'!$E$2=0,20,IF(AND(B1078&gt;'graph (3)'!$E$22-'graph (3)'!$E$32,B1078&lt;'graph (3)'!$E$22+'graph (3)'!$E$32),0.25,0)))</f>
        <v>#REF!</v>
      </c>
    </row>
    <row r="1079" spans="2:12">
      <c r="B1079" s="620" t="e">
        <f>IF('graph (3)'!$E$2=0,"",B1078+'graph (3)'!$E$32)</f>
        <v>#REF!</v>
      </c>
      <c r="C1079" s="673" t="e">
        <f>IF('graph (3)'!$E$2=0,20,IF(SUM(K1079+L1079=0),NA(),0.25))</f>
        <v>#REF!</v>
      </c>
      <c r="D1079" s="496" t="e">
        <f>IF('graph (3)'!$E$2=0,20,IF(AND(B1079&lt;'graph (3)'!$E$10+'graph (3)'!$E$32,B1079&gt;'graph (3)'!$E$10-'graph (3)'!$E$32),0.25,NA()))</f>
        <v>#REF!</v>
      </c>
      <c r="K1079" s="674" t="e">
        <f>IF('graph (3)'!$E$20=0,0,IF('graph (3)'!$E$2=0,20,IF(AND(B1079&lt;'graph (3)'!$E$20+'graph (3)'!$E$32,B1079&gt;'graph (3)'!$E$20-'graph (3)'!$E$32),0.25,0)))</f>
        <v>#REF!</v>
      </c>
      <c r="L1079" s="674" t="e">
        <f>IF('graph (3)'!$E$22=0,0,IF('graph (3)'!$E$2=0,20,IF(AND(B1079&gt;'graph (3)'!$E$22-'graph (3)'!$E$32,B1079&lt;'graph (3)'!$E$22+'graph (3)'!$E$32),0.25,0)))</f>
        <v>#REF!</v>
      </c>
    </row>
    <row r="1080" spans="2:12">
      <c r="B1080" s="620" t="e">
        <f>IF('graph (3)'!$E$2=0,"",B1079+'graph (3)'!$E$32)</f>
        <v>#REF!</v>
      </c>
      <c r="C1080" s="673" t="e">
        <f>IF('graph (3)'!$E$2=0,20,IF(SUM(K1080+L1080=0),NA(),0.25))</f>
        <v>#REF!</v>
      </c>
      <c r="D1080" s="496" t="e">
        <f>IF('graph (3)'!$E$2=0,20,IF(AND(B1080&lt;'graph (3)'!$E$10+'graph (3)'!$E$32,B1080&gt;'graph (3)'!$E$10-'graph (3)'!$E$32),0.25,NA()))</f>
        <v>#REF!</v>
      </c>
      <c r="K1080" s="674" t="e">
        <f>IF('graph (3)'!$E$20=0,0,IF('graph (3)'!$E$2=0,20,IF(AND(B1080&lt;'graph (3)'!$E$20+'graph (3)'!$E$32,B1080&gt;'graph (3)'!$E$20-'graph (3)'!$E$32),0.25,0)))</f>
        <v>#REF!</v>
      </c>
      <c r="L1080" s="674" t="e">
        <f>IF('graph (3)'!$E$22=0,0,IF('graph (3)'!$E$2=0,20,IF(AND(B1080&gt;'graph (3)'!$E$22-'graph (3)'!$E$32,B1080&lt;'graph (3)'!$E$22+'graph (3)'!$E$32),0.25,0)))</f>
        <v>#REF!</v>
      </c>
    </row>
  </sheetData>
  <sheetProtection password="CF58" sheet="1" objects="1" scenarios="1"/>
  <mergeCells count="14">
    <mergeCell ref="B30:D30"/>
    <mergeCell ref="B32:D32"/>
    <mergeCell ref="B8:D8"/>
    <mergeCell ref="B10:D10"/>
    <mergeCell ref="B20:D20"/>
    <mergeCell ref="B22:D22"/>
    <mergeCell ref="B26:D26"/>
    <mergeCell ref="B28:D28"/>
    <mergeCell ref="B7:D7"/>
    <mergeCell ref="B2:D2"/>
    <mergeCell ref="B3:D3"/>
    <mergeCell ref="B4:D4"/>
    <mergeCell ref="B5:D5"/>
    <mergeCell ref="B6:D6"/>
  </mergeCells>
  <pageMargins left="0.75" right="0.75" top="1" bottom="1" header="0.5" footer="0.5"/>
  <pageSetup paperSize="9"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18"/>
  <sheetViews>
    <sheetView showGridLines="0" view="pageBreakPreview" zoomScaleNormal="100" workbookViewId="0">
      <selection activeCell="J11" sqref="J11"/>
    </sheetView>
  </sheetViews>
  <sheetFormatPr defaultColWidth="11.42578125" defaultRowHeight="12.75"/>
  <cols>
    <col min="1" max="1" width="3.7109375" customWidth="1"/>
    <col min="2" max="2" width="20.140625" customWidth="1"/>
    <col min="3" max="3" width="15" bestFit="1" customWidth="1"/>
    <col min="4" max="4" width="10.28515625" bestFit="1" customWidth="1"/>
    <col min="5" max="5" width="13.140625" bestFit="1" customWidth="1"/>
    <col min="6" max="6" width="19.7109375" bestFit="1" customWidth="1"/>
  </cols>
  <sheetData>
    <row r="1" spans="1:9" ht="15" customHeight="1" thickBot="1">
      <c r="A1" s="17"/>
      <c r="B1" s="42" t="s">
        <v>2</v>
      </c>
      <c r="C1" s="18"/>
      <c r="D1" s="18"/>
      <c r="E1" s="18"/>
      <c r="F1" s="18"/>
      <c r="G1" s="18"/>
      <c r="H1" s="7"/>
      <c r="I1" s="7"/>
    </row>
    <row r="2" spans="1:9" ht="21" thickBot="1">
      <c r="A2" s="1241" t="s">
        <v>35</v>
      </c>
      <c r="B2" s="1242"/>
      <c r="C2" s="1242"/>
      <c r="D2" s="1242"/>
      <c r="E2" s="1242"/>
      <c r="F2" s="1242"/>
      <c r="G2" s="1242"/>
      <c r="H2" s="1242"/>
      <c r="I2" s="1243"/>
    </row>
    <row r="3" spans="1:9">
      <c r="A3" s="5"/>
      <c r="B3" s="5"/>
      <c r="C3" s="5"/>
      <c r="D3" s="5"/>
      <c r="E3" s="5"/>
      <c r="F3" s="5"/>
      <c r="G3" s="5"/>
      <c r="H3" s="5"/>
      <c r="I3" s="5"/>
    </row>
    <row r="4" spans="1:9">
      <c r="A4" s="5"/>
      <c r="B4" s="687" t="s">
        <v>741</v>
      </c>
      <c r="C4" s="5"/>
      <c r="D4" s="5"/>
      <c r="E4" s="5"/>
      <c r="F4" s="5"/>
      <c r="G4" s="5"/>
      <c r="H4" s="5"/>
      <c r="I4" s="5"/>
    </row>
    <row r="5" spans="1:9">
      <c r="A5" s="5"/>
      <c r="B5" s="687" t="s">
        <v>742</v>
      </c>
      <c r="C5" s="5"/>
      <c r="D5" s="5"/>
      <c r="E5" s="5"/>
      <c r="F5" s="5"/>
      <c r="G5" s="5"/>
      <c r="H5" s="5"/>
      <c r="I5" s="5"/>
    </row>
    <row r="6" spans="1:9" ht="26.25" customHeight="1">
      <c r="A6" s="969" t="s">
        <v>740</v>
      </c>
      <c r="B6" s="20"/>
      <c r="C6" s="20"/>
      <c r="D6" s="20"/>
      <c r="E6" s="20"/>
      <c r="F6" s="20"/>
      <c r="G6" s="20"/>
      <c r="H6" s="5"/>
      <c r="I6" s="5"/>
    </row>
    <row r="7" spans="1:9">
      <c r="A7" s="20"/>
      <c r="B7" s="20"/>
      <c r="C7" s="20"/>
      <c r="D7" s="20"/>
      <c r="E7" s="20"/>
      <c r="F7" s="20"/>
      <c r="G7" s="20"/>
      <c r="H7" s="5"/>
      <c r="I7" s="5"/>
    </row>
    <row r="8" spans="1:9">
      <c r="A8" s="968" t="s">
        <v>327</v>
      </c>
      <c r="B8" s="968" t="s">
        <v>736</v>
      </c>
      <c r="C8" s="968" t="s">
        <v>739</v>
      </c>
      <c r="D8" s="968" t="s">
        <v>735</v>
      </c>
      <c r="E8" s="968" t="s">
        <v>737</v>
      </c>
      <c r="F8" s="968" t="s">
        <v>738</v>
      </c>
      <c r="G8" s="57"/>
    </row>
    <row r="9" spans="1:9" ht="41.25" customHeight="1">
      <c r="A9" s="57"/>
      <c r="B9" s="57"/>
      <c r="C9" s="57"/>
      <c r="D9" s="57"/>
      <c r="E9" s="57"/>
      <c r="F9" s="57"/>
      <c r="G9" s="57"/>
    </row>
    <row r="10" spans="1:9" ht="41.25" customHeight="1">
      <c r="A10" s="57"/>
      <c r="B10" s="57"/>
      <c r="C10" s="57"/>
      <c r="D10" s="57"/>
      <c r="E10" s="57"/>
      <c r="F10" s="57"/>
      <c r="G10" s="57"/>
    </row>
    <row r="11" spans="1:9" ht="41.25" customHeight="1">
      <c r="A11" s="57"/>
      <c r="B11" s="57"/>
      <c r="C11" s="57"/>
      <c r="D11" s="57"/>
      <c r="E11" s="57"/>
      <c r="F11" s="57"/>
      <c r="G11" s="57"/>
    </row>
    <row r="12" spans="1:9" ht="41.25" customHeight="1">
      <c r="A12" s="57"/>
      <c r="B12" s="57"/>
      <c r="C12" s="57"/>
      <c r="D12" s="57"/>
      <c r="E12" s="57"/>
      <c r="F12" s="57"/>
      <c r="G12" s="57"/>
    </row>
    <row r="13" spans="1:9" ht="41.25" customHeight="1">
      <c r="A13" s="57"/>
      <c r="B13" s="57"/>
      <c r="C13" s="57"/>
      <c r="D13" s="57"/>
      <c r="E13" s="57"/>
      <c r="F13" s="57"/>
      <c r="G13" s="57"/>
    </row>
    <row r="14" spans="1:9" ht="41.25" customHeight="1">
      <c r="A14" s="57"/>
      <c r="B14" s="57"/>
      <c r="C14" s="57"/>
      <c r="D14" s="57"/>
      <c r="E14" s="57"/>
      <c r="F14" s="57"/>
      <c r="G14" s="57"/>
    </row>
    <row r="15" spans="1:9" ht="41.25" customHeight="1">
      <c r="A15" s="57"/>
      <c r="B15" s="57"/>
      <c r="C15" s="57"/>
      <c r="D15" s="57"/>
      <c r="E15" s="57"/>
      <c r="F15" s="57"/>
      <c r="G15" s="57"/>
    </row>
    <row r="16" spans="1:9" ht="41.25" customHeight="1">
      <c r="A16" s="57"/>
      <c r="B16" s="57"/>
      <c r="C16" s="57"/>
      <c r="D16" s="57"/>
      <c r="E16" s="57"/>
      <c r="F16" s="57"/>
      <c r="G16" s="57"/>
    </row>
    <row r="17" spans="1:7" ht="41.25" customHeight="1">
      <c r="A17" s="57"/>
      <c r="B17" s="57"/>
      <c r="C17" s="57"/>
      <c r="D17" s="57"/>
      <c r="E17" s="57"/>
      <c r="F17" s="57"/>
      <c r="G17" s="57"/>
    </row>
    <row r="18" spans="1:7" ht="41.25" customHeight="1">
      <c r="A18" s="57"/>
      <c r="B18" s="57"/>
      <c r="C18" s="57"/>
      <c r="D18" s="57"/>
      <c r="E18" s="57"/>
      <c r="F18" s="57"/>
      <c r="G18" s="57"/>
    </row>
  </sheetData>
  <mergeCells count="1">
    <mergeCell ref="A2:I2"/>
  </mergeCells>
  <phoneticPr fontId="0" type="noConversion"/>
  <hyperlinks>
    <hyperlink ref="B1" location="PSW!A1" display="Cover sheet"/>
  </hyperlinks>
  <pageMargins left="0.78740157499999996" right="0.78740157499999996" top="0.984251969" bottom="0.984251969" header="0.5" footer="0.5"/>
  <pageSetup paperSize="9" scale="83" orientation="portrait" r:id="rId1"/>
  <headerFooter alignWithMargins="0">
    <oddFooter>&amp;L&amp;F &amp;A&amp;C&amp;P / &amp;N&amp;RSQA, &amp;D &amp;T</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5"/>
  <sheetViews>
    <sheetView view="pageBreakPreview" zoomScaleNormal="100" workbookViewId="0">
      <selection activeCell="A7" sqref="A7:I28"/>
    </sheetView>
  </sheetViews>
  <sheetFormatPr defaultColWidth="11.42578125" defaultRowHeight="12.75"/>
  <sheetData>
    <row r="1" spans="1:9" ht="15" customHeight="1" thickBot="1">
      <c r="A1" s="17"/>
      <c r="B1" s="42" t="s">
        <v>2</v>
      </c>
      <c r="C1" s="18"/>
      <c r="D1" s="18"/>
      <c r="E1" s="18"/>
      <c r="F1" s="18"/>
      <c r="G1" s="18"/>
      <c r="H1" s="7"/>
      <c r="I1" s="7"/>
    </row>
    <row r="2" spans="1:9" ht="21" thickBot="1">
      <c r="A2" s="1241" t="s">
        <v>36</v>
      </c>
      <c r="B2" s="1242"/>
      <c r="C2" s="1242"/>
      <c r="D2" s="1242"/>
      <c r="E2" s="1242"/>
      <c r="F2" s="1242"/>
      <c r="G2" s="1242"/>
      <c r="H2" s="1242"/>
      <c r="I2" s="1243"/>
    </row>
    <row r="3" spans="1:9">
      <c r="A3" s="5"/>
      <c r="B3" s="5"/>
      <c r="C3" s="5"/>
      <c r="D3" s="5"/>
      <c r="E3" s="5"/>
      <c r="F3" s="5"/>
      <c r="G3" s="5"/>
      <c r="H3" s="5"/>
      <c r="I3" s="5"/>
    </row>
    <row r="4" spans="1:9">
      <c r="A4" s="5"/>
      <c r="B4" s="5" t="s">
        <v>24</v>
      </c>
      <c r="C4" s="5"/>
      <c r="D4" s="5"/>
      <c r="E4" s="5"/>
      <c r="F4" s="5"/>
      <c r="G4" s="5"/>
      <c r="H4" s="5"/>
      <c r="I4" s="5"/>
    </row>
    <row r="5" spans="1:9">
      <c r="A5" s="5"/>
      <c r="B5" s="5"/>
      <c r="C5" s="5"/>
      <c r="D5" s="5"/>
      <c r="E5" s="5"/>
      <c r="F5" s="5"/>
      <c r="G5" s="5"/>
      <c r="H5" s="5"/>
      <c r="I5" s="5"/>
    </row>
  </sheetData>
  <mergeCells count="1">
    <mergeCell ref="A2:I2"/>
  </mergeCells>
  <phoneticPr fontId="0" type="noConversion"/>
  <hyperlinks>
    <hyperlink ref="B1" location="PSW!A1" display="Cover sheet"/>
  </hyperlinks>
  <pageMargins left="0.78740157499999996" right="0.78740157499999996" top="0.984251969" bottom="0.984251969" header="0.5" footer="0.5"/>
  <pageSetup paperSize="9" scale="83" orientation="portrait" r:id="rId1"/>
  <headerFooter alignWithMargins="0">
    <oddFooter>&amp;L&amp;F &amp;A&amp;C&amp;P / &amp;N&amp;RSQA, &amp;D &amp;T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7"/>
  <sheetViews>
    <sheetView view="pageBreakPreview" zoomScaleNormal="100" workbookViewId="0">
      <selection activeCell="G19" sqref="G19"/>
    </sheetView>
  </sheetViews>
  <sheetFormatPr defaultColWidth="11.42578125" defaultRowHeight="12.75"/>
  <sheetData>
    <row r="1" spans="1:9" ht="15" customHeight="1" thickBot="1">
      <c r="A1" s="17"/>
      <c r="B1" s="42" t="s">
        <v>2</v>
      </c>
      <c r="C1" s="18"/>
      <c r="D1" s="18"/>
      <c r="E1" s="18"/>
      <c r="F1" s="18"/>
      <c r="G1" s="18"/>
      <c r="H1" s="7"/>
      <c r="I1" s="7"/>
    </row>
    <row r="2" spans="1:9" ht="21" thickBot="1">
      <c r="A2" s="1241" t="s">
        <v>37</v>
      </c>
      <c r="B2" s="1242"/>
      <c r="C2" s="1242"/>
      <c r="D2" s="1242"/>
      <c r="E2" s="1242"/>
      <c r="F2" s="1242"/>
      <c r="G2" s="1242"/>
      <c r="H2" s="1242"/>
      <c r="I2" s="1243"/>
    </row>
    <row r="3" spans="1:9">
      <c r="A3" s="5"/>
      <c r="B3" s="5"/>
      <c r="C3" s="5"/>
      <c r="D3" s="5"/>
      <c r="E3" s="5"/>
      <c r="F3" s="5"/>
      <c r="G3" s="5"/>
      <c r="H3" s="5"/>
      <c r="I3" s="5"/>
    </row>
    <row r="4" spans="1:9">
      <c r="A4" s="5" t="s">
        <v>47</v>
      </c>
      <c r="B4" s="5"/>
      <c r="C4" s="5"/>
      <c r="D4" s="5"/>
      <c r="E4" s="5"/>
      <c r="F4" s="5"/>
      <c r="G4" s="5"/>
      <c r="H4" s="5"/>
      <c r="I4" s="5"/>
    </row>
    <row r="5" spans="1:9">
      <c r="A5" s="5" t="s">
        <v>48</v>
      </c>
      <c r="B5" s="5"/>
      <c r="C5" s="5"/>
      <c r="D5" s="5"/>
      <c r="E5" s="5"/>
      <c r="F5" s="5"/>
      <c r="G5" s="5"/>
      <c r="H5" s="5"/>
      <c r="I5" s="5"/>
    </row>
    <row r="6" spans="1:9">
      <c r="A6" s="687" t="s">
        <v>646</v>
      </c>
      <c r="B6" s="5"/>
      <c r="C6" s="5"/>
      <c r="D6" s="5"/>
      <c r="E6" s="5"/>
      <c r="F6" s="5"/>
      <c r="G6" s="5"/>
      <c r="H6" s="5"/>
      <c r="I6" s="5"/>
    </row>
    <row r="7" spans="1:9">
      <c r="A7" s="5" t="s">
        <v>46</v>
      </c>
      <c r="B7" s="5"/>
      <c r="C7" s="5"/>
      <c r="D7" s="5"/>
      <c r="E7" s="5"/>
      <c r="F7" s="5"/>
      <c r="G7" s="5"/>
      <c r="H7" s="5"/>
      <c r="I7" s="5"/>
    </row>
  </sheetData>
  <mergeCells count="1">
    <mergeCell ref="A2:I2"/>
  </mergeCells>
  <phoneticPr fontId="0" type="noConversion"/>
  <hyperlinks>
    <hyperlink ref="B1" location="PSW!A1" display="Cover sheet"/>
  </hyperlinks>
  <pageMargins left="0.78740157499999996" right="0.78740157499999996" top="0.984251969" bottom="0.984251969" header="0.5" footer="0.5"/>
  <pageSetup paperSize="9" scale="83" orientation="portrait" r:id="rId1"/>
  <headerFooter alignWithMargins="0">
    <oddFooter>&amp;L&amp;F &amp;A&amp;C&amp;P / &amp;N&amp;RSQA, &amp;D &amp;T</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J120"/>
  <sheetViews>
    <sheetView view="pageBreakPreview" zoomScale="130" zoomScaleNormal="100" zoomScaleSheetLayoutView="130" workbookViewId="0">
      <selection activeCell="G26" sqref="G26:I26"/>
    </sheetView>
  </sheetViews>
  <sheetFormatPr defaultRowHeight="12.75"/>
  <cols>
    <col min="1" max="1" width="2.5703125" customWidth="1"/>
    <col min="2" max="2" width="13.28515625" customWidth="1"/>
    <col min="3" max="3" width="13.7109375" customWidth="1"/>
    <col min="4" max="4" width="11.42578125" customWidth="1"/>
    <col min="5" max="5" width="19.5703125" bestFit="1" customWidth="1"/>
    <col min="6" max="7" width="17.42578125" customWidth="1"/>
    <col min="8" max="8" width="16.28515625" customWidth="1"/>
    <col min="9" max="9" width="15.5703125" customWidth="1"/>
    <col min="10" max="10" width="9.140625" customWidth="1"/>
  </cols>
  <sheetData>
    <row r="1" spans="1:10" ht="18.75" thickBot="1">
      <c r="A1" s="1357" t="s">
        <v>522</v>
      </c>
      <c r="B1" s="1357"/>
      <c r="C1" s="1357"/>
      <c r="D1" s="1357"/>
      <c r="E1" s="1357"/>
      <c r="F1" s="1357"/>
      <c r="G1" s="1357"/>
      <c r="H1" s="1357"/>
      <c r="I1" s="1358"/>
      <c r="J1" s="1358"/>
    </row>
    <row r="2" spans="1:10" ht="18">
      <c r="A2" s="726"/>
      <c r="B2" s="727" t="s">
        <v>523</v>
      </c>
      <c r="C2" s="728"/>
      <c r="D2" s="728"/>
      <c r="E2" s="728"/>
      <c r="F2" s="728"/>
      <c r="G2" s="728"/>
      <c r="H2" s="728"/>
      <c r="I2" s="728"/>
      <c r="J2" s="729"/>
    </row>
    <row r="3" spans="1:10" ht="18">
      <c r="A3" s="730"/>
      <c r="B3" s="731"/>
      <c r="C3" s="732"/>
      <c r="D3" s="732"/>
      <c r="E3" s="732"/>
      <c r="F3" s="732"/>
      <c r="G3" s="732"/>
      <c r="H3" s="732"/>
      <c r="I3" s="732"/>
      <c r="J3" s="733"/>
    </row>
    <row r="4" spans="1:10" ht="18">
      <c r="A4" s="734"/>
      <c r="B4" s="737" t="s">
        <v>524</v>
      </c>
      <c r="C4" s="735"/>
      <c r="D4" s="736"/>
      <c r="E4" s="737"/>
      <c r="F4" s="737" t="s">
        <v>525</v>
      </c>
      <c r="G4" s="737"/>
      <c r="H4" s="737"/>
      <c r="I4" s="737"/>
      <c r="J4" s="738"/>
    </row>
    <row r="5" spans="1:10" ht="18.75" thickBot="1">
      <c r="A5" s="734"/>
      <c r="B5" s="737"/>
      <c r="C5" s="735"/>
      <c r="D5" s="736"/>
      <c r="E5" s="737"/>
      <c r="F5" s="737"/>
      <c r="G5" s="737"/>
      <c r="H5" s="737"/>
      <c r="I5" s="737"/>
      <c r="J5" s="738"/>
    </row>
    <row r="6" spans="1:10" ht="15.75">
      <c r="A6" s="739"/>
      <c r="B6" s="1346"/>
      <c r="C6" s="1347"/>
      <c r="D6" s="740"/>
      <c r="E6" s="741" t="s">
        <v>526</v>
      </c>
      <c r="F6" s="742" t="s">
        <v>527</v>
      </c>
      <c r="G6" s="742"/>
      <c r="H6" s="1359"/>
      <c r="I6" s="1360"/>
      <c r="J6" s="743"/>
    </row>
    <row r="7" spans="1:10" ht="15.75">
      <c r="A7" s="739"/>
      <c r="B7" s="1361"/>
      <c r="C7" s="1362"/>
      <c r="D7" s="740"/>
      <c r="E7" s="741" t="s">
        <v>528</v>
      </c>
      <c r="F7" s="742" t="s">
        <v>529</v>
      </c>
      <c r="G7" s="742"/>
      <c r="H7" s="1348"/>
      <c r="I7" s="1349"/>
      <c r="J7" s="743"/>
    </row>
    <row r="8" spans="1:10" ht="16.5" thickBot="1">
      <c r="A8" s="739"/>
      <c r="B8" s="1344"/>
      <c r="C8" s="1345"/>
      <c r="D8" s="740"/>
      <c r="E8" s="741" t="s">
        <v>530</v>
      </c>
      <c r="F8" s="742" t="s">
        <v>531</v>
      </c>
      <c r="G8" s="742"/>
      <c r="H8" s="1344"/>
      <c r="I8" s="1345"/>
      <c r="J8" s="743"/>
    </row>
    <row r="9" spans="1:10" ht="18.75" thickBot="1">
      <c r="A9" s="739"/>
      <c r="B9" s="741"/>
      <c r="C9" s="741"/>
      <c r="D9" s="741"/>
      <c r="E9" s="741"/>
      <c r="F9" s="744"/>
      <c r="G9" s="740"/>
      <c r="H9" s="740"/>
      <c r="I9" s="740"/>
      <c r="J9" s="743"/>
    </row>
    <row r="10" spans="1:10" ht="18">
      <c r="A10" s="745"/>
      <c r="B10" s="746"/>
      <c r="C10" s="746"/>
      <c r="D10" s="746"/>
      <c r="E10" s="746"/>
      <c r="F10" s="747"/>
      <c r="G10" s="748"/>
      <c r="H10" s="748"/>
      <c r="I10" s="748"/>
      <c r="J10" s="749"/>
    </row>
    <row r="11" spans="1:10" ht="18">
      <c r="A11" s="739"/>
      <c r="B11" s="744" t="s">
        <v>532</v>
      </c>
      <c r="C11" s="744"/>
      <c r="D11" s="740"/>
      <c r="E11" s="741"/>
      <c r="F11" s="744" t="s">
        <v>533</v>
      </c>
      <c r="G11" s="750"/>
      <c r="H11" s="740"/>
      <c r="I11" s="740"/>
      <c r="J11" s="743"/>
    </row>
    <row r="12" spans="1:10" ht="18.75" thickBot="1">
      <c r="A12" s="739"/>
      <c r="B12" s="744"/>
      <c r="C12" s="744"/>
      <c r="D12" s="740"/>
      <c r="E12" s="741"/>
      <c r="F12" s="744"/>
      <c r="G12" s="750"/>
      <c r="H12" s="740"/>
      <c r="I12" s="740"/>
      <c r="J12" s="743"/>
    </row>
    <row r="13" spans="1:10" ht="15.75">
      <c r="A13" s="739"/>
      <c r="B13" s="1346"/>
      <c r="C13" s="1347"/>
      <c r="D13" s="740"/>
      <c r="E13" s="742" t="s">
        <v>534</v>
      </c>
      <c r="F13" s="740" t="s">
        <v>535</v>
      </c>
      <c r="G13" s="740"/>
      <c r="H13" s="740"/>
      <c r="I13" s="703"/>
      <c r="J13" s="743"/>
    </row>
    <row r="14" spans="1:10" ht="15.75">
      <c r="A14" s="739"/>
      <c r="B14" s="1348"/>
      <c r="C14" s="1349"/>
      <c r="D14" s="740"/>
      <c r="E14" s="741" t="s">
        <v>536</v>
      </c>
      <c r="F14" s="740" t="s">
        <v>537</v>
      </c>
      <c r="G14" s="740"/>
      <c r="H14" s="740"/>
      <c r="I14" s="751"/>
      <c r="J14" s="743"/>
    </row>
    <row r="15" spans="1:10" ht="16.5" thickBot="1">
      <c r="A15" s="739"/>
      <c r="B15" s="1350"/>
      <c r="C15" s="1351"/>
      <c r="D15" s="740"/>
      <c r="E15" s="741" t="s">
        <v>538</v>
      </c>
      <c r="F15" s="740" t="s">
        <v>539</v>
      </c>
      <c r="G15" s="740"/>
      <c r="H15" s="740"/>
      <c r="I15" s="752" t="str">
        <f>IF(I13=0,"-",I13/I14)</f>
        <v>-</v>
      </c>
      <c r="J15" s="743"/>
    </row>
    <row r="16" spans="1:10" ht="13.5" thickBot="1">
      <c r="A16" s="753"/>
      <c r="B16" s="754"/>
      <c r="C16" s="754"/>
      <c r="D16" s="754"/>
      <c r="E16" s="754"/>
      <c r="F16" s="754"/>
      <c r="G16" s="755"/>
      <c r="H16" s="755"/>
      <c r="I16" s="755"/>
      <c r="J16" s="756"/>
    </row>
    <row r="17" spans="1:10" ht="13.5" thickBot="1">
      <c r="A17" s="757"/>
      <c r="B17" s="704"/>
      <c r="C17" s="704"/>
      <c r="D17" s="704"/>
      <c r="E17" s="704"/>
      <c r="F17" s="704"/>
      <c r="G17" s="757"/>
      <c r="H17" s="757"/>
      <c r="I17" s="757"/>
      <c r="J17" s="704"/>
    </row>
    <row r="18" spans="1:10" ht="18">
      <c r="A18" s="758"/>
      <c r="B18" s="727" t="s">
        <v>540</v>
      </c>
      <c r="C18" s="759"/>
      <c r="D18" s="759"/>
      <c r="E18" s="759" t="s">
        <v>541</v>
      </c>
      <c r="F18" s="760" t="s">
        <v>541</v>
      </c>
      <c r="G18" s="761" t="s">
        <v>541</v>
      </c>
      <c r="H18" s="762"/>
      <c r="I18" s="762"/>
      <c r="J18" s="763"/>
    </row>
    <row r="19" spans="1:10" ht="18.75" thickBot="1">
      <c r="A19" s="734"/>
      <c r="B19" s="731"/>
      <c r="C19" s="736"/>
      <c r="D19" s="736"/>
      <c r="E19" s="736"/>
      <c r="F19" s="764"/>
      <c r="G19" s="765"/>
      <c r="H19" s="735"/>
      <c r="I19" s="735"/>
      <c r="J19" s="766"/>
    </row>
    <row r="20" spans="1:10" ht="15.75" thickBot="1">
      <c r="A20" s="739"/>
      <c r="B20" s="1352" t="s">
        <v>542</v>
      </c>
      <c r="C20" s="1352"/>
      <c r="D20" s="1353"/>
      <c r="E20" s="767" t="s">
        <v>543</v>
      </c>
      <c r="F20" s="767" t="s">
        <v>544</v>
      </c>
      <c r="G20" s="767" t="s">
        <v>545</v>
      </c>
      <c r="H20" s="767" t="s">
        <v>546</v>
      </c>
      <c r="I20" s="767" t="s">
        <v>547</v>
      </c>
      <c r="J20" s="768"/>
    </row>
    <row r="21" spans="1:10">
      <c r="A21" s="739"/>
      <c r="B21" s="1354" t="s">
        <v>548</v>
      </c>
      <c r="C21" s="1354"/>
      <c r="D21" s="769"/>
      <c r="E21" s="705"/>
      <c r="F21" s="705"/>
      <c r="G21" s="705"/>
      <c r="H21" s="706"/>
      <c r="I21" s="705"/>
      <c r="J21" s="770"/>
    </row>
    <row r="22" spans="1:10" ht="13.5" customHeight="1" thickBot="1">
      <c r="A22" s="739"/>
      <c r="B22" s="1355" t="s">
        <v>549</v>
      </c>
      <c r="C22" s="1355"/>
      <c r="D22" s="1356"/>
      <c r="E22" s="707"/>
      <c r="F22" s="707"/>
      <c r="G22" s="707"/>
      <c r="H22" s="708"/>
      <c r="I22" s="707"/>
      <c r="J22" s="770"/>
    </row>
    <row r="23" spans="1:10">
      <c r="A23" s="771"/>
      <c r="B23" s="772" t="s">
        <v>192</v>
      </c>
      <c r="C23" s="773" t="s">
        <v>550</v>
      </c>
      <c r="D23" s="774"/>
      <c r="E23" s="709"/>
      <c r="F23" s="709"/>
      <c r="G23" s="709"/>
      <c r="H23" s="710"/>
      <c r="I23" s="709"/>
      <c r="J23" s="775"/>
    </row>
    <row r="24" spans="1:10" ht="25.5">
      <c r="A24" s="771"/>
      <c r="B24" s="776" t="s">
        <v>196</v>
      </c>
      <c r="C24" s="777" t="s">
        <v>551</v>
      </c>
      <c r="D24" s="778"/>
      <c r="E24" s="709"/>
      <c r="F24" s="709"/>
      <c r="G24" s="709"/>
      <c r="H24" s="710"/>
      <c r="I24" s="709"/>
      <c r="J24" s="775"/>
    </row>
    <row r="25" spans="1:10" ht="51">
      <c r="A25" s="771"/>
      <c r="B25" s="779" t="s">
        <v>199</v>
      </c>
      <c r="C25" s="777" t="s">
        <v>552</v>
      </c>
      <c r="D25" s="778"/>
      <c r="E25" s="709"/>
      <c r="F25" s="709"/>
      <c r="G25" s="709"/>
      <c r="H25" s="710"/>
      <c r="I25" s="709"/>
      <c r="J25" s="775"/>
    </row>
    <row r="26" spans="1:10" ht="51">
      <c r="A26" s="771"/>
      <c r="B26" s="779" t="s">
        <v>541</v>
      </c>
      <c r="C26" s="777" t="s">
        <v>553</v>
      </c>
      <c r="D26" s="778"/>
      <c r="E26" s="709"/>
      <c r="F26" s="709"/>
      <c r="G26" s="709"/>
      <c r="H26" s="710"/>
      <c r="I26" s="709"/>
      <c r="J26" s="775"/>
    </row>
    <row r="27" spans="1:10">
      <c r="A27" s="771"/>
      <c r="B27" s="779" t="s">
        <v>554</v>
      </c>
      <c r="C27" s="777" t="s">
        <v>555</v>
      </c>
      <c r="D27" s="778"/>
      <c r="E27" s="709"/>
      <c r="F27" s="709"/>
      <c r="G27" s="709"/>
      <c r="H27" s="710"/>
      <c r="I27" s="709"/>
      <c r="J27" s="775"/>
    </row>
    <row r="28" spans="1:10" ht="64.5" thickBot="1">
      <c r="A28" s="771"/>
      <c r="B28" s="780" t="s">
        <v>556</v>
      </c>
      <c r="C28" s="781" t="s">
        <v>557</v>
      </c>
      <c r="D28" s="782" t="s">
        <v>541</v>
      </c>
      <c r="E28" s="783">
        <f>(E23*(E24-(E25+E26)/60))*E27</f>
        <v>0</v>
      </c>
      <c r="F28" s="783">
        <f t="shared" ref="F28:I28" si="0">(F23*(F24-(F25+F26)/60))*F27</f>
        <v>0</v>
      </c>
      <c r="G28" s="783">
        <f t="shared" si="0"/>
        <v>0</v>
      </c>
      <c r="H28" s="784">
        <f t="shared" si="0"/>
        <v>0</v>
      </c>
      <c r="I28" s="783">
        <f t="shared" si="0"/>
        <v>0</v>
      </c>
      <c r="J28" s="775"/>
    </row>
    <row r="29" spans="1:10">
      <c r="A29" s="771"/>
      <c r="B29" s="785"/>
      <c r="C29" s="786"/>
      <c r="D29" s="785"/>
      <c r="E29" s="787"/>
      <c r="F29" s="787"/>
      <c r="G29" s="787"/>
      <c r="H29" s="787"/>
      <c r="I29" s="787"/>
      <c r="J29" s="775"/>
    </row>
    <row r="30" spans="1:10" ht="16.5" thickBot="1">
      <c r="A30" s="771"/>
      <c r="B30" s="741" t="s">
        <v>558</v>
      </c>
      <c r="C30" s="788"/>
      <c r="D30" s="789"/>
      <c r="E30" s="790"/>
      <c r="F30" s="790"/>
      <c r="G30" s="790"/>
      <c r="H30" s="790"/>
      <c r="I30" s="791"/>
      <c r="J30" s="770"/>
    </row>
    <row r="31" spans="1:10" ht="63.75">
      <c r="A31" s="771"/>
      <c r="B31" s="792" t="s">
        <v>303</v>
      </c>
      <c r="C31" s="773" t="s">
        <v>559</v>
      </c>
      <c r="D31" s="793"/>
      <c r="E31" s="711"/>
      <c r="F31" s="711"/>
      <c r="G31" s="711"/>
      <c r="H31" s="711"/>
      <c r="I31" s="711"/>
      <c r="J31" s="775"/>
    </row>
    <row r="32" spans="1:10" ht="25.5">
      <c r="A32" s="771"/>
      <c r="B32" s="779" t="s">
        <v>560</v>
      </c>
      <c r="C32" s="777" t="s">
        <v>561</v>
      </c>
      <c r="D32" s="794"/>
      <c r="E32" s="709"/>
      <c r="F32" s="709"/>
      <c r="G32" s="709"/>
      <c r="H32" s="709"/>
      <c r="I32" s="709"/>
      <c r="J32" s="775"/>
    </row>
    <row r="33" spans="1:10" ht="38.25">
      <c r="A33" s="771"/>
      <c r="B33" s="779" t="s">
        <v>562</v>
      </c>
      <c r="C33" s="777" t="s">
        <v>563</v>
      </c>
      <c r="D33" s="794"/>
      <c r="E33" s="712"/>
      <c r="F33" s="712"/>
      <c r="G33" s="712"/>
      <c r="H33" s="712"/>
      <c r="I33" s="712"/>
      <c r="J33" s="775"/>
    </row>
    <row r="34" spans="1:10" ht="63.75">
      <c r="A34" s="771"/>
      <c r="B34" s="779" t="s">
        <v>564</v>
      </c>
      <c r="C34" s="777" t="s">
        <v>565</v>
      </c>
      <c r="D34" s="794"/>
      <c r="E34" s="712"/>
      <c r="F34" s="712"/>
      <c r="G34" s="712"/>
      <c r="H34" s="712"/>
      <c r="I34" s="712"/>
      <c r="J34" s="775"/>
    </row>
    <row r="35" spans="1:10" ht="75">
      <c r="A35" s="771"/>
      <c r="B35" s="779" t="s">
        <v>566</v>
      </c>
      <c r="C35" s="795" t="s">
        <v>567</v>
      </c>
      <c r="D35" s="794"/>
      <c r="E35" s="796">
        <f>(E31*E32+E33+E34)*E23*E27/60</f>
        <v>0</v>
      </c>
      <c r="F35" s="796">
        <f>(F31*F32+F33+F34)*F23*F27/60</f>
        <v>0</v>
      </c>
      <c r="G35" s="796">
        <f>(G31*G32+G33+G34)*G23*G27/60</f>
        <v>0</v>
      </c>
      <c r="H35" s="796">
        <f>(H31*H32+H33+H34)*H23*H27/60</f>
        <v>0</v>
      </c>
      <c r="I35" s="796">
        <f>(I31*I32+I33+I34)*I23*I27/60</f>
        <v>0</v>
      </c>
      <c r="J35" s="775"/>
    </row>
    <row r="36" spans="1:10" ht="37.5" thickBot="1">
      <c r="A36" s="771"/>
      <c r="B36" s="780" t="s">
        <v>568</v>
      </c>
      <c r="C36" s="781" t="s">
        <v>569</v>
      </c>
      <c r="D36" s="797"/>
      <c r="E36" s="798" t="str">
        <f>IF(E28=0,"-",(E28-E35)/E28)</f>
        <v>-</v>
      </c>
      <c r="F36" s="798" t="str">
        <f t="shared" ref="F36:I36" si="1">IF(F28=0,"-",(F28-F35)/F28)</f>
        <v>-</v>
      </c>
      <c r="G36" s="798" t="str">
        <f t="shared" si="1"/>
        <v>-</v>
      </c>
      <c r="H36" s="798" t="str">
        <f t="shared" si="1"/>
        <v>-</v>
      </c>
      <c r="I36" s="798" t="str">
        <f t="shared" si="1"/>
        <v>-</v>
      </c>
      <c r="J36" s="775"/>
    </row>
    <row r="37" spans="1:10">
      <c r="A37" s="771"/>
      <c r="B37" s="785"/>
      <c r="C37" s="786"/>
      <c r="D37" s="789"/>
      <c r="E37" s="799"/>
      <c r="F37" s="799"/>
      <c r="G37" s="799"/>
      <c r="H37" s="799"/>
      <c r="I37" s="799"/>
      <c r="J37" s="775"/>
    </row>
    <row r="38" spans="1:10" ht="16.5" thickBot="1">
      <c r="A38" s="771"/>
      <c r="B38" s="741" t="s">
        <v>570</v>
      </c>
      <c r="C38" s="786"/>
      <c r="D38" s="789"/>
      <c r="E38" s="799"/>
      <c r="F38" s="799"/>
      <c r="G38" s="799"/>
      <c r="H38" s="799"/>
      <c r="I38" s="799"/>
      <c r="J38" s="775"/>
    </row>
    <row r="39" spans="1:10" ht="51">
      <c r="A39" s="771"/>
      <c r="B39" s="792"/>
      <c r="C39" s="773" t="s">
        <v>571</v>
      </c>
      <c r="D39" s="800"/>
      <c r="E39" s="713"/>
      <c r="F39" s="714"/>
      <c r="G39" s="714"/>
      <c r="H39" s="714"/>
      <c r="I39" s="714"/>
      <c r="J39" s="775"/>
    </row>
    <row r="40" spans="1:10" ht="39" thickBot="1">
      <c r="A40" s="771"/>
      <c r="B40" s="780" t="s">
        <v>572</v>
      </c>
      <c r="C40" s="781" t="s">
        <v>570</v>
      </c>
      <c r="D40" s="801"/>
      <c r="E40" s="802" t="str">
        <f>IF(E39=0,"-",(1-E39))</f>
        <v>-</v>
      </c>
      <c r="F40" s="802" t="str">
        <f t="shared" ref="F40:I40" si="2">IF(F39="","-",(1-F39))</f>
        <v>-</v>
      </c>
      <c r="G40" s="802" t="str">
        <f t="shared" si="2"/>
        <v>-</v>
      </c>
      <c r="H40" s="802" t="str">
        <f t="shared" si="2"/>
        <v>-</v>
      </c>
      <c r="I40" s="803" t="str">
        <f t="shared" si="2"/>
        <v>-</v>
      </c>
      <c r="J40" s="775"/>
    </row>
    <row r="41" spans="1:10">
      <c r="A41" s="771"/>
      <c r="B41" s="785"/>
      <c r="C41" s="786"/>
      <c r="D41" s="785"/>
      <c r="E41" s="787"/>
      <c r="F41" s="787" t="s">
        <v>541</v>
      </c>
      <c r="G41" s="787"/>
      <c r="H41" s="787"/>
      <c r="I41" s="787"/>
      <c r="J41" s="775"/>
    </row>
    <row r="42" spans="1:10" ht="16.5" thickBot="1">
      <c r="A42" s="771"/>
      <c r="B42" s="741" t="s">
        <v>573</v>
      </c>
      <c r="C42" s="788"/>
      <c r="D42" s="789"/>
      <c r="E42" s="790"/>
      <c r="F42" s="790"/>
      <c r="G42" s="790"/>
      <c r="H42" s="790"/>
      <c r="I42" s="790"/>
      <c r="J42" s="770"/>
    </row>
    <row r="43" spans="1:10" ht="102.75" thickBot="1">
      <c r="A43" s="771"/>
      <c r="B43" s="804"/>
      <c r="C43" s="805" t="s">
        <v>574</v>
      </c>
      <c r="D43" s="806"/>
      <c r="E43" s="807" t="str">
        <f>IF(E28=0,"-",E28*3600*E36 /$J$13 *E40)</f>
        <v>-</v>
      </c>
      <c r="F43" s="807" t="str">
        <f t="shared" ref="F43:I43" si="3">IF(F28=0,"-",F28*3600*F36 /$J$13 *F40)</f>
        <v>-</v>
      </c>
      <c r="G43" s="807" t="str">
        <f t="shared" si="3"/>
        <v>-</v>
      </c>
      <c r="H43" s="807" t="str">
        <f t="shared" si="3"/>
        <v>-</v>
      </c>
      <c r="I43" s="807" t="str">
        <f t="shared" si="3"/>
        <v>-</v>
      </c>
      <c r="J43" s="775"/>
    </row>
    <row r="44" spans="1:10" ht="13.5" thickBot="1">
      <c r="A44" s="771"/>
      <c r="B44" s="785"/>
      <c r="C44" s="788"/>
      <c r="D44" s="785"/>
      <c r="E44" s="787"/>
      <c r="F44" s="787"/>
      <c r="G44" s="787"/>
      <c r="H44" s="787"/>
      <c r="I44" s="787"/>
      <c r="J44" s="775"/>
    </row>
    <row r="45" spans="1:10" ht="38.25">
      <c r="A45" s="771"/>
      <c r="B45" s="792" t="s">
        <v>575</v>
      </c>
      <c r="C45" s="773" t="s">
        <v>576</v>
      </c>
      <c r="D45" s="800"/>
      <c r="E45" s="711"/>
      <c r="F45" s="711"/>
      <c r="G45" s="711"/>
      <c r="H45" s="711"/>
      <c r="I45" s="711"/>
      <c r="J45" s="775"/>
    </row>
    <row r="46" spans="1:10" ht="63.75">
      <c r="A46" s="771"/>
      <c r="B46" s="779" t="s">
        <v>541</v>
      </c>
      <c r="C46" s="808" t="s">
        <v>577</v>
      </c>
      <c r="D46" s="809" t="s">
        <v>541</v>
      </c>
      <c r="E46" s="810" t="str">
        <f>IF(E45=0,"",(E28-E35)*3600/E45*E40)</f>
        <v/>
      </c>
      <c r="F46" s="810" t="str">
        <f>IF(F45=0,"",(F28-F35)*3600/F45*F40)</f>
        <v/>
      </c>
      <c r="G46" s="810" t="str">
        <f>IF(G45=0,"",(G28-G35)*3600/G45*G40)</f>
        <v/>
      </c>
      <c r="H46" s="810" t="str">
        <f>IF(H45=0,"",(H28-H35)*3600/H45*H40)</f>
        <v/>
      </c>
      <c r="I46" s="810" t="str">
        <f>IF(I45=0,"",(I28-I35)*3600/I45*I40)</f>
        <v/>
      </c>
      <c r="J46" s="775"/>
    </row>
    <row r="47" spans="1:10" ht="63" thickBot="1">
      <c r="A47" s="771"/>
      <c r="B47" s="780" t="s">
        <v>541</v>
      </c>
      <c r="C47" s="811" t="s">
        <v>578</v>
      </c>
      <c r="D47" s="812" t="s">
        <v>541</v>
      </c>
      <c r="E47" s="813" t="str">
        <f>IF(E45=0,"",(E28-E35)*3600/E45*E40/E27)</f>
        <v/>
      </c>
      <c r="F47" s="813" t="str">
        <f>IF(F45=0," ",(F28-F35)*3600/F45*F40/F27)</f>
        <v xml:space="preserve"> </v>
      </c>
      <c r="G47" s="813" t="str">
        <f>IF(G45=0," ",(G28-G35)*3600/G45*G40/G27)</f>
        <v xml:space="preserve"> </v>
      </c>
      <c r="H47" s="813" t="str">
        <f>IF(H45=0," ",(H28-H35)*3600/H45*H40/H27)</f>
        <v xml:space="preserve"> </v>
      </c>
      <c r="I47" s="813" t="str">
        <f>IF(I45=0," ",(I28-I35)*3600/I45*I40/I27)</f>
        <v xml:space="preserve"> </v>
      </c>
      <c r="J47" s="775"/>
    </row>
    <row r="48" spans="1:10" ht="13.5" thickBot="1">
      <c r="A48" s="814"/>
      <c r="B48" s="815"/>
      <c r="C48" s="816"/>
      <c r="D48" s="817"/>
      <c r="E48" s="818"/>
      <c r="F48" s="818"/>
      <c r="G48" s="818"/>
      <c r="H48" s="818"/>
      <c r="I48" s="818"/>
      <c r="J48" s="819"/>
    </row>
    <row r="49" spans="1:10" ht="13.5" thickBot="1">
      <c r="A49" s="820"/>
      <c r="B49" s="716"/>
      <c r="C49" s="717"/>
      <c r="D49" s="718"/>
      <c r="E49" s="719"/>
      <c r="F49" s="719"/>
      <c r="G49" s="719"/>
      <c r="H49" s="719"/>
      <c r="I49" s="719"/>
      <c r="J49" s="715"/>
    </row>
    <row r="50" spans="1:10" ht="18">
      <c r="A50" s="821"/>
      <c r="B50" s="727" t="s">
        <v>579</v>
      </c>
      <c r="C50" s="822"/>
      <c r="D50" s="823"/>
      <c r="E50" s="824"/>
      <c r="F50" s="824"/>
      <c r="G50" s="824"/>
      <c r="H50" s="824"/>
      <c r="I50" s="824"/>
      <c r="J50" s="825"/>
    </row>
    <row r="51" spans="1:10" ht="15">
      <c r="A51" s="826"/>
      <c r="B51" s="827"/>
      <c r="C51" s="828"/>
      <c r="D51" s="829"/>
      <c r="E51" s="1342" t="s">
        <v>580</v>
      </c>
      <c r="F51" s="1342" t="s">
        <v>581</v>
      </c>
      <c r="G51" s="1342" t="s">
        <v>582</v>
      </c>
      <c r="H51" s="1342" t="s">
        <v>583</v>
      </c>
      <c r="I51" s="1342"/>
      <c r="J51" s="830"/>
    </row>
    <row r="52" spans="1:10">
      <c r="A52" s="826"/>
      <c r="B52" s="831" t="s">
        <v>584</v>
      </c>
      <c r="C52" s="831"/>
      <c r="D52" s="832"/>
      <c r="E52" s="1343"/>
      <c r="F52" s="1343"/>
      <c r="G52" s="1343"/>
      <c r="H52" s="1343"/>
      <c r="I52" s="1343"/>
      <c r="J52" s="830"/>
    </row>
    <row r="53" spans="1:10">
      <c r="A53" s="826"/>
      <c r="B53" s="833"/>
      <c r="C53" s="834" t="s">
        <v>585</v>
      </c>
      <c r="D53" s="835"/>
      <c r="E53" s="836"/>
      <c r="F53" s="836"/>
      <c r="G53" s="837"/>
      <c r="H53" s="1334"/>
      <c r="I53" s="1335"/>
      <c r="J53" s="830"/>
    </row>
    <row r="54" spans="1:10">
      <c r="A54" s="826"/>
      <c r="B54" s="833"/>
      <c r="C54" s="834" t="s">
        <v>586</v>
      </c>
      <c r="D54" s="835"/>
      <c r="E54" s="836"/>
      <c r="F54" s="836"/>
      <c r="G54" s="837"/>
      <c r="H54" s="1334"/>
      <c r="I54" s="1335"/>
      <c r="J54" s="830"/>
    </row>
    <row r="55" spans="1:10">
      <c r="A55" s="826"/>
      <c r="B55" s="833"/>
      <c r="C55" s="834" t="s">
        <v>587</v>
      </c>
      <c r="D55" s="835"/>
      <c r="E55" s="836"/>
      <c r="F55" s="836"/>
      <c r="G55" s="837"/>
      <c r="H55" s="1334"/>
      <c r="I55" s="1335"/>
      <c r="J55" s="830"/>
    </row>
    <row r="56" spans="1:10">
      <c r="A56" s="826"/>
      <c r="B56" s="833"/>
      <c r="C56" s="834" t="s">
        <v>588</v>
      </c>
      <c r="D56" s="835"/>
      <c r="E56" s="836"/>
      <c r="F56" s="836"/>
      <c r="G56" s="837"/>
      <c r="H56" s="1334"/>
      <c r="I56" s="1335"/>
      <c r="J56" s="830"/>
    </row>
    <row r="57" spans="1:10">
      <c r="A57" s="826"/>
      <c r="B57" s="833"/>
      <c r="C57" s="834" t="s">
        <v>44</v>
      </c>
      <c r="D57" s="835"/>
      <c r="E57" s="836"/>
      <c r="F57" s="836"/>
      <c r="G57" s="837"/>
      <c r="H57" s="1334"/>
      <c r="I57" s="1335"/>
      <c r="J57" s="830"/>
    </row>
    <row r="58" spans="1:10" ht="25.5">
      <c r="A58" s="826"/>
      <c r="B58" s="833"/>
      <c r="C58" s="838" t="s">
        <v>589</v>
      </c>
      <c r="D58" s="835"/>
      <c r="E58" s="836"/>
      <c r="F58" s="836"/>
      <c r="G58" s="837"/>
      <c r="H58" s="1334"/>
      <c r="I58" s="1335"/>
      <c r="J58" s="830"/>
    </row>
    <row r="59" spans="1:10" ht="25.5">
      <c r="A59" s="826"/>
      <c r="B59" s="833"/>
      <c r="C59" s="838" t="s">
        <v>590</v>
      </c>
      <c r="D59" s="835"/>
      <c r="E59" s="836"/>
      <c r="F59" s="836"/>
      <c r="G59" s="837"/>
      <c r="H59" s="1334"/>
      <c r="I59" s="1335"/>
      <c r="J59" s="830"/>
    </row>
    <row r="60" spans="1:10">
      <c r="A60" s="826"/>
      <c r="B60" s="833"/>
      <c r="C60" s="839" t="s">
        <v>591</v>
      </c>
      <c r="D60" s="835"/>
      <c r="E60" s="836"/>
      <c r="F60" s="836"/>
      <c r="G60" s="837"/>
      <c r="H60" s="1334"/>
      <c r="I60" s="1335"/>
      <c r="J60" s="830"/>
    </row>
    <row r="61" spans="1:10" ht="25.5">
      <c r="A61" s="826"/>
      <c r="B61" s="833"/>
      <c r="C61" s="839" t="s">
        <v>592</v>
      </c>
      <c r="D61" s="835"/>
      <c r="E61" s="836"/>
      <c r="F61" s="836"/>
      <c r="G61" s="837"/>
      <c r="H61" s="1334"/>
      <c r="I61" s="1335"/>
      <c r="J61" s="830"/>
    </row>
    <row r="62" spans="1:10">
      <c r="A62" s="826"/>
      <c r="B62" s="833"/>
      <c r="C62" s="839" t="s">
        <v>45</v>
      </c>
      <c r="D62" s="835"/>
      <c r="E62" s="836"/>
      <c r="F62" s="836"/>
      <c r="G62" s="837"/>
      <c r="H62" s="1334"/>
      <c r="I62" s="1335"/>
      <c r="J62" s="830"/>
    </row>
    <row r="63" spans="1:10">
      <c r="A63" s="826"/>
      <c r="B63" s="1341"/>
      <c r="C63" s="1341"/>
      <c r="D63" s="1341"/>
      <c r="E63" s="1341"/>
      <c r="F63" s="1341"/>
      <c r="G63" s="1341"/>
      <c r="H63" s="1341"/>
      <c r="I63" s="1341"/>
      <c r="J63" s="830"/>
    </row>
    <row r="64" spans="1:10">
      <c r="A64" s="826"/>
      <c r="B64" s="833" t="s">
        <v>593</v>
      </c>
      <c r="C64" s="839"/>
      <c r="D64" s="835"/>
      <c r="E64" s="836"/>
      <c r="F64" s="836"/>
      <c r="G64" s="837"/>
      <c r="H64" s="1334"/>
      <c r="I64" s="1335"/>
      <c r="J64" s="830"/>
    </row>
    <row r="65" spans="1:10">
      <c r="A65" s="826"/>
      <c r="B65" s="833" t="s">
        <v>594</v>
      </c>
      <c r="C65" s="839"/>
      <c r="D65" s="835"/>
      <c r="E65" s="836"/>
      <c r="F65" s="836"/>
      <c r="G65" s="837"/>
      <c r="H65" s="1334"/>
      <c r="I65" s="1335"/>
      <c r="J65" s="830"/>
    </row>
    <row r="66" spans="1:10">
      <c r="A66" s="826"/>
      <c r="B66" s="840" t="s">
        <v>595</v>
      </c>
      <c r="C66" s="839"/>
      <c r="D66" s="835"/>
      <c r="E66" s="836"/>
      <c r="F66" s="836"/>
      <c r="G66" s="837"/>
      <c r="H66" s="1334"/>
      <c r="I66" s="1335"/>
      <c r="J66" s="830"/>
    </row>
    <row r="67" spans="1:10">
      <c r="A67" s="826"/>
      <c r="B67" s="841" t="s">
        <v>596</v>
      </c>
      <c r="C67" s="839"/>
      <c r="D67" s="835"/>
      <c r="E67" s="836"/>
      <c r="F67" s="836"/>
      <c r="G67" s="837"/>
      <c r="H67" s="1334"/>
      <c r="I67" s="1335"/>
      <c r="J67" s="830"/>
    </row>
    <row r="68" spans="1:10" ht="13.5" thickBot="1">
      <c r="A68" s="842"/>
      <c r="B68" s="843"/>
      <c r="C68" s="844"/>
      <c r="D68" s="845"/>
      <c r="E68" s="846"/>
      <c r="F68" s="846"/>
      <c r="G68" s="846"/>
      <c r="H68" s="846"/>
      <c r="I68" s="846"/>
      <c r="J68" s="847"/>
    </row>
    <row r="69" spans="1:10" ht="13.5" thickBot="1">
      <c r="A69" s="820"/>
      <c r="B69" s="716"/>
      <c r="C69" s="717"/>
      <c r="D69" s="718"/>
      <c r="E69" s="719"/>
      <c r="F69" s="719"/>
      <c r="G69" s="719"/>
      <c r="H69" s="719"/>
      <c r="I69" s="719"/>
      <c r="J69" s="715"/>
    </row>
    <row r="70" spans="1:10" ht="19.5">
      <c r="A70" s="848"/>
      <c r="B70" s="849" t="s">
        <v>597</v>
      </c>
      <c r="C70" s="850"/>
      <c r="D70" s="851"/>
      <c r="E70" s="852"/>
      <c r="F70" s="853"/>
      <c r="G70" s="853"/>
      <c r="H70" s="853"/>
      <c r="I70" s="854"/>
      <c r="J70" s="855"/>
    </row>
    <row r="71" spans="1:10" ht="19.5">
      <c r="A71" s="771"/>
      <c r="B71" s="741"/>
      <c r="C71" s="788"/>
      <c r="D71" s="789"/>
      <c r="E71" s="856"/>
      <c r="F71" s="787"/>
      <c r="G71" s="1336"/>
      <c r="H71" s="1337"/>
      <c r="I71" s="787"/>
      <c r="J71" s="775"/>
    </row>
    <row r="72" spans="1:10" ht="19.5" thickBot="1">
      <c r="A72" s="771"/>
      <c r="B72" s="741" t="s">
        <v>598</v>
      </c>
      <c r="C72" s="788"/>
      <c r="D72" s="789"/>
      <c r="E72" s="857"/>
      <c r="F72" s="790"/>
      <c r="G72" s="858"/>
      <c r="H72" s="790"/>
      <c r="I72" s="791"/>
      <c r="J72" s="770"/>
    </row>
    <row r="73" spans="1:10" ht="38.25">
      <c r="A73" s="771"/>
      <c r="B73" s="792" t="s">
        <v>599</v>
      </c>
      <c r="C73" s="859" t="s">
        <v>600</v>
      </c>
      <c r="D73" s="793"/>
      <c r="E73" s="711"/>
      <c r="F73" s="711"/>
      <c r="G73" s="711"/>
      <c r="H73" s="711"/>
      <c r="I73" s="711"/>
      <c r="J73" s="775"/>
    </row>
    <row r="74" spans="1:10" ht="76.5">
      <c r="A74" s="771"/>
      <c r="B74" s="779" t="s">
        <v>601</v>
      </c>
      <c r="C74" s="808" t="s">
        <v>602</v>
      </c>
      <c r="D74" s="794"/>
      <c r="E74" s="709"/>
      <c r="F74" s="709"/>
      <c r="G74" s="709"/>
      <c r="H74" s="709"/>
      <c r="I74" s="709"/>
      <c r="J74" s="775"/>
    </row>
    <row r="75" spans="1:10" ht="76.5">
      <c r="A75" s="771"/>
      <c r="B75" s="779" t="s">
        <v>603</v>
      </c>
      <c r="C75" s="808" t="s">
        <v>604</v>
      </c>
      <c r="D75" s="794"/>
      <c r="E75" s="709"/>
      <c r="F75" s="709"/>
      <c r="G75" s="709"/>
      <c r="H75" s="709"/>
      <c r="I75" s="709"/>
      <c r="J75" s="775"/>
    </row>
    <row r="76" spans="1:10" ht="115.5" thickBot="1">
      <c r="A76" s="771"/>
      <c r="B76" s="780" t="s">
        <v>333</v>
      </c>
      <c r="C76" s="811" t="s">
        <v>605</v>
      </c>
      <c r="D76" s="797"/>
      <c r="E76" s="720"/>
      <c r="F76" s="860"/>
      <c r="G76" s="720"/>
      <c r="H76" s="720"/>
      <c r="I76" s="720"/>
      <c r="J76" s="775"/>
    </row>
    <row r="77" spans="1:10">
      <c r="A77" s="771"/>
      <c r="B77" s="785"/>
      <c r="C77" s="788"/>
      <c r="D77" s="789"/>
      <c r="E77" s="861"/>
      <c r="F77" s="861"/>
      <c r="G77" s="861"/>
      <c r="H77" s="861"/>
      <c r="I77" s="861"/>
      <c r="J77" s="830"/>
    </row>
    <row r="78" spans="1:10" ht="16.5" thickBot="1">
      <c r="A78" s="771"/>
      <c r="B78" s="741" t="s">
        <v>606</v>
      </c>
      <c r="C78" s="788"/>
      <c r="D78" s="789"/>
      <c r="E78" s="862"/>
      <c r="F78" s="862"/>
      <c r="G78" s="862"/>
      <c r="H78" s="862"/>
      <c r="I78" s="862"/>
      <c r="J78" s="830"/>
    </row>
    <row r="79" spans="1:10">
      <c r="A79" s="771"/>
      <c r="B79" s="792" t="s">
        <v>607</v>
      </c>
      <c r="C79" s="863" t="s">
        <v>608</v>
      </c>
      <c r="D79" s="793"/>
      <c r="E79" s="721"/>
      <c r="F79" s="721"/>
      <c r="G79" s="721"/>
      <c r="H79" s="721"/>
      <c r="I79" s="721"/>
      <c r="J79" s="775"/>
    </row>
    <row r="80" spans="1:10" ht="76.5">
      <c r="A80" s="771"/>
      <c r="B80" s="779" t="s">
        <v>362</v>
      </c>
      <c r="C80" s="808" t="s">
        <v>609</v>
      </c>
      <c r="D80" s="794"/>
      <c r="E80" s="722"/>
      <c r="F80" s="723"/>
      <c r="G80" s="722"/>
      <c r="H80" s="722"/>
      <c r="I80" s="722"/>
      <c r="J80" s="775"/>
    </row>
    <row r="81" spans="1:10" ht="114.75">
      <c r="A81" s="771"/>
      <c r="B81" s="776" t="s">
        <v>610</v>
      </c>
      <c r="C81" s="795" t="s">
        <v>611</v>
      </c>
      <c r="D81" s="794"/>
      <c r="E81" s="864" t="str">
        <f>IF(E79=0,"-",E79-E80)</f>
        <v>-</v>
      </c>
      <c r="F81" s="864" t="str">
        <f t="shared" ref="F81:I81" si="4">IF(F79=0,"-",F79-F80)</f>
        <v>-</v>
      </c>
      <c r="G81" s="864" t="str">
        <f t="shared" si="4"/>
        <v>-</v>
      </c>
      <c r="H81" s="864" t="str">
        <f t="shared" si="4"/>
        <v>-</v>
      </c>
      <c r="I81" s="864" t="str">
        <f t="shared" si="4"/>
        <v>-</v>
      </c>
      <c r="J81" s="775"/>
    </row>
    <row r="82" spans="1:10">
      <c r="A82" s="771"/>
      <c r="B82" s="776" t="s">
        <v>612</v>
      </c>
      <c r="C82" s="808" t="s">
        <v>613</v>
      </c>
      <c r="D82" s="794"/>
      <c r="E82" s="865" t="str">
        <f>IF(E79="", "",1-E81/E79)</f>
        <v/>
      </c>
      <c r="F82" s="865" t="str">
        <f>IF(F79="", "",1-F81/F79)</f>
        <v/>
      </c>
      <c r="G82" s="865" t="str">
        <f>IF(G79="", "",1-G81/G79)</f>
        <v/>
      </c>
      <c r="H82" s="865" t="str">
        <f>IF(H79="", "",1-H81/H79)</f>
        <v/>
      </c>
      <c r="I82" s="865" t="str">
        <f>IF(I79="", "",1-I81/I79)</f>
        <v/>
      </c>
      <c r="J82" s="775"/>
    </row>
    <row r="83" spans="1:10" ht="26.25" thickBot="1">
      <c r="A83" s="771"/>
      <c r="B83" s="780"/>
      <c r="C83" s="866" t="s">
        <v>614</v>
      </c>
      <c r="D83" s="797"/>
      <c r="E83" s="724"/>
      <c r="F83" s="725"/>
      <c r="G83" s="724"/>
      <c r="H83" s="724"/>
      <c r="I83" s="724"/>
      <c r="J83" s="775"/>
    </row>
    <row r="84" spans="1:10" ht="86.25" thickBot="1">
      <c r="A84" s="771"/>
      <c r="B84" s="867" t="s">
        <v>615</v>
      </c>
      <c r="C84" s="868" t="s">
        <v>616</v>
      </c>
      <c r="D84" s="869" t="s">
        <v>541</v>
      </c>
      <c r="E84" s="870" t="str">
        <f>IF(E79=0,"-",(E73-E74-E75-E76)*60/E79)</f>
        <v>-</v>
      </c>
      <c r="F84" s="870" t="str">
        <f>IF(F79=0,"-",(F73-F74-F75-F76)*60/F79)</f>
        <v>-</v>
      </c>
      <c r="G84" s="870" t="str">
        <f>IF(G79=0,"-",(G73-G74-G75-G76)*60/G79)</f>
        <v>-</v>
      </c>
      <c r="H84" s="870" t="str">
        <f>IF(H79=0,"-",(H73-H74-H75-H76)*60/H79)</f>
        <v>-</v>
      </c>
      <c r="I84" s="870" t="str">
        <f>IF(I79=0,"-",(I73-I74-I75-I76)*60/I79)</f>
        <v>-</v>
      </c>
      <c r="J84" s="775"/>
    </row>
    <row r="85" spans="1:10" ht="13.5" thickBot="1">
      <c r="A85" s="814"/>
      <c r="B85" s="815"/>
      <c r="C85" s="871"/>
      <c r="D85" s="815"/>
      <c r="E85" s="818"/>
      <c r="F85" s="818"/>
      <c r="G85" s="818"/>
      <c r="H85" s="818"/>
      <c r="I85" s="818"/>
      <c r="J85" s="819"/>
    </row>
    <row r="86" spans="1:10" ht="13.5" thickBot="1">
      <c r="A86" s="820"/>
      <c r="B86" s="716"/>
      <c r="C86" s="717"/>
      <c r="D86" s="718"/>
      <c r="E86" s="719"/>
      <c r="F86" s="719"/>
      <c r="G86" s="719"/>
      <c r="H86" s="719"/>
      <c r="I86" s="719"/>
      <c r="J86" s="715"/>
    </row>
    <row r="87" spans="1:10" ht="18.75" thickBot="1">
      <c r="A87" s="848"/>
      <c r="B87" s="849" t="s">
        <v>617</v>
      </c>
      <c r="C87" s="872"/>
      <c r="D87" s="873"/>
      <c r="E87" s="874"/>
      <c r="F87" s="874"/>
      <c r="G87" s="874"/>
      <c r="H87" s="874"/>
      <c r="I87" s="874"/>
      <c r="J87" s="875"/>
    </row>
    <row r="88" spans="1:10" ht="60.75">
      <c r="A88" s="771"/>
      <c r="B88" s="785" t="s">
        <v>618</v>
      </c>
      <c r="C88" s="876" t="s">
        <v>619</v>
      </c>
      <c r="D88" s="785" t="s">
        <v>541</v>
      </c>
      <c r="E88" s="877" t="str">
        <f>IF(E84="-","-",E28*3600/((E73-E74-E75)*60/E81))</f>
        <v>-</v>
      </c>
      <c r="F88" s="877" t="str">
        <f>IF(F84="-","-",F28*3600/((F73-F74-F75)*60/F81))</f>
        <v>-</v>
      </c>
      <c r="G88" s="877" t="str">
        <f>IF(G84="-","-",G28*3600/((G73-G74-G75)*60/G81))</f>
        <v>-</v>
      </c>
      <c r="H88" s="877" t="str">
        <f>IF(H84="-","-",H28*3600/((H73-H74-H75)*60/H81))</f>
        <v>-</v>
      </c>
      <c r="I88" s="877" t="str">
        <f>IF(I84="-","-",I28*3600/((I73-I74-I75)*60/I81))</f>
        <v>-</v>
      </c>
      <c r="J88" s="775"/>
    </row>
    <row r="89" spans="1:10" ht="51">
      <c r="A89" s="771"/>
      <c r="B89" s="785" t="s">
        <v>620</v>
      </c>
      <c r="C89" s="788" t="s">
        <v>621</v>
      </c>
      <c r="D89" s="785" t="s">
        <v>541</v>
      </c>
      <c r="E89" s="810" t="str">
        <f>IF(E88="-","-",E88/$J$14)</f>
        <v>-</v>
      </c>
      <c r="F89" s="810" t="str">
        <f t="shared" ref="F89:I89" si="5">IF(F88="-","-",F88/$J$14)</f>
        <v>-</v>
      </c>
      <c r="G89" s="810" t="str">
        <f t="shared" si="5"/>
        <v>-</v>
      </c>
      <c r="H89" s="810" t="str">
        <f t="shared" si="5"/>
        <v>-</v>
      </c>
      <c r="I89" s="810" t="str">
        <f t="shared" si="5"/>
        <v>-</v>
      </c>
      <c r="J89" s="775"/>
    </row>
    <row r="90" spans="1:10" ht="13.5" thickBot="1">
      <c r="A90" s="771"/>
      <c r="B90" s="785" t="s">
        <v>622</v>
      </c>
      <c r="C90" s="788" t="s">
        <v>623</v>
      </c>
      <c r="D90" s="785"/>
      <c r="E90" s="878">
        <f>$J$15</f>
        <v>0</v>
      </c>
      <c r="F90" s="878">
        <f t="shared" ref="F90:I90" si="6">$J$15</f>
        <v>0</v>
      </c>
      <c r="G90" s="878">
        <f t="shared" si="6"/>
        <v>0</v>
      </c>
      <c r="H90" s="878">
        <f t="shared" si="6"/>
        <v>0</v>
      </c>
      <c r="I90" s="878">
        <f t="shared" si="6"/>
        <v>0</v>
      </c>
      <c r="J90" s="775"/>
    </row>
    <row r="91" spans="1:10" ht="51.75" thickBot="1">
      <c r="A91" s="771"/>
      <c r="B91" s="785" t="s">
        <v>624</v>
      </c>
      <c r="C91" s="788" t="s">
        <v>625</v>
      </c>
      <c r="D91" s="785" t="s">
        <v>541</v>
      </c>
      <c r="E91" s="879" t="str">
        <f>IF(E89="-","-",(E89/E90)-1)</f>
        <v>-</v>
      </c>
      <c r="F91" s="879" t="str">
        <f t="shared" ref="F91:I91" si="7">IF(F89="-","-",(F89/F90)-1)</f>
        <v>-</v>
      </c>
      <c r="G91" s="879" t="str">
        <f t="shared" si="7"/>
        <v>-</v>
      </c>
      <c r="H91" s="879" t="str">
        <f t="shared" si="7"/>
        <v>-</v>
      </c>
      <c r="I91" s="879" t="str">
        <f t="shared" si="7"/>
        <v>-</v>
      </c>
      <c r="J91" s="880"/>
    </row>
    <row r="92" spans="1:10" ht="13.5" thickBot="1">
      <c r="A92" s="771"/>
      <c r="B92" s="785"/>
      <c r="C92" s="788"/>
      <c r="D92" s="785"/>
      <c r="E92" s="767" t="s">
        <v>543</v>
      </c>
      <c r="F92" s="767" t="s">
        <v>544</v>
      </c>
      <c r="G92" s="767" t="s">
        <v>545</v>
      </c>
      <c r="H92" s="767" t="s">
        <v>546</v>
      </c>
      <c r="I92" s="767" t="s">
        <v>547</v>
      </c>
      <c r="J92" s="880"/>
    </row>
    <row r="93" spans="1:10" ht="13.5" thickBot="1">
      <c r="A93" s="771"/>
      <c r="B93" s="785"/>
      <c r="C93" s="788"/>
      <c r="D93" s="785"/>
      <c r="E93" s="767">
        <f>E21</f>
        <v>0</v>
      </c>
      <c r="F93" s="767">
        <f>F21</f>
        <v>0</v>
      </c>
      <c r="G93" s="767">
        <f>G21</f>
        <v>0</v>
      </c>
      <c r="H93" s="767">
        <f>H21</f>
        <v>0</v>
      </c>
      <c r="I93" s="767">
        <f>I21</f>
        <v>0</v>
      </c>
      <c r="J93" s="880"/>
    </row>
    <row r="94" spans="1:10" ht="13.5" thickBot="1">
      <c r="A94" s="814"/>
      <c r="B94" s="815"/>
      <c r="C94" s="816"/>
      <c r="D94" s="817"/>
      <c r="E94" s="881"/>
      <c r="F94" s="881"/>
      <c r="G94" s="881"/>
      <c r="H94" s="881"/>
      <c r="I94" s="881"/>
      <c r="J94" s="882"/>
    </row>
    <row r="95" spans="1:10" ht="13.5" thickBot="1">
      <c r="A95" s="820"/>
      <c r="B95" s="716"/>
      <c r="C95" s="717"/>
      <c r="D95" s="718"/>
      <c r="E95" s="719"/>
      <c r="F95" s="719"/>
      <c r="G95" s="719"/>
      <c r="H95" s="719"/>
      <c r="I95" s="719"/>
      <c r="J95" s="715"/>
    </row>
    <row r="96" spans="1:10" ht="18.75" thickBot="1">
      <c r="A96" s="848"/>
      <c r="B96" s="849" t="s">
        <v>626</v>
      </c>
      <c r="C96" s="872"/>
      <c r="D96" s="873"/>
      <c r="E96" s="874"/>
      <c r="F96" s="874"/>
      <c r="G96" s="874"/>
      <c r="H96" s="874"/>
      <c r="I96" s="874"/>
      <c r="J96" s="875"/>
    </row>
    <row r="97" spans="1:10" ht="48">
      <c r="A97" s="771"/>
      <c r="B97" s="785" t="s">
        <v>541</v>
      </c>
      <c r="C97" s="788" t="s">
        <v>627</v>
      </c>
      <c r="D97" s="785" t="s">
        <v>541</v>
      </c>
      <c r="E97" s="883" t="str">
        <f>IF(E73=0,"-",(E73-E74-E75-E76)/(E73-E74))</f>
        <v>-</v>
      </c>
      <c r="F97" s="883" t="str">
        <f>IF(F73=0,"-",(F73-F74-F75-F76)/(F73-F74))</f>
        <v>-</v>
      </c>
      <c r="G97" s="883" t="str">
        <f>IF(G73=0,"-",(G73-G74-G75-G76)/(G73-G74))</f>
        <v>-</v>
      </c>
      <c r="H97" s="883" t="str">
        <f>IF(H73=0,"-",(H73-H74-H75-H76)/(H73-H74))</f>
        <v>-</v>
      </c>
      <c r="I97" s="883" t="str">
        <f>IF(I73=0,"-",(I73-I74-I75-I76)/(I73-I74))</f>
        <v>-</v>
      </c>
      <c r="J97" s="775"/>
    </row>
    <row r="98" spans="1:10" ht="36.75">
      <c r="A98" s="771"/>
      <c r="B98" s="785" t="s">
        <v>541</v>
      </c>
      <c r="C98" s="788" t="s">
        <v>628</v>
      </c>
      <c r="D98" s="785" t="s">
        <v>541</v>
      </c>
      <c r="E98" s="884" t="str">
        <f>IF(E73=0,"-",(E45*E79)/((E73-E74-E75-E76)*60))</f>
        <v>-</v>
      </c>
      <c r="F98" s="884" t="str">
        <f>IF(F73=0,"-",(F45*F79)/((F73-F74-F75-F76)*60))</f>
        <v>-</v>
      </c>
      <c r="G98" s="884" t="str">
        <f>IF(G73=0,"-",(G45*G79)/((G73-G74-G75-G76)*60))</f>
        <v>-</v>
      </c>
      <c r="H98" s="884" t="str">
        <f>IF(H73=0,"-",(H45*H79)/((H73-H74-H75-H76)*60))</f>
        <v>-</v>
      </c>
      <c r="I98" s="884" t="str">
        <f>IF(I73=0,"-",(I45*I79)/((I73-I74-I75-I76)*60))</f>
        <v>-</v>
      </c>
      <c r="J98" s="775"/>
    </row>
    <row r="99" spans="1:10" ht="24.75" thickBot="1">
      <c r="A99" s="771"/>
      <c r="B99" s="785" t="s">
        <v>541</v>
      </c>
      <c r="C99" s="876" t="s">
        <v>629</v>
      </c>
      <c r="D99" s="785"/>
      <c r="E99" s="885" t="str">
        <f>IF(E79=0,"-",(E81/E79))</f>
        <v>-</v>
      </c>
      <c r="F99" s="885" t="str">
        <f>IF(F79=0,"-",(F81/F79))</f>
        <v>-</v>
      </c>
      <c r="G99" s="885" t="str">
        <f>IF(G79=0,"-",(G81/G79))</f>
        <v>-</v>
      </c>
      <c r="H99" s="885" t="str">
        <f>IF(H79=0,"-",(H81/H79))</f>
        <v>-</v>
      </c>
      <c r="I99" s="885" t="str">
        <f>IF(I79=0,"-",(I81/I79))</f>
        <v>-</v>
      </c>
      <c r="J99" s="775"/>
    </row>
    <row r="100" spans="1:10" ht="13.5" thickBot="1">
      <c r="A100" s="771"/>
      <c r="B100" s="785" t="s">
        <v>541</v>
      </c>
      <c r="C100" s="788" t="s">
        <v>630</v>
      </c>
      <c r="D100" s="785" t="s">
        <v>541</v>
      </c>
      <c r="E100" s="879" t="str">
        <f>IF(OR(E97="-",E98="-",E99="-"),"-",E97*E98*E99)</f>
        <v>-</v>
      </c>
      <c r="F100" s="879" t="str">
        <f t="shared" ref="F100:I100" si="8">IF(OR(F97="-",F98="-",F99="-"),"-",F97*F98*F99)</f>
        <v>-</v>
      </c>
      <c r="G100" s="879" t="str">
        <f t="shared" si="8"/>
        <v>-</v>
      </c>
      <c r="H100" s="879" t="str">
        <f t="shared" si="8"/>
        <v>-</v>
      </c>
      <c r="I100" s="879" t="str">
        <f t="shared" si="8"/>
        <v>-</v>
      </c>
      <c r="J100" s="880"/>
    </row>
    <row r="101" spans="1:10" ht="13.5" thickBot="1">
      <c r="A101" s="814"/>
      <c r="B101" s="815"/>
      <c r="C101" s="816"/>
      <c r="D101" s="817"/>
      <c r="E101" s="881"/>
      <c r="F101" s="881"/>
      <c r="G101" s="881"/>
      <c r="H101" s="881"/>
      <c r="I101" s="881"/>
      <c r="J101" s="882"/>
    </row>
    <row r="102" spans="1:10" ht="13.5" thickBot="1">
      <c r="A102" s="820"/>
      <c r="B102" s="886" t="s">
        <v>631</v>
      </c>
      <c r="C102" s="887"/>
      <c r="D102" s="888"/>
      <c r="E102" s="888"/>
      <c r="F102" s="888"/>
      <c r="G102" s="888"/>
      <c r="H102" s="888"/>
      <c r="I102" s="888"/>
      <c r="J102" s="888"/>
    </row>
    <row r="103" spans="1:10" ht="23.25">
      <c r="A103" s="889"/>
      <c r="B103" s="890" t="s">
        <v>632</v>
      </c>
      <c r="C103" s="891"/>
      <c r="D103" s="892"/>
      <c r="E103" s="892"/>
      <c r="F103" s="892"/>
      <c r="G103" s="892"/>
      <c r="H103" s="892"/>
      <c r="I103" s="892"/>
      <c r="J103" s="893"/>
    </row>
    <row r="104" spans="1:10">
      <c r="A104" s="894"/>
      <c r="B104" s="895"/>
      <c r="C104" s="896"/>
      <c r="D104" s="897"/>
      <c r="E104" s="898"/>
      <c r="F104" s="898"/>
      <c r="G104" s="898"/>
      <c r="H104" s="898"/>
      <c r="I104" s="898"/>
      <c r="J104" s="899"/>
    </row>
    <row r="105" spans="1:10" ht="18">
      <c r="A105" s="1338" t="s">
        <v>633</v>
      </c>
      <c r="B105" s="1339"/>
      <c r="C105" s="1339"/>
      <c r="D105" s="900"/>
      <c r="E105" s="1340" t="str">
        <f>IF(E91:I91="-", "",HLOOKUP(MIN(E91:I93),E91:I93,2,FALSE)&amp;" - "&amp;HLOOKUP(MIN(E91:I93),E91:I93,3,FALSE))</f>
        <v/>
      </c>
      <c r="F105" s="1340"/>
      <c r="G105" s="1340"/>
      <c r="H105" s="901" t="s">
        <v>634</v>
      </c>
      <c r="I105" s="902" t="str">
        <f>IF(MIN(E91:I91)=0,"",MIN(E91:I91))</f>
        <v/>
      </c>
      <c r="J105" s="903"/>
    </row>
    <row r="106" spans="1:10" ht="15.75" thickBot="1">
      <c r="A106" s="842"/>
      <c r="B106" s="904"/>
      <c r="C106" s="904"/>
      <c r="D106" s="904"/>
      <c r="E106" s="904"/>
      <c r="F106" s="905"/>
      <c r="G106" s="906"/>
      <c r="H106" s="906"/>
      <c r="I106" s="906"/>
      <c r="J106" s="907"/>
    </row>
    <row r="107" spans="1:10" ht="13.5" thickBot="1">
      <c r="A107" s="908"/>
      <c r="B107" s="908"/>
      <c r="C107" s="908"/>
      <c r="D107" s="908"/>
      <c r="E107" s="908"/>
      <c r="F107" s="908"/>
      <c r="G107" s="908"/>
      <c r="H107" s="908"/>
      <c r="I107" s="908"/>
      <c r="J107" s="908"/>
    </row>
    <row r="108" spans="1:10" ht="23.25">
      <c r="A108" s="889"/>
      <c r="B108" s="890" t="s">
        <v>635</v>
      </c>
      <c r="C108" s="891"/>
      <c r="D108" s="892"/>
      <c r="E108" s="892"/>
      <c r="F108" s="892"/>
      <c r="G108" s="892"/>
      <c r="H108" s="892"/>
      <c r="I108" s="892"/>
      <c r="J108" s="893"/>
    </row>
    <row r="109" spans="1:10">
      <c r="A109" s="894"/>
      <c r="B109" s="895"/>
      <c r="C109" s="896"/>
      <c r="D109" s="897"/>
      <c r="E109" s="898"/>
      <c r="F109" s="898"/>
      <c r="G109" s="898"/>
      <c r="H109" s="898"/>
      <c r="I109" s="898"/>
      <c r="J109" s="899"/>
    </row>
    <row r="110" spans="1:10" ht="24" thickBot="1">
      <c r="A110" s="909"/>
      <c r="B110" s="910"/>
      <c r="C110" s="1325" t="s">
        <v>541</v>
      </c>
      <c r="D110" s="1326"/>
      <c r="E110" s="1326"/>
      <c r="F110" s="1326"/>
      <c r="G110" s="1326"/>
      <c r="H110" s="1326"/>
      <c r="I110" s="1327"/>
      <c r="J110" s="911"/>
    </row>
    <row r="111" spans="1:10" ht="13.5" thickBot="1">
      <c r="A111" s="912"/>
      <c r="B111" s="736"/>
      <c r="C111" s="759" t="s">
        <v>636</v>
      </c>
      <c r="D111" s="913" t="s">
        <v>637</v>
      </c>
      <c r="E111" s="914"/>
      <c r="F111" s="914"/>
      <c r="G111" s="914"/>
      <c r="H111" s="913"/>
      <c r="I111" s="728"/>
      <c r="J111" s="733"/>
    </row>
    <row r="112" spans="1:10" ht="13.5" customHeight="1" thickBot="1">
      <c r="A112" s="912"/>
      <c r="B112" s="736"/>
      <c r="C112" s="736" t="s">
        <v>638</v>
      </c>
      <c r="D112" s="915"/>
      <c r="E112" s="1328" t="s">
        <v>639</v>
      </c>
      <c r="F112" s="1328"/>
      <c r="G112" s="1329"/>
      <c r="H112" s="1330"/>
      <c r="I112" s="1331"/>
      <c r="J112" s="733"/>
    </row>
    <row r="113" spans="1:10">
      <c r="A113" s="912"/>
      <c r="B113" s="916"/>
      <c r="C113" s="916" t="s">
        <v>640</v>
      </c>
      <c r="D113" s="915"/>
      <c r="E113" s="1332"/>
      <c r="F113" s="1332"/>
      <c r="G113" s="915"/>
      <c r="H113" s="915"/>
      <c r="I113" s="732"/>
      <c r="J113" s="733"/>
    </row>
    <row r="114" spans="1:10">
      <c r="A114" s="912"/>
      <c r="B114" s="915"/>
      <c r="C114" s="915"/>
      <c r="D114" s="915"/>
      <c r="E114" s="1333"/>
      <c r="F114" s="1333"/>
      <c r="G114" s="916"/>
      <c r="H114" s="916"/>
      <c r="I114" s="732"/>
      <c r="J114" s="733"/>
    </row>
    <row r="115" spans="1:10" ht="12.75" customHeight="1">
      <c r="A115" s="730"/>
      <c r="B115" s="1316" t="s">
        <v>641</v>
      </c>
      <c r="C115" s="1317"/>
      <c r="D115" s="1320" t="s">
        <v>14</v>
      </c>
      <c r="E115" s="1321"/>
      <c r="F115" s="1322"/>
      <c r="G115" s="916" t="s">
        <v>642</v>
      </c>
      <c r="H115" s="1324"/>
      <c r="I115" s="1324"/>
      <c r="J115" s="733"/>
    </row>
    <row r="116" spans="1:10">
      <c r="A116" s="917"/>
      <c r="B116" s="1318"/>
      <c r="C116" s="1319"/>
      <c r="D116" s="1320"/>
      <c r="E116" s="1321"/>
      <c r="F116" s="1323"/>
      <c r="G116" s="916" t="s">
        <v>643</v>
      </c>
      <c r="H116" s="1324"/>
      <c r="I116" s="1324"/>
      <c r="J116" s="733"/>
    </row>
    <row r="117" spans="1:10">
      <c r="A117" s="918"/>
      <c r="B117" s="919"/>
      <c r="C117" s="919"/>
      <c r="D117" s="919"/>
      <c r="E117" s="919"/>
      <c r="F117" s="920"/>
      <c r="G117" s="916"/>
      <c r="H117" s="920"/>
      <c r="I117" s="920"/>
      <c r="J117" s="733"/>
    </row>
    <row r="118" spans="1:10" ht="12.75" customHeight="1">
      <c r="A118" s="921"/>
      <c r="B118" s="1316" t="s">
        <v>644</v>
      </c>
      <c r="C118" s="1317"/>
      <c r="D118" s="1320" t="s">
        <v>14</v>
      </c>
      <c r="E118" s="1321"/>
      <c r="F118" s="1322"/>
      <c r="G118" s="916" t="s">
        <v>642</v>
      </c>
      <c r="H118" s="1324"/>
      <c r="I118" s="1324"/>
      <c r="J118" s="733"/>
    </row>
    <row r="119" spans="1:10">
      <c r="A119" s="917"/>
      <c r="B119" s="1318" t="s">
        <v>645</v>
      </c>
      <c r="C119" s="1319"/>
      <c r="D119" s="1320"/>
      <c r="E119" s="1321"/>
      <c r="F119" s="1323"/>
      <c r="G119" s="916" t="s">
        <v>643</v>
      </c>
      <c r="H119" s="1324"/>
      <c r="I119" s="1324"/>
      <c r="J119" s="733"/>
    </row>
    <row r="120" spans="1:10" ht="13.5" thickBot="1">
      <c r="A120" s="922"/>
      <c r="B120" s="923"/>
      <c r="C120" s="923"/>
      <c r="D120" s="923"/>
      <c r="E120" s="923"/>
      <c r="F120" s="923"/>
      <c r="G120" s="923"/>
      <c r="H120" s="923"/>
      <c r="I120" s="923"/>
      <c r="J120" s="924"/>
    </row>
  </sheetData>
  <mergeCells count="51">
    <mergeCell ref="A1:H1"/>
    <mergeCell ref="I1:J1"/>
    <mergeCell ref="B6:C6"/>
    <mergeCell ref="H6:I6"/>
    <mergeCell ref="B7:C7"/>
    <mergeCell ref="H7:I7"/>
    <mergeCell ref="H51:I52"/>
    <mergeCell ref="B8:C8"/>
    <mergeCell ref="H8:I8"/>
    <mergeCell ref="B13:C13"/>
    <mergeCell ref="B14:C14"/>
    <mergeCell ref="B15:C15"/>
    <mergeCell ref="B20:D20"/>
    <mergeCell ref="B21:C21"/>
    <mergeCell ref="B22:D22"/>
    <mergeCell ref="E51:E52"/>
    <mergeCell ref="F51:F52"/>
    <mergeCell ref="G51:G52"/>
    <mergeCell ref="H64:I64"/>
    <mergeCell ref="H53:I53"/>
    <mergeCell ref="H54:I54"/>
    <mergeCell ref="H55:I55"/>
    <mergeCell ref="H56:I56"/>
    <mergeCell ref="H57:I57"/>
    <mergeCell ref="H58:I58"/>
    <mergeCell ref="H59:I59"/>
    <mergeCell ref="H60:I60"/>
    <mergeCell ref="H61:I61"/>
    <mergeCell ref="H62:I62"/>
    <mergeCell ref="B63:I63"/>
    <mergeCell ref="H65:I65"/>
    <mergeCell ref="H66:I66"/>
    <mergeCell ref="H67:I67"/>
    <mergeCell ref="G71:H71"/>
    <mergeCell ref="A105:C105"/>
    <mergeCell ref="E105:G105"/>
    <mergeCell ref="B115:C116"/>
    <mergeCell ref="D115:E116"/>
    <mergeCell ref="F115:F116"/>
    <mergeCell ref="H115:I115"/>
    <mergeCell ref="H116:I116"/>
    <mergeCell ref="C110:I110"/>
    <mergeCell ref="E112:F112"/>
    <mergeCell ref="G112:I112"/>
    <mergeCell ref="E113:F113"/>
    <mergeCell ref="E114:F114"/>
    <mergeCell ref="B118:C119"/>
    <mergeCell ref="D118:E119"/>
    <mergeCell ref="F118:F119"/>
    <mergeCell ref="H118:I118"/>
    <mergeCell ref="H119:I119"/>
  </mergeCells>
  <conditionalFormatting sqref="E97:I100">
    <cfRule type="cellIs" dxfId="3" priority="4" stopIfTrue="1" operator="between">
      <formula>1</formula>
      <formula>2</formula>
    </cfRule>
  </conditionalFormatting>
  <conditionalFormatting sqref="E91:I91">
    <cfRule type="cellIs" dxfId="2" priority="1" stopIfTrue="1" operator="greaterThan">
      <formula>0</formula>
    </cfRule>
    <cfRule type="cellIs" dxfId="1" priority="2" stopIfTrue="1" operator="lessThan">
      <formula>0</formula>
    </cfRule>
    <cfRule type="cellIs" dxfId="0" priority="3" stopIfTrue="1" operator="equal">
      <formula>0</formula>
    </cfRule>
  </conditionalFormatting>
  <pageMargins left="0.7" right="0.7" top="0.75" bottom="0.75" header="0.3" footer="0.3"/>
  <pageSetup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5413" r:id="rId4" name="Check Box 181">
              <controlPr defaultSize="0" autoFill="0" autoLine="0" autoPict="0">
                <anchor moveWithCells="1">
                  <from>
                    <xdr:col>3</xdr:col>
                    <xdr:colOff>0</xdr:colOff>
                    <xdr:row>110</xdr:row>
                    <xdr:rowOff>0</xdr:rowOff>
                  </from>
                  <to>
                    <xdr:col>3</xdr:col>
                    <xdr:colOff>0</xdr:colOff>
                    <xdr:row>111</xdr:row>
                    <xdr:rowOff>0</xdr:rowOff>
                  </to>
                </anchor>
              </controlPr>
            </control>
          </mc:Choice>
        </mc:AlternateContent>
        <mc:AlternateContent xmlns:mc="http://schemas.openxmlformats.org/markup-compatibility/2006">
          <mc:Choice Requires="x14">
            <control shapeId="95414" r:id="rId5" name="Check Box 182">
              <controlPr defaultSize="0" autoFill="0" autoLine="0" autoPict="0">
                <anchor moveWithCells="1">
                  <from>
                    <xdr:col>3</xdr:col>
                    <xdr:colOff>0</xdr:colOff>
                    <xdr:row>111</xdr:row>
                    <xdr:rowOff>171450</xdr:rowOff>
                  </from>
                  <to>
                    <xdr:col>3</xdr:col>
                    <xdr:colOff>0</xdr:colOff>
                    <xdr:row>113</xdr:row>
                    <xdr:rowOff>0</xdr:rowOff>
                  </to>
                </anchor>
              </controlPr>
            </control>
          </mc:Choice>
        </mc:AlternateContent>
        <mc:AlternateContent xmlns:mc="http://schemas.openxmlformats.org/markup-compatibility/2006">
          <mc:Choice Requires="x14">
            <control shapeId="95415" r:id="rId6" name="Check Box 183">
              <controlPr defaultSize="0" autoFill="0" autoLine="0" autoPict="0">
                <anchor moveWithCells="1">
                  <from>
                    <xdr:col>3</xdr:col>
                    <xdr:colOff>0</xdr:colOff>
                    <xdr:row>111</xdr:row>
                    <xdr:rowOff>0</xdr:rowOff>
                  </from>
                  <to>
                    <xdr:col>3</xdr:col>
                    <xdr:colOff>0</xdr:colOff>
                    <xdr:row>111</xdr:row>
                    <xdr:rowOff>171450</xdr:rowOff>
                  </to>
                </anchor>
              </controlPr>
            </control>
          </mc:Choice>
        </mc:AlternateContent>
        <mc:AlternateContent xmlns:mc="http://schemas.openxmlformats.org/markup-compatibility/2006">
          <mc:Choice Requires="x14">
            <control shapeId="95416" r:id="rId7" name="Check Box 184">
              <controlPr defaultSize="0" autoFill="0" autoLine="0" autoPict="0">
                <anchor moveWithCells="1">
                  <from>
                    <xdr:col>4</xdr:col>
                    <xdr:colOff>552450</xdr:colOff>
                    <xdr:row>59</xdr:row>
                    <xdr:rowOff>9525</xdr:rowOff>
                  </from>
                  <to>
                    <xdr:col>4</xdr:col>
                    <xdr:colOff>742950</xdr:colOff>
                    <xdr:row>60</xdr:row>
                    <xdr:rowOff>0</xdr:rowOff>
                  </to>
                </anchor>
              </controlPr>
            </control>
          </mc:Choice>
        </mc:AlternateContent>
        <mc:AlternateContent xmlns:mc="http://schemas.openxmlformats.org/markup-compatibility/2006">
          <mc:Choice Requires="x14">
            <control shapeId="95417" r:id="rId8" name="Check Box 185">
              <controlPr defaultSize="0" autoFill="0" autoLine="0" autoPict="0">
                <anchor moveWithCells="1">
                  <from>
                    <xdr:col>4</xdr:col>
                    <xdr:colOff>552450</xdr:colOff>
                    <xdr:row>53</xdr:row>
                    <xdr:rowOff>9525</xdr:rowOff>
                  </from>
                  <to>
                    <xdr:col>4</xdr:col>
                    <xdr:colOff>742950</xdr:colOff>
                    <xdr:row>53</xdr:row>
                    <xdr:rowOff>161925</xdr:rowOff>
                  </to>
                </anchor>
              </controlPr>
            </control>
          </mc:Choice>
        </mc:AlternateContent>
        <mc:AlternateContent xmlns:mc="http://schemas.openxmlformats.org/markup-compatibility/2006">
          <mc:Choice Requires="x14">
            <control shapeId="95418" r:id="rId9" name="Check Box 186">
              <controlPr defaultSize="0" autoFill="0" autoLine="0" autoPict="0">
                <anchor moveWithCells="1">
                  <from>
                    <xdr:col>4</xdr:col>
                    <xdr:colOff>552450</xdr:colOff>
                    <xdr:row>52</xdr:row>
                    <xdr:rowOff>28575</xdr:rowOff>
                  </from>
                  <to>
                    <xdr:col>4</xdr:col>
                    <xdr:colOff>742950</xdr:colOff>
                    <xdr:row>53</xdr:row>
                    <xdr:rowOff>0</xdr:rowOff>
                  </to>
                </anchor>
              </controlPr>
            </control>
          </mc:Choice>
        </mc:AlternateContent>
        <mc:AlternateContent xmlns:mc="http://schemas.openxmlformats.org/markup-compatibility/2006">
          <mc:Choice Requires="x14">
            <control shapeId="95419" r:id="rId10" name="Check Box 187">
              <controlPr defaultSize="0" autoFill="0" autoLine="0" autoPict="0">
                <anchor moveWithCells="1">
                  <from>
                    <xdr:col>4</xdr:col>
                    <xdr:colOff>552450</xdr:colOff>
                    <xdr:row>56</xdr:row>
                    <xdr:rowOff>104775</xdr:rowOff>
                  </from>
                  <to>
                    <xdr:col>4</xdr:col>
                    <xdr:colOff>742950</xdr:colOff>
                    <xdr:row>58</xdr:row>
                    <xdr:rowOff>0</xdr:rowOff>
                  </to>
                </anchor>
              </controlPr>
            </control>
          </mc:Choice>
        </mc:AlternateContent>
        <mc:AlternateContent xmlns:mc="http://schemas.openxmlformats.org/markup-compatibility/2006">
          <mc:Choice Requires="x14">
            <control shapeId="95420" r:id="rId11" name="Check Box 188">
              <controlPr defaultSize="0" autoFill="0" autoLine="0" autoPict="0">
                <anchor moveWithCells="1">
                  <from>
                    <xdr:col>4</xdr:col>
                    <xdr:colOff>552450</xdr:colOff>
                    <xdr:row>56</xdr:row>
                    <xdr:rowOff>28575</xdr:rowOff>
                  </from>
                  <to>
                    <xdr:col>4</xdr:col>
                    <xdr:colOff>742950</xdr:colOff>
                    <xdr:row>57</xdr:row>
                    <xdr:rowOff>0</xdr:rowOff>
                  </to>
                </anchor>
              </controlPr>
            </control>
          </mc:Choice>
        </mc:AlternateContent>
        <mc:AlternateContent xmlns:mc="http://schemas.openxmlformats.org/markup-compatibility/2006">
          <mc:Choice Requires="x14">
            <control shapeId="95421" r:id="rId12" name="Check Box 189">
              <controlPr defaultSize="0" autoFill="0" autoLine="0" autoPict="0">
                <anchor moveWithCells="1">
                  <from>
                    <xdr:col>4</xdr:col>
                    <xdr:colOff>542925</xdr:colOff>
                    <xdr:row>59</xdr:row>
                    <xdr:rowOff>114300</xdr:rowOff>
                  </from>
                  <to>
                    <xdr:col>4</xdr:col>
                    <xdr:colOff>762000</xdr:colOff>
                    <xdr:row>61</xdr:row>
                    <xdr:rowOff>0</xdr:rowOff>
                  </to>
                </anchor>
              </controlPr>
            </control>
          </mc:Choice>
        </mc:AlternateContent>
        <mc:AlternateContent xmlns:mc="http://schemas.openxmlformats.org/markup-compatibility/2006">
          <mc:Choice Requires="x14">
            <control shapeId="95422" r:id="rId13" name="Check Box 190">
              <controlPr defaultSize="0" autoFill="0" autoLine="0" autoPict="0">
                <anchor moveWithCells="1">
                  <from>
                    <xdr:col>4</xdr:col>
                    <xdr:colOff>552450</xdr:colOff>
                    <xdr:row>54</xdr:row>
                    <xdr:rowOff>9525</xdr:rowOff>
                  </from>
                  <to>
                    <xdr:col>4</xdr:col>
                    <xdr:colOff>742950</xdr:colOff>
                    <xdr:row>55</xdr:row>
                    <xdr:rowOff>0</xdr:rowOff>
                  </to>
                </anchor>
              </controlPr>
            </control>
          </mc:Choice>
        </mc:AlternateContent>
        <mc:AlternateContent xmlns:mc="http://schemas.openxmlformats.org/markup-compatibility/2006">
          <mc:Choice Requires="x14">
            <control shapeId="95423" r:id="rId14" name="Check Box 191">
              <controlPr defaultSize="0" autoFill="0" autoLine="0" autoPict="0">
                <anchor moveWithCells="1">
                  <from>
                    <xdr:col>4</xdr:col>
                    <xdr:colOff>552450</xdr:colOff>
                    <xdr:row>55</xdr:row>
                    <xdr:rowOff>9525</xdr:rowOff>
                  </from>
                  <to>
                    <xdr:col>4</xdr:col>
                    <xdr:colOff>742950</xdr:colOff>
                    <xdr:row>56</xdr:row>
                    <xdr:rowOff>0</xdr:rowOff>
                  </to>
                </anchor>
              </controlPr>
            </control>
          </mc:Choice>
        </mc:AlternateContent>
        <mc:AlternateContent xmlns:mc="http://schemas.openxmlformats.org/markup-compatibility/2006">
          <mc:Choice Requires="x14">
            <control shapeId="95424" r:id="rId15" name="Check Box 192">
              <controlPr defaultSize="0" autoFill="0" autoLine="0" autoPict="0">
                <anchor moveWithCells="1">
                  <from>
                    <xdr:col>4</xdr:col>
                    <xdr:colOff>542925</xdr:colOff>
                    <xdr:row>57</xdr:row>
                    <xdr:rowOff>266700</xdr:rowOff>
                  </from>
                  <to>
                    <xdr:col>4</xdr:col>
                    <xdr:colOff>762000</xdr:colOff>
                    <xdr:row>59</xdr:row>
                    <xdr:rowOff>0</xdr:rowOff>
                  </to>
                </anchor>
              </controlPr>
            </control>
          </mc:Choice>
        </mc:AlternateContent>
        <mc:AlternateContent xmlns:mc="http://schemas.openxmlformats.org/markup-compatibility/2006">
          <mc:Choice Requires="x14">
            <control shapeId="95425" r:id="rId16" name="Check Box 193">
              <controlPr defaultSize="0" autoFill="0" autoLine="0" autoPict="0">
                <anchor moveWithCells="1">
                  <from>
                    <xdr:col>4</xdr:col>
                    <xdr:colOff>542925</xdr:colOff>
                    <xdr:row>63</xdr:row>
                    <xdr:rowOff>47625</xdr:rowOff>
                  </from>
                  <to>
                    <xdr:col>4</xdr:col>
                    <xdr:colOff>762000</xdr:colOff>
                    <xdr:row>63</xdr:row>
                    <xdr:rowOff>161925</xdr:rowOff>
                  </to>
                </anchor>
              </controlPr>
            </control>
          </mc:Choice>
        </mc:AlternateContent>
        <mc:AlternateContent xmlns:mc="http://schemas.openxmlformats.org/markup-compatibility/2006">
          <mc:Choice Requires="x14">
            <control shapeId="95426" r:id="rId17" name="Check Box 194">
              <controlPr defaultSize="0" autoFill="0" autoLine="0" autoPict="0">
                <anchor moveWithCells="1">
                  <from>
                    <xdr:col>4</xdr:col>
                    <xdr:colOff>542925</xdr:colOff>
                    <xdr:row>64</xdr:row>
                    <xdr:rowOff>47625</xdr:rowOff>
                  </from>
                  <to>
                    <xdr:col>4</xdr:col>
                    <xdr:colOff>762000</xdr:colOff>
                    <xdr:row>65</xdr:row>
                    <xdr:rowOff>0</xdr:rowOff>
                  </to>
                </anchor>
              </controlPr>
            </control>
          </mc:Choice>
        </mc:AlternateContent>
        <mc:AlternateContent xmlns:mc="http://schemas.openxmlformats.org/markup-compatibility/2006">
          <mc:Choice Requires="x14">
            <control shapeId="95427" r:id="rId18" name="Check Box 195">
              <controlPr defaultSize="0" autoFill="0" autoLine="0" autoPict="0">
                <anchor moveWithCells="1">
                  <from>
                    <xdr:col>4</xdr:col>
                    <xdr:colOff>542925</xdr:colOff>
                    <xdr:row>66</xdr:row>
                    <xdr:rowOff>47625</xdr:rowOff>
                  </from>
                  <to>
                    <xdr:col>4</xdr:col>
                    <xdr:colOff>762000</xdr:colOff>
                    <xdr:row>67</xdr:row>
                    <xdr:rowOff>0</xdr:rowOff>
                  </to>
                </anchor>
              </controlPr>
            </control>
          </mc:Choice>
        </mc:AlternateContent>
        <mc:AlternateContent xmlns:mc="http://schemas.openxmlformats.org/markup-compatibility/2006">
          <mc:Choice Requires="x14">
            <control shapeId="95428" r:id="rId19" name="Check Box 196">
              <controlPr defaultSize="0" autoFill="0" autoLine="0" autoPict="0">
                <anchor moveWithCells="1">
                  <from>
                    <xdr:col>4</xdr:col>
                    <xdr:colOff>542925</xdr:colOff>
                    <xdr:row>61</xdr:row>
                    <xdr:rowOff>47625</xdr:rowOff>
                  </from>
                  <to>
                    <xdr:col>4</xdr:col>
                    <xdr:colOff>762000</xdr:colOff>
                    <xdr:row>62</xdr:row>
                    <xdr:rowOff>0</xdr:rowOff>
                  </to>
                </anchor>
              </controlPr>
            </control>
          </mc:Choice>
        </mc:AlternateContent>
        <mc:AlternateContent xmlns:mc="http://schemas.openxmlformats.org/markup-compatibility/2006">
          <mc:Choice Requires="x14">
            <control shapeId="95429" r:id="rId20" name="Check Box 197">
              <controlPr defaultSize="0" autoFill="0" autoLine="0" autoPict="0">
                <anchor moveWithCells="1">
                  <from>
                    <xdr:col>5</xdr:col>
                    <xdr:colOff>457200</xdr:colOff>
                    <xdr:row>59</xdr:row>
                    <xdr:rowOff>66675</xdr:rowOff>
                  </from>
                  <to>
                    <xdr:col>5</xdr:col>
                    <xdr:colOff>609600</xdr:colOff>
                    <xdr:row>60</xdr:row>
                    <xdr:rowOff>0</xdr:rowOff>
                  </to>
                </anchor>
              </controlPr>
            </control>
          </mc:Choice>
        </mc:AlternateContent>
        <mc:AlternateContent xmlns:mc="http://schemas.openxmlformats.org/markup-compatibility/2006">
          <mc:Choice Requires="x14">
            <control shapeId="95430" r:id="rId21" name="Check Box 198">
              <controlPr defaultSize="0" autoFill="0" autoLine="0" autoPict="0">
                <anchor moveWithCells="1">
                  <from>
                    <xdr:col>5</xdr:col>
                    <xdr:colOff>457200</xdr:colOff>
                    <xdr:row>53</xdr:row>
                    <xdr:rowOff>66675</xdr:rowOff>
                  </from>
                  <to>
                    <xdr:col>5</xdr:col>
                    <xdr:colOff>609600</xdr:colOff>
                    <xdr:row>53</xdr:row>
                    <xdr:rowOff>161925</xdr:rowOff>
                  </to>
                </anchor>
              </controlPr>
            </control>
          </mc:Choice>
        </mc:AlternateContent>
        <mc:AlternateContent xmlns:mc="http://schemas.openxmlformats.org/markup-compatibility/2006">
          <mc:Choice Requires="x14">
            <control shapeId="95431" r:id="rId22" name="Check Box 199">
              <controlPr defaultSize="0" autoFill="0" autoLine="0" autoPict="0">
                <anchor moveWithCells="1">
                  <from>
                    <xdr:col>5</xdr:col>
                    <xdr:colOff>457200</xdr:colOff>
                    <xdr:row>52</xdr:row>
                    <xdr:rowOff>76200</xdr:rowOff>
                  </from>
                  <to>
                    <xdr:col>5</xdr:col>
                    <xdr:colOff>609600</xdr:colOff>
                    <xdr:row>53</xdr:row>
                    <xdr:rowOff>0</xdr:rowOff>
                  </to>
                </anchor>
              </controlPr>
            </control>
          </mc:Choice>
        </mc:AlternateContent>
        <mc:AlternateContent xmlns:mc="http://schemas.openxmlformats.org/markup-compatibility/2006">
          <mc:Choice Requires="x14">
            <control shapeId="95432" r:id="rId23" name="Check Box 200">
              <controlPr defaultSize="0" autoFill="0" autoLine="0" autoPict="0">
                <anchor moveWithCells="1">
                  <from>
                    <xdr:col>5</xdr:col>
                    <xdr:colOff>457200</xdr:colOff>
                    <xdr:row>57</xdr:row>
                    <xdr:rowOff>76200</xdr:rowOff>
                  </from>
                  <to>
                    <xdr:col>5</xdr:col>
                    <xdr:colOff>609600</xdr:colOff>
                    <xdr:row>58</xdr:row>
                    <xdr:rowOff>0</xdr:rowOff>
                  </to>
                </anchor>
              </controlPr>
            </control>
          </mc:Choice>
        </mc:AlternateContent>
        <mc:AlternateContent xmlns:mc="http://schemas.openxmlformats.org/markup-compatibility/2006">
          <mc:Choice Requires="x14">
            <control shapeId="95433" r:id="rId24" name="Check Box 201">
              <controlPr defaultSize="0" autoFill="0" autoLine="0" autoPict="0">
                <anchor moveWithCells="1">
                  <from>
                    <xdr:col>5</xdr:col>
                    <xdr:colOff>457200</xdr:colOff>
                    <xdr:row>56</xdr:row>
                    <xdr:rowOff>76200</xdr:rowOff>
                  </from>
                  <to>
                    <xdr:col>5</xdr:col>
                    <xdr:colOff>609600</xdr:colOff>
                    <xdr:row>57</xdr:row>
                    <xdr:rowOff>0</xdr:rowOff>
                  </to>
                </anchor>
              </controlPr>
            </control>
          </mc:Choice>
        </mc:AlternateContent>
        <mc:AlternateContent xmlns:mc="http://schemas.openxmlformats.org/markup-compatibility/2006">
          <mc:Choice Requires="x14">
            <control shapeId="95434" r:id="rId25" name="Check Box 202">
              <controlPr defaultSize="0" autoFill="0" autoLine="0" autoPict="0">
                <anchor moveWithCells="1">
                  <from>
                    <xdr:col>5</xdr:col>
                    <xdr:colOff>447675</xdr:colOff>
                    <xdr:row>60</xdr:row>
                    <xdr:rowOff>85725</xdr:rowOff>
                  </from>
                  <to>
                    <xdr:col>5</xdr:col>
                    <xdr:colOff>609600</xdr:colOff>
                    <xdr:row>61</xdr:row>
                    <xdr:rowOff>0</xdr:rowOff>
                  </to>
                </anchor>
              </controlPr>
            </control>
          </mc:Choice>
        </mc:AlternateContent>
        <mc:AlternateContent xmlns:mc="http://schemas.openxmlformats.org/markup-compatibility/2006">
          <mc:Choice Requires="x14">
            <control shapeId="95435" r:id="rId26" name="Check Box 203">
              <controlPr defaultSize="0" autoFill="0" autoLine="0" autoPict="0">
                <anchor moveWithCells="1">
                  <from>
                    <xdr:col>5</xdr:col>
                    <xdr:colOff>457200</xdr:colOff>
                    <xdr:row>54</xdr:row>
                    <xdr:rowOff>66675</xdr:rowOff>
                  </from>
                  <to>
                    <xdr:col>5</xdr:col>
                    <xdr:colOff>609600</xdr:colOff>
                    <xdr:row>55</xdr:row>
                    <xdr:rowOff>0</xdr:rowOff>
                  </to>
                </anchor>
              </controlPr>
            </control>
          </mc:Choice>
        </mc:AlternateContent>
        <mc:AlternateContent xmlns:mc="http://schemas.openxmlformats.org/markup-compatibility/2006">
          <mc:Choice Requires="x14">
            <control shapeId="95436" r:id="rId27" name="Check Box 204">
              <controlPr defaultSize="0" autoFill="0" autoLine="0" autoPict="0">
                <anchor moveWithCells="1">
                  <from>
                    <xdr:col>5</xdr:col>
                    <xdr:colOff>457200</xdr:colOff>
                    <xdr:row>55</xdr:row>
                    <xdr:rowOff>66675</xdr:rowOff>
                  </from>
                  <to>
                    <xdr:col>5</xdr:col>
                    <xdr:colOff>609600</xdr:colOff>
                    <xdr:row>56</xdr:row>
                    <xdr:rowOff>0</xdr:rowOff>
                  </to>
                </anchor>
              </controlPr>
            </control>
          </mc:Choice>
        </mc:AlternateContent>
        <mc:AlternateContent xmlns:mc="http://schemas.openxmlformats.org/markup-compatibility/2006">
          <mc:Choice Requires="x14">
            <control shapeId="95437" r:id="rId28" name="Check Box 205">
              <controlPr defaultSize="0" autoFill="0" autoLine="0" autoPict="0">
                <anchor moveWithCells="1">
                  <from>
                    <xdr:col>5</xdr:col>
                    <xdr:colOff>447675</xdr:colOff>
                    <xdr:row>58</xdr:row>
                    <xdr:rowOff>76200</xdr:rowOff>
                  </from>
                  <to>
                    <xdr:col>5</xdr:col>
                    <xdr:colOff>609600</xdr:colOff>
                    <xdr:row>59</xdr:row>
                    <xdr:rowOff>0</xdr:rowOff>
                  </to>
                </anchor>
              </controlPr>
            </control>
          </mc:Choice>
        </mc:AlternateContent>
        <mc:AlternateContent xmlns:mc="http://schemas.openxmlformats.org/markup-compatibility/2006">
          <mc:Choice Requires="x14">
            <control shapeId="95438" r:id="rId29" name="Check Box 206">
              <controlPr defaultSize="0" autoFill="0" autoLine="0" autoPict="0">
                <anchor moveWithCells="1">
                  <from>
                    <xdr:col>5</xdr:col>
                    <xdr:colOff>447675</xdr:colOff>
                    <xdr:row>63</xdr:row>
                    <xdr:rowOff>85725</xdr:rowOff>
                  </from>
                  <to>
                    <xdr:col>5</xdr:col>
                    <xdr:colOff>609600</xdr:colOff>
                    <xdr:row>63</xdr:row>
                    <xdr:rowOff>161925</xdr:rowOff>
                  </to>
                </anchor>
              </controlPr>
            </control>
          </mc:Choice>
        </mc:AlternateContent>
        <mc:AlternateContent xmlns:mc="http://schemas.openxmlformats.org/markup-compatibility/2006">
          <mc:Choice Requires="x14">
            <control shapeId="95439" r:id="rId30" name="Check Box 207">
              <controlPr defaultSize="0" autoFill="0" autoLine="0" autoPict="0">
                <anchor moveWithCells="1">
                  <from>
                    <xdr:col>5</xdr:col>
                    <xdr:colOff>447675</xdr:colOff>
                    <xdr:row>64</xdr:row>
                    <xdr:rowOff>85725</xdr:rowOff>
                  </from>
                  <to>
                    <xdr:col>5</xdr:col>
                    <xdr:colOff>609600</xdr:colOff>
                    <xdr:row>65</xdr:row>
                    <xdr:rowOff>0</xdr:rowOff>
                  </to>
                </anchor>
              </controlPr>
            </control>
          </mc:Choice>
        </mc:AlternateContent>
        <mc:AlternateContent xmlns:mc="http://schemas.openxmlformats.org/markup-compatibility/2006">
          <mc:Choice Requires="x14">
            <control shapeId="95440" r:id="rId31" name="Check Box 208">
              <controlPr defaultSize="0" autoFill="0" autoLine="0" autoPict="0">
                <anchor moveWithCells="1">
                  <from>
                    <xdr:col>5</xdr:col>
                    <xdr:colOff>447675</xdr:colOff>
                    <xdr:row>66</xdr:row>
                    <xdr:rowOff>85725</xdr:rowOff>
                  </from>
                  <to>
                    <xdr:col>5</xdr:col>
                    <xdr:colOff>609600</xdr:colOff>
                    <xdr:row>67</xdr:row>
                    <xdr:rowOff>0</xdr:rowOff>
                  </to>
                </anchor>
              </controlPr>
            </control>
          </mc:Choice>
        </mc:AlternateContent>
        <mc:AlternateContent xmlns:mc="http://schemas.openxmlformats.org/markup-compatibility/2006">
          <mc:Choice Requires="x14">
            <control shapeId="95441" r:id="rId32" name="Check Box 209">
              <controlPr defaultSize="0" autoFill="0" autoLine="0" autoPict="0">
                <anchor moveWithCells="1">
                  <from>
                    <xdr:col>5</xdr:col>
                    <xdr:colOff>447675</xdr:colOff>
                    <xdr:row>61</xdr:row>
                    <xdr:rowOff>85725</xdr:rowOff>
                  </from>
                  <to>
                    <xdr:col>5</xdr:col>
                    <xdr:colOff>609600</xdr:colOff>
                    <xdr:row>62</xdr:row>
                    <xdr:rowOff>0</xdr:rowOff>
                  </to>
                </anchor>
              </controlPr>
            </control>
          </mc:Choice>
        </mc:AlternateContent>
        <mc:AlternateContent xmlns:mc="http://schemas.openxmlformats.org/markup-compatibility/2006">
          <mc:Choice Requires="x14">
            <control shapeId="95442" r:id="rId33" name="Check Box 210">
              <controlPr defaultSize="0" autoFill="0" autoLine="0" autoPict="0">
                <anchor moveWithCells="1">
                  <from>
                    <xdr:col>6</xdr:col>
                    <xdr:colOff>457200</xdr:colOff>
                    <xdr:row>59</xdr:row>
                    <xdr:rowOff>66675</xdr:rowOff>
                  </from>
                  <to>
                    <xdr:col>6</xdr:col>
                    <xdr:colOff>609600</xdr:colOff>
                    <xdr:row>60</xdr:row>
                    <xdr:rowOff>0</xdr:rowOff>
                  </to>
                </anchor>
              </controlPr>
            </control>
          </mc:Choice>
        </mc:AlternateContent>
        <mc:AlternateContent xmlns:mc="http://schemas.openxmlformats.org/markup-compatibility/2006">
          <mc:Choice Requires="x14">
            <control shapeId="95443" r:id="rId34" name="Check Box 211">
              <controlPr defaultSize="0" autoFill="0" autoLine="0" autoPict="0">
                <anchor moveWithCells="1">
                  <from>
                    <xdr:col>6</xdr:col>
                    <xdr:colOff>457200</xdr:colOff>
                    <xdr:row>53</xdr:row>
                    <xdr:rowOff>66675</xdr:rowOff>
                  </from>
                  <to>
                    <xdr:col>6</xdr:col>
                    <xdr:colOff>609600</xdr:colOff>
                    <xdr:row>53</xdr:row>
                    <xdr:rowOff>161925</xdr:rowOff>
                  </to>
                </anchor>
              </controlPr>
            </control>
          </mc:Choice>
        </mc:AlternateContent>
        <mc:AlternateContent xmlns:mc="http://schemas.openxmlformats.org/markup-compatibility/2006">
          <mc:Choice Requires="x14">
            <control shapeId="95444" r:id="rId35" name="Check Box 212">
              <controlPr defaultSize="0" autoFill="0" autoLine="0" autoPict="0">
                <anchor moveWithCells="1">
                  <from>
                    <xdr:col>6</xdr:col>
                    <xdr:colOff>457200</xdr:colOff>
                    <xdr:row>52</xdr:row>
                    <xdr:rowOff>76200</xdr:rowOff>
                  </from>
                  <to>
                    <xdr:col>6</xdr:col>
                    <xdr:colOff>609600</xdr:colOff>
                    <xdr:row>53</xdr:row>
                    <xdr:rowOff>0</xdr:rowOff>
                  </to>
                </anchor>
              </controlPr>
            </control>
          </mc:Choice>
        </mc:AlternateContent>
        <mc:AlternateContent xmlns:mc="http://schemas.openxmlformats.org/markup-compatibility/2006">
          <mc:Choice Requires="x14">
            <control shapeId="95445" r:id="rId36" name="Check Box 213">
              <controlPr defaultSize="0" autoFill="0" autoLine="0" autoPict="0">
                <anchor moveWithCells="1">
                  <from>
                    <xdr:col>6</xdr:col>
                    <xdr:colOff>457200</xdr:colOff>
                    <xdr:row>57</xdr:row>
                    <xdr:rowOff>76200</xdr:rowOff>
                  </from>
                  <to>
                    <xdr:col>6</xdr:col>
                    <xdr:colOff>609600</xdr:colOff>
                    <xdr:row>58</xdr:row>
                    <xdr:rowOff>0</xdr:rowOff>
                  </to>
                </anchor>
              </controlPr>
            </control>
          </mc:Choice>
        </mc:AlternateContent>
        <mc:AlternateContent xmlns:mc="http://schemas.openxmlformats.org/markup-compatibility/2006">
          <mc:Choice Requires="x14">
            <control shapeId="95446" r:id="rId37" name="Check Box 214">
              <controlPr defaultSize="0" autoFill="0" autoLine="0" autoPict="0">
                <anchor moveWithCells="1">
                  <from>
                    <xdr:col>6</xdr:col>
                    <xdr:colOff>457200</xdr:colOff>
                    <xdr:row>56</xdr:row>
                    <xdr:rowOff>76200</xdr:rowOff>
                  </from>
                  <to>
                    <xdr:col>6</xdr:col>
                    <xdr:colOff>609600</xdr:colOff>
                    <xdr:row>57</xdr:row>
                    <xdr:rowOff>0</xdr:rowOff>
                  </to>
                </anchor>
              </controlPr>
            </control>
          </mc:Choice>
        </mc:AlternateContent>
        <mc:AlternateContent xmlns:mc="http://schemas.openxmlformats.org/markup-compatibility/2006">
          <mc:Choice Requires="x14">
            <control shapeId="95447" r:id="rId38" name="Check Box 215">
              <controlPr defaultSize="0" autoFill="0" autoLine="0" autoPict="0">
                <anchor moveWithCells="1">
                  <from>
                    <xdr:col>6</xdr:col>
                    <xdr:colOff>447675</xdr:colOff>
                    <xdr:row>60</xdr:row>
                    <xdr:rowOff>85725</xdr:rowOff>
                  </from>
                  <to>
                    <xdr:col>6</xdr:col>
                    <xdr:colOff>609600</xdr:colOff>
                    <xdr:row>61</xdr:row>
                    <xdr:rowOff>0</xdr:rowOff>
                  </to>
                </anchor>
              </controlPr>
            </control>
          </mc:Choice>
        </mc:AlternateContent>
        <mc:AlternateContent xmlns:mc="http://schemas.openxmlformats.org/markup-compatibility/2006">
          <mc:Choice Requires="x14">
            <control shapeId="95448" r:id="rId39" name="Check Box 216">
              <controlPr defaultSize="0" autoFill="0" autoLine="0" autoPict="0">
                <anchor moveWithCells="1">
                  <from>
                    <xdr:col>6</xdr:col>
                    <xdr:colOff>457200</xdr:colOff>
                    <xdr:row>54</xdr:row>
                    <xdr:rowOff>66675</xdr:rowOff>
                  </from>
                  <to>
                    <xdr:col>6</xdr:col>
                    <xdr:colOff>609600</xdr:colOff>
                    <xdr:row>55</xdr:row>
                    <xdr:rowOff>0</xdr:rowOff>
                  </to>
                </anchor>
              </controlPr>
            </control>
          </mc:Choice>
        </mc:AlternateContent>
        <mc:AlternateContent xmlns:mc="http://schemas.openxmlformats.org/markup-compatibility/2006">
          <mc:Choice Requires="x14">
            <control shapeId="95449" r:id="rId40" name="Check Box 217">
              <controlPr defaultSize="0" autoFill="0" autoLine="0" autoPict="0">
                <anchor moveWithCells="1">
                  <from>
                    <xdr:col>6</xdr:col>
                    <xdr:colOff>457200</xdr:colOff>
                    <xdr:row>55</xdr:row>
                    <xdr:rowOff>66675</xdr:rowOff>
                  </from>
                  <to>
                    <xdr:col>6</xdr:col>
                    <xdr:colOff>609600</xdr:colOff>
                    <xdr:row>56</xdr:row>
                    <xdr:rowOff>0</xdr:rowOff>
                  </to>
                </anchor>
              </controlPr>
            </control>
          </mc:Choice>
        </mc:AlternateContent>
        <mc:AlternateContent xmlns:mc="http://schemas.openxmlformats.org/markup-compatibility/2006">
          <mc:Choice Requires="x14">
            <control shapeId="95450" r:id="rId41" name="Check Box 218">
              <controlPr defaultSize="0" autoFill="0" autoLine="0" autoPict="0">
                <anchor moveWithCells="1">
                  <from>
                    <xdr:col>6</xdr:col>
                    <xdr:colOff>447675</xdr:colOff>
                    <xdr:row>58</xdr:row>
                    <xdr:rowOff>76200</xdr:rowOff>
                  </from>
                  <to>
                    <xdr:col>6</xdr:col>
                    <xdr:colOff>609600</xdr:colOff>
                    <xdr:row>59</xdr:row>
                    <xdr:rowOff>0</xdr:rowOff>
                  </to>
                </anchor>
              </controlPr>
            </control>
          </mc:Choice>
        </mc:AlternateContent>
        <mc:AlternateContent xmlns:mc="http://schemas.openxmlformats.org/markup-compatibility/2006">
          <mc:Choice Requires="x14">
            <control shapeId="95451" r:id="rId42" name="Check Box 219">
              <controlPr defaultSize="0" autoFill="0" autoLine="0" autoPict="0">
                <anchor moveWithCells="1">
                  <from>
                    <xdr:col>6</xdr:col>
                    <xdr:colOff>447675</xdr:colOff>
                    <xdr:row>63</xdr:row>
                    <xdr:rowOff>85725</xdr:rowOff>
                  </from>
                  <to>
                    <xdr:col>6</xdr:col>
                    <xdr:colOff>609600</xdr:colOff>
                    <xdr:row>63</xdr:row>
                    <xdr:rowOff>161925</xdr:rowOff>
                  </to>
                </anchor>
              </controlPr>
            </control>
          </mc:Choice>
        </mc:AlternateContent>
        <mc:AlternateContent xmlns:mc="http://schemas.openxmlformats.org/markup-compatibility/2006">
          <mc:Choice Requires="x14">
            <control shapeId="95452" r:id="rId43" name="Check Box 220">
              <controlPr defaultSize="0" autoFill="0" autoLine="0" autoPict="0">
                <anchor moveWithCells="1">
                  <from>
                    <xdr:col>6</xdr:col>
                    <xdr:colOff>447675</xdr:colOff>
                    <xdr:row>64</xdr:row>
                    <xdr:rowOff>85725</xdr:rowOff>
                  </from>
                  <to>
                    <xdr:col>6</xdr:col>
                    <xdr:colOff>609600</xdr:colOff>
                    <xdr:row>65</xdr:row>
                    <xdr:rowOff>0</xdr:rowOff>
                  </to>
                </anchor>
              </controlPr>
            </control>
          </mc:Choice>
        </mc:AlternateContent>
        <mc:AlternateContent xmlns:mc="http://schemas.openxmlformats.org/markup-compatibility/2006">
          <mc:Choice Requires="x14">
            <control shapeId="95453" r:id="rId44" name="Check Box 221">
              <controlPr defaultSize="0" autoFill="0" autoLine="0" autoPict="0">
                <anchor moveWithCells="1">
                  <from>
                    <xdr:col>6</xdr:col>
                    <xdr:colOff>447675</xdr:colOff>
                    <xdr:row>66</xdr:row>
                    <xdr:rowOff>85725</xdr:rowOff>
                  </from>
                  <to>
                    <xdr:col>6</xdr:col>
                    <xdr:colOff>609600</xdr:colOff>
                    <xdr:row>67</xdr:row>
                    <xdr:rowOff>0</xdr:rowOff>
                  </to>
                </anchor>
              </controlPr>
            </control>
          </mc:Choice>
        </mc:AlternateContent>
        <mc:AlternateContent xmlns:mc="http://schemas.openxmlformats.org/markup-compatibility/2006">
          <mc:Choice Requires="x14">
            <control shapeId="95454" r:id="rId45" name="Check Box 222">
              <controlPr defaultSize="0" autoFill="0" autoLine="0" autoPict="0">
                <anchor moveWithCells="1">
                  <from>
                    <xdr:col>6</xdr:col>
                    <xdr:colOff>447675</xdr:colOff>
                    <xdr:row>61</xdr:row>
                    <xdr:rowOff>85725</xdr:rowOff>
                  </from>
                  <to>
                    <xdr:col>6</xdr:col>
                    <xdr:colOff>609600</xdr:colOff>
                    <xdr:row>62</xdr:row>
                    <xdr:rowOff>0</xdr:rowOff>
                  </to>
                </anchor>
              </controlPr>
            </control>
          </mc:Choice>
        </mc:AlternateContent>
        <mc:AlternateContent xmlns:mc="http://schemas.openxmlformats.org/markup-compatibility/2006">
          <mc:Choice Requires="x14">
            <control shapeId="95455" r:id="rId46" name="Check Box 223">
              <controlPr defaultSize="0" autoFill="0" autoLine="0" autoPict="0">
                <anchor moveWithCells="1">
                  <from>
                    <xdr:col>4</xdr:col>
                    <xdr:colOff>542925</xdr:colOff>
                    <xdr:row>65</xdr:row>
                    <xdr:rowOff>28575</xdr:rowOff>
                  </from>
                  <to>
                    <xdr:col>4</xdr:col>
                    <xdr:colOff>762000</xdr:colOff>
                    <xdr:row>66</xdr:row>
                    <xdr:rowOff>0</xdr:rowOff>
                  </to>
                </anchor>
              </controlPr>
            </control>
          </mc:Choice>
        </mc:AlternateContent>
        <mc:AlternateContent xmlns:mc="http://schemas.openxmlformats.org/markup-compatibility/2006">
          <mc:Choice Requires="x14">
            <control shapeId="95456" r:id="rId47" name="Check Box 224">
              <controlPr defaultSize="0" autoFill="0" autoLine="0" autoPict="0">
                <anchor moveWithCells="1">
                  <from>
                    <xdr:col>5</xdr:col>
                    <xdr:colOff>447675</xdr:colOff>
                    <xdr:row>65</xdr:row>
                    <xdr:rowOff>76200</xdr:rowOff>
                  </from>
                  <to>
                    <xdr:col>5</xdr:col>
                    <xdr:colOff>609600</xdr:colOff>
                    <xdr:row>66</xdr:row>
                    <xdr:rowOff>0</xdr:rowOff>
                  </to>
                </anchor>
              </controlPr>
            </control>
          </mc:Choice>
        </mc:AlternateContent>
        <mc:AlternateContent xmlns:mc="http://schemas.openxmlformats.org/markup-compatibility/2006">
          <mc:Choice Requires="x14">
            <control shapeId="95457" r:id="rId48" name="Check Box 225">
              <controlPr defaultSize="0" autoFill="0" autoLine="0" autoPict="0">
                <anchor moveWithCells="1">
                  <from>
                    <xdr:col>6</xdr:col>
                    <xdr:colOff>447675</xdr:colOff>
                    <xdr:row>65</xdr:row>
                    <xdr:rowOff>76200</xdr:rowOff>
                  </from>
                  <to>
                    <xdr:col>6</xdr:col>
                    <xdr:colOff>609600</xdr:colOff>
                    <xdr:row>66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S83"/>
  <sheetViews>
    <sheetView showGridLines="0" showRowColHeaders="0" view="pageBreakPreview" zoomScale="60" zoomScaleNormal="100" workbookViewId="0">
      <selection activeCell="C30" sqref="C30:D30"/>
    </sheetView>
  </sheetViews>
  <sheetFormatPr defaultRowHeight="12"/>
  <cols>
    <col min="1" max="2" width="2.7109375" style="925" customWidth="1"/>
    <col min="3" max="3" width="28.7109375" style="925" customWidth="1"/>
    <col min="4" max="4" width="8.5703125" style="925" customWidth="1"/>
    <col min="5" max="5" width="11.7109375" style="925" customWidth="1"/>
    <col min="6" max="6" width="13.42578125" style="925" customWidth="1"/>
    <col min="7" max="8" width="11.7109375" style="925" customWidth="1"/>
    <col min="9" max="9" width="13.85546875" style="925" customWidth="1"/>
    <col min="10" max="10" width="16.42578125" style="925" customWidth="1"/>
    <col min="11" max="11" width="22.7109375" style="925" customWidth="1"/>
    <col min="12" max="12" width="2.7109375" style="925" customWidth="1"/>
    <col min="13" max="16384" width="9.140625" style="925"/>
  </cols>
  <sheetData>
    <row r="1" spans="2:19" ht="12.75" thickBot="1"/>
    <row r="2" spans="2:19" ht="27.75" customHeight="1" thickBot="1">
      <c r="B2" s="1039" t="s">
        <v>647</v>
      </c>
      <c r="C2" s="1040"/>
      <c r="D2" s="1040"/>
      <c r="E2" s="1040"/>
      <c r="F2" s="1040"/>
      <c r="G2" s="1040"/>
      <c r="H2" s="1040"/>
      <c r="I2" s="1040"/>
      <c r="J2" s="1040"/>
      <c r="K2" s="1040"/>
      <c r="L2" s="1041"/>
      <c r="S2" s="926">
        <v>1</v>
      </c>
    </row>
    <row r="3" spans="2:19" ht="5.25" customHeight="1">
      <c r="B3" s="927"/>
      <c r="C3" s="928"/>
      <c r="D3" s="928"/>
      <c r="E3" s="928"/>
      <c r="F3" s="928"/>
      <c r="G3" s="928"/>
      <c r="H3" s="928"/>
      <c r="I3" s="928"/>
      <c r="J3" s="928"/>
      <c r="K3" s="928"/>
      <c r="L3" s="929"/>
    </row>
    <row r="4" spans="2:19">
      <c r="B4" s="927"/>
      <c r="C4" s="930" t="s">
        <v>648</v>
      </c>
      <c r="D4" s="930"/>
      <c r="E4" s="928"/>
      <c r="F4" s="928"/>
      <c r="G4" s="928"/>
      <c r="H4" s="928"/>
      <c r="I4" s="928"/>
      <c r="J4" s="928"/>
      <c r="K4" s="928"/>
      <c r="L4" s="929"/>
    </row>
    <row r="5" spans="2:19" ht="15" customHeight="1">
      <c r="B5" s="927"/>
      <c r="C5" s="931" t="s">
        <v>649</v>
      </c>
      <c r="D5" s="991"/>
      <c r="E5" s="1005"/>
      <c r="F5" s="1005"/>
      <c r="G5" s="1005"/>
      <c r="H5" s="992"/>
      <c r="I5" s="985" t="s">
        <v>650</v>
      </c>
      <c r="J5" s="987"/>
      <c r="K5" s="932"/>
      <c r="L5" s="929"/>
    </row>
    <row r="6" spans="2:19" ht="15" customHeight="1">
      <c r="B6" s="927"/>
      <c r="C6" s="933" t="s">
        <v>730</v>
      </c>
      <c r="D6" s="991"/>
      <c r="E6" s="992"/>
      <c r="F6" s="933" t="s">
        <v>651</v>
      </c>
      <c r="G6" s="932"/>
      <c r="H6" s="933" t="s">
        <v>652</v>
      </c>
      <c r="I6" s="932"/>
      <c r="J6" s="933" t="s">
        <v>653</v>
      </c>
      <c r="K6" s="932"/>
      <c r="L6" s="929"/>
    </row>
    <row r="7" spans="2:19" ht="15" customHeight="1">
      <c r="B7" s="927"/>
      <c r="C7" s="933" t="s">
        <v>654</v>
      </c>
      <c r="D7" s="991"/>
      <c r="E7" s="992"/>
      <c r="F7" s="933" t="s">
        <v>651</v>
      </c>
      <c r="G7" s="932"/>
      <c r="H7" s="933" t="s">
        <v>652</v>
      </c>
      <c r="I7" s="932"/>
      <c r="J7" s="933" t="s">
        <v>655</v>
      </c>
      <c r="K7" s="932"/>
      <c r="L7" s="929"/>
    </row>
    <row r="8" spans="2:19" ht="15" customHeight="1">
      <c r="B8" s="927"/>
      <c r="C8" s="931" t="s">
        <v>656</v>
      </c>
      <c r="D8" s="991"/>
      <c r="E8" s="992"/>
      <c r="F8" s="933" t="s">
        <v>651</v>
      </c>
      <c r="G8" s="932"/>
      <c r="H8" s="933" t="s">
        <v>652</v>
      </c>
      <c r="I8" s="932"/>
      <c r="J8" s="1042" t="s">
        <v>657</v>
      </c>
      <c r="K8" s="1043"/>
      <c r="L8" s="929"/>
    </row>
    <row r="9" spans="2:19" ht="6" customHeight="1">
      <c r="B9" s="927"/>
      <c r="C9" s="934"/>
      <c r="D9" s="934"/>
      <c r="E9" s="934"/>
      <c r="F9" s="934"/>
      <c r="G9" s="934"/>
      <c r="H9" s="934"/>
      <c r="I9" s="935"/>
      <c r="J9" s="935"/>
      <c r="K9" s="935"/>
      <c r="L9" s="929"/>
    </row>
    <row r="10" spans="2:19">
      <c r="B10" s="927"/>
      <c r="C10" s="930" t="s">
        <v>658</v>
      </c>
      <c r="D10" s="930"/>
      <c r="E10" s="928"/>
      <c r="F10" s="928"/>
      <c r="G10" s="928"/>
      <c r="H10" s="928"/>
      <c r="I10" s="930"/>
      <c r="J10" s="928"/>
      <c r="K10" s="928"/>
      <c r="L10" s="929"/>
    </row>
    <row r="11" spans="2:19" ht="12" customHeight="1">
      <c r="B11" s="927"/>
      <c r="C11" s="931" t="s">
        <v>659</v>
      </c>
      <c r="D11" s="991"/>
      <c r="E11" s="1005"/>
      <c r="F11" s="1005"/>
      <c r="G11" s="1005"/>
      <c r="H11" s="992"/>
      <c r="I11" s="931" t="s">
        <v>660</v>
      </c>
      <c r="J11" s="991"/>
      <c r="K11" s="992"/>
      <c r="L11" s="929"/>
    </row>
    <row r="12" spans="2:19">
      <c r="B12" s="927"/>
      <c r="C12" s="931" t="s">
        <v>661</v>
      </c>
      <c r="D12" s="991"/>
      <c r="E12" s="1005"/>
      <c r="F12" s="1005"/>
      <c r="G12" s="1005"/>
      <c r="H12" s="992"/>
      <c r="I12" s="931" t="s">
        <v>662</v>
      </c>
      <c r="J12" s="991"/>
      <c r="K12" s="992"/>
      <c r="L12" s="929"/>
    </row>
    <row r="13" spans="2:19">
      <c r="B13" s="927"/>
      <c r="C13" s="931" t="s">
        <v>663</v>
      </c>
      <c r="D13" s="991"/>
      <c r="E13" s="1005"/>
      <c r="F13" s="1005"/>
      <c r="G13" s="1005"/>
      <c r="H13" s="992"/>
      <c r="I13" s="1033" t="s">
        <v>664</v>
      </c>
      <c r="J13" s="1035"/>
      <c r="K13" s="1036"/>
      <c r="L13" s="929"/>
    </row>
    <row r="14" spans="2:19" ht="12" customHeight="1">
      <c r="B14" s="927"/>
      <c r="C14" s="931" t="s">
        <v>665</v>
      </c>
      <c r="D14" s="991"/>
      <c r="E14" s="1005"/>
      <c r="F14" s="1005"/>
      <c r="G14" s="1005"/>
      <c r="H14" s="992"/>
      <c r="I14" s="1034"/>
      <c r="J14" s="1037"/>
      <c r="K14" s="1038"/>
      <c r="L14" s="929"/>
    </row>
    <row r="15" spans="2:19" ht="6" customHeight="1">
      <c r="B15" s="927"/>
      <c r="C15" s="928"/>
      <c r="D15" s="928"/>
      <c r="E15" s="928"/>
      <c r="F15" s="928"/>
      <c r="G15" s="928"/>
      <c r="H15" s="928"/>
      <c r="I15" s="928"/>
      <c r="J15" s="928"/>
      <c r="K15" s="928"/>
      <c r="L15" s="929"/>
    </row>
    <row r="16" spans="2:19">
      <c r="B16" s="927"/>
      <c r="C16" s="930" t="s">
        <v>666</v>
      </c>
      <c r="D16" s="930"/>
      <c r="E16" s="928"/>
      <c r="F16" s="928"/>
      <c r="G16" s="928"/>
      <c r="H16" s="928"/>
      <c r="I16" s="928"/>
      <c r="J16" s="928"/>
      <c r="K16" s="928"/>
      <c r="L16" s="929"/>
    </row>
    <row r="17" spans="2:13" ht="17.25" customHeight="1">
      <c r="B17" s="927"/>
      <c r="C17" s="1018"/>
      <c r="D17" s="1019"/>
      <c r="E17" s="1019"/>
      <c r="F17" s="1019"/>
      <c r="G17" s="1019"/>
      <c r="H17" s="1019"/>
      <c r="I17" s="1019"/>
      <c r="J17" s="1019"/>
      <c r="K17" s="1020"/>
      <c r="L17" s="929"/>
      <c r="M17" s="936"/>
    </row>
    <row r="18" spans="2:13" ht="17.25" customHeight="1">
      <c r="B18" s="927"/>
      <c r="C18" s="1021"/>
      <c r="D18" s="1022"/>
      <c r="E18" s="1022"/>
      <c r="F18" s="1022"/>
      <c r="G18" s="1022"/>
      <c r="H18" s="1022"/>
      <c r="I18" s="1022"/>
      <c r="J18" s="1022"/>
      <c r="K18" s="1023"/>
      <c r="L18" s="929"/>
      <c r="M18" s="936"/>
    </row>
    <row r="19" spans="2:13" ht="17.25" customHeight="1">
      <c r="B19" s="927"/>
      <c r="C19" s="1021"/>
      <c r="D19" s="1022"/>
      <c r="E19" s="1022"/>
      <c r="F19" s="1022"/>
      <c r="G19" s="1022"/>
      <c r="H19" s="1022"/>
      <c r="I19" s="1022"/>
      <c r="J19" s="1022"/>
      <c r="K19" s="1023"/>
      <c r="L19" s="929"/>
      <c r="M19" s="936"/>
    </row>
    <row r="20" spans="2:13" ht="17.25" customHeight="1">
      <c r="B20" s="927"/>
      <c r="C20" s="1021"/>
      <c r="D20" s="1022"/>
      <c r="E20" s="1022"/>
      <c r="F20" s="1022"/>
      <c r="G20" s="1022"/>
      <c r="H20" s="1022"/>
      <c r="I20" s="1022"/>
      <c r="J20" s="1022"/>
      <c r="K20" s="1023"/>
      <c r="L20" s="929"/>
      <c r="M20" s="936"/>
    </row>
    <row r="21" spans="2:13" ht="17.25" customHeight="1">
      <c r="B21" s="927"/>
      <c r="C21" s="1021"/>
      <c r="D21" s="1022"/>
      <c r="E21" s="1022"/>
      <c r="F21" s="1022"/>
      <c r="G21" s="1022"/>
      <c r="H21" s="1022"/>
      <c r="I21" s="1022"/>
      <c r="J21" s="1022"/>
      <c r="K21" s="1023"/>
      <c r="L21" s="929"/>
      <c r="M21" s="936"/>
    </row>
    <row r="22" spans="2:13" ht="17.25" customHeight="1">
      <c r="B22" s="927"/>
      <c r="C22" s="1021"/>
      <c r="D22" s="1022"/>
      <c r="E22" s="1022"/>
      <c r="F22" s="1022"/>
      <c r="G22" s="1022"/>
      <c r="H22" s="1022"/>
      <c r="I22" s="1022"/>
      <c r="J22" s="1022"/>
      <c r="K22" s="1023"/>
      <c r="L22" s="929"/>
      <c r="M22" s="936"/>
    </row>
    <row r="23" spans="2:13" ht="6" customHeight="1">
      <c r="B23" s="927"/>
      <c r="C23" s="1024"/>
      <c r="D23" s="1025"/>
      <c r="E23" s="1025"/>
      <c r="F23" s="1025"/>
      <c r="G23" s="1025"/>
      <c r="H23" s="1025"/>
      <c r="I23" s="1025"/>
      <c r="J23" s="1025"/>
      <c r="K23" s="1026"/>
      <c r="L23" s="929"/>
    </row>
    <row r="24" spans="2:13" ht="6" customHeight="1">
      <c r="B24" s="927"/>
      <c r="C24" s="937"/>
      <c r="D24" s="937"/>
      <c r="E24" s="937"/>
      <c r="F24" s="937"/>
      <c r="G24" s="937"/>
      <c r="H24" s="937"/>
      <c r="I24" s="937"/>
      <c r="J24" s="937"/>
      <c r="K24" s="937"/>
      <c r="L24" s="929"/>
    </row>
    <row r="25" spans="2:13">
      <c r="B25" s="927"/>
      <c r="C25" s="930" t="s">
        <v>667</v>
      </c>
      <c r="D25" s="930"/>
      <c r="E25" s="928"/>
      <c r="F25" s="928"/>
      <c r="G25" s="928"/>
      <c r="H25" s="928"/>
      <c r="I25" s="928"/>
      <c r="J25" s="928"/>
      <c r="K25" s="928"/>
      <c r="L25" s="929"/>
    </row>
    <row r="26" spans="2:13" ht="17.25" customHeight="1">
      <c r="B26" s="927"/>
      <c r="C26" s="1027" t="s">
        <v>668</v>
      </c>
      <c r="D26" s="1028"/>
      <c r="E26" s="938" t="s">
        <v>669</v>
      </c>
      <c r="F26" s="1027" t="s">
        <v>670</v>
      </c>
      <c r="G26" s="1028"/>
      <c r="H26" s="938" t="s">
        <v>671</v>
      </c>
      <c r="I26" s="1029" t="s">
        <v>672</v>
      </c>
      <c r="J26" s="1029"/>
      <c r="K26" s="1029"/>
      <c r="L26" s="929"/>
    </row>
    <row r="27" spans="2:13" ht="15.75" customHeight="1">
      <c r="B27" s="927"/>
      <c r="C27" s="1030" t="s">
        <v>673</v>
      </c>
      <c r="D27" s="1031"/>
      <c r="E27" s="1031"/>
      <c r="F27" s="1031"/>
      <c r="G27" s="1031"/>
      <c r="H27" s="1031"/>
      <c r="I27" s="1031"/>
      <c r="J27" s="1031"/>
      <c r="K27" s="1032"/>
      <c r="L27" s="929"/>
    </row>
    <row r="28" spans="2:13" s="943" customFormat="1" ht="15.75" customHeight="1">
      <c r="B28" s="939"/>
      <c r="C28" s="985" t="s">
        <v>674</v>
      </c>
      <c r="D28" s="987"/>
      <c r="E28" s="940"/>
      <c r="F28" s="991"/>
      <c r="G28" s="1005"/>
      <c r="H28" s="941"/>
      <c r="I28" s="991"/>
      <c r="J28" s="1005"/>
      <c r="K28" s="992"/>
      <c r="L28" s="942"/>
    </row>
    <row r="29" spans="2:13" s="943" customFormat="1" ht="15.75" customHeight="1">
      <c r="B29" s="939"/>
      <c r="C29" s="985" t="s">
        <v>675</v>
      </c>
      <c r="D29" s="987"/>
      <c r="E29" s="940"/>
      <c r="F29" s="991"/>
      <c r="G29" s="1005"/>
      <c r="H29" s="941"/>
      <c r="I29" s="991"/>
      <c r="J29" s="1005"/>
      <c r="K29" s="992"/>
      <c r="L29" s="942"/>
    </row>
    <row r="30" spans="2:13" s="943" customFormat="1" ht="15.75" customHeight="1">
      <c r="B30" s="939"/>
      <c r="C30" s="985" t="s">
        <v>676</v>
      </c>
      <c r="D30" s="987"/>
      <c r="E30" s="940"/>
      <c r="F30" s="991"/>
      <c r="G30" s="1005"/>
      <c r="H30" s="941"/>
      <c r="I30" s="991"/>
      <c r="J30" s="1005"/>
      <c r="K30" s="992"/>
      <c r="L30" s="942"/>
    </row>
    <row r="31" spans="2:13" s="943" customFormat="1" ht="31.5" customHeight="1">
      <c r="B31" s="939"/>
      <c r="C31" s="985" t="s">
        <v>677</v>
      </c>
      <c r="D31" s="987"/>
      <c r="E31" s="940"/>
      <c r="F31" s="991"/>
      <c r="G31" s="1005"/>
      <c r="H31" s="941"/>
      <c r="I31" s="991"/>
      <c r="J31" s="1005"/>
      <c r="K31" s="992"/>
      <c r="L31" s="942"/>
    </row>
    <row r="32" spans="2:13" s="943" customFormat="1" ht="15.75" customHeight="1">
      <c r="B32" s="939"/>
      <c r="C32" s="985" t="s">
        <v>678</v>
      </c>
      <c r="D32" s="987"/>
      <c r="E32" s="940"/>
      <c r="F32" s="991"/>
      <c r="G32" s="1005"/>
      <c r="H32" s="941"/>
      <c r="I32" s="991"/>
      <c r="J32" s="1005"/>
      <c r="K32" s="992"/>
      <c r="L32" s="942"/>
    </row>
    <row r="33" spans="2:12" s="943" customFormat="1" ht="15.75" customHeight="1">
      <c r="B33" s="939"/>
      <c r="C33" s="985" t="s">
        <v>679</v>
      </c>
      <c r="D33" s="987"/>
      <c r="E33" s="940"/>
      <c r="F33" s="991"/>
      <c r="G33" s="992"/>
      <c r="H33" s="941"/>
      <c r="I33" s="991"/>
      <c r="J33" s="1005"/>
      <c r="K33" s="992"/>
      <c r="L33" s="942"/>
    </row>
    <row r="34" spans="2:12" s="943" customFormat="1" ht="15.75" customHeight="1">
      <c r="B34" s="939"/>
      <c r="C34" s="985" t="s">
        <v>680</v>
      </c>
      <c r="D34" s="987"/>
      <c r="E34" s="940"/>
      <c r="F34" s="991"/>
      <c r="G34" s="1005"/>
      <c r="H34" s="941"/>
      <c r="I34" s="991"/>
      <c r="J34" s="1005"/>
      <c r="K34" s="992"/>
      <c r="L34" s="942"/>
    </row>
    <row r="35" spans="2:12" s="943" customFormat="1" ht="15.75" customHeight="1">
      <c r="B35" s="939"/>
      <c r="C35" s="985" t="s">
        <v>681</v>
      </c>
      <c r="D35" s="987"/>
      <c r="E35" s="940"/>
      <c r="F35" s="991"/>
      <c r="G35" s="1005"/>
      <c r="H35" s="941"/>
      <c r="I35" s="991"/>
      <c r="J35" s="1005"/>
      <c r="K35" s="992"/>
      <c r="L35" s="942"/>
    </row>
    <row r="36" spans="2:12" s="943" customFormat="1" ht="15.75" customHeight="1">
      <c r="B36" s="939"/>
      <c r="C36" s="985" t="s">
        <v>682</v>
      </c>
      <c r="D36" s="987"/>
      <c r="E36" s="940"/>
      <c r="F36" s="991"/>
      <c r="G36" s="1005"/>
      <c r="H36" s="941"/>
      <c r="I36" s="991"/>
      <c r="J36" s="1005"/>
      <c r="K36" s="992"/>
      <c r="L36" s="942"/>
    </row>
    <row r="37" spans="2:12" s="943" customFormat="1" ht="15.75" customHeight="1">
      <c r="B37" s="939"/>
      <c r="C37" s="985" t="s">
        <v>683</v>
      </c>
      <c r="D37" s="987"/>
      <c r="E37" s="940"/>
      <c r="F37" s="991"/>
      <c r="G37" s="1005"/>
      <c r="H37" s="941"/>
      <c r="I37" s="991"/>
      <c r="J37" s="1005"/>
      <c r="K37" s="992"/>
      <c r="L37" s="942"/>
    </row>
    <row r="38" spans="2:12" s="943" customFormat="1" ht="15.75" customHeight="1">
      <c r="B38" s="939"/>
      <c r="C38" s="985" t="s">
        <v>684</v>
      </c>
      <c r="D38" s="987"/>
      <c r="E38" s="940"/>
      <c r="F38" s="991"/>
      <c r="G38" s="1005"/>
      <c r="H38" s="941"/>
      <c r="I38" s="991"/>
      <c r="J38" s="1005"/>
      <c r="K38" s="992"/>
      <c r="L38" s="942"/>
    </row>
    <row r="39" spans="2:12" s="943" customFormat="1" ht="31.5" customHeight="1">
      <c r="B39" s="939"/>
      <c r="C39" s="985" t="s">
        <v>685</v>
      </c>
      <c r="D39" s="987"/>
      <c r="E39" s="940"/>
      <c r="F39" s="991"/>
      <c r="G39" s="1005"/>
      <c r="H39" s="941"/>
      <c r="I39" s="991"/>
      <c r="J39" s="1005"/>
      <c r="K39" s="992"/>
      <c r="L39" s="942"/>
    </row>
    <row r="40" spans="2:12" s="943" customFormat="1" ht="15.75" customHeight="1">
      <c r="B40" s="939"/>
      <c r="C40" s="985" t="s">
        <v>686</v>
      </c>
      <c r="D40" s="987"/>
      <c r="E40" s="940"/>
      <c r="F40" s="991"/>
      <c r="G40" s="1005"/>
      <c r="H40" s="941"/>
      <c r="I40" s="991"/>
      <c r="J40" s="1005"/>
      <c r="K40" s="992"/>
      <c r="L40" s="942"/>
    </row>
    <row r="41" spans="2:12" s="943" customFormat="1" ht="15.75" customHeight="1">
      <c r="B41" s="939"/>
      <c r="C41" s="1015" t="s">
        <v>687</v>
      </c>
      <c r="D41" s="1016"/>
      <c r="E41" s="1016"/>
      <c r="F41" s="1016"/>
      <c r="G41" s="1016"/>
      <c r="H41" s="1016"/>
      <c r="I41" s="1016"/>
      <c r="J41" s="1016"/>
      <c r="K41" s="1017"/>
      <c r="L41" s="942"/>
    </row>
    <row r="42" spans="2:12" s="943" customFormat="1" ht="15.75" customHeight="1">
      <c r="B42" s="939"/>
      <c r="C42" s="985" t="s">
        <v>688</v>
      </c>
      <c r="D42" s="987"/>
      <c r="E42" s="940"/>
      <c r="F42" s="991"/>
      <c r="G42" s="1005"/>
      <c r="H42" s="941"/>
      <c r="I42" s="991"/>
      <c r="J42" s="1005"/>
      <c r="K42" s="992"/>
      <c r="L42" s="942"/>
    </row>
    <row r="43" spans="2:12" s="943" customFormat="1" ht="15.75" customHeight="1">
      <c r="B43" s="939"/>
      <c r="C43" s="985" t="s">
        <v>689</v>
      </c>
      <c r="D43" s="987"/>
      <c r="E43" s="940"/>
      <c r="F43" s="991"/>
      <c r="G43" s="1005"/>
      <c r="H43" s="941"/>
      <c r="I43" s="991"/>
      <c r="J43" s="1005"/>
      <c r="K43" s="992"/>
      <c r="L43" s="942"/>
    </row>
    <row r="44" spans="2:12" s="943" customFormat="1" ht="15.75" customHeight="1">
      <c r="B44" s="939"/>
      <c r="C44" s="985" t="s">
        <v>690</v>
      </c>
      <c r="D44" s="987"/>
      <c r="E44" s="940"/>
      <c r="F44" s="991"/>
      <c r="G44" s="1005"/>
      <c r="H44" s="941"/>
      <c r="I44" s="991"/>
      <c r="J44" s="1005"/>
      <c r="K44" s="992"/>
      <c r="L44" s="942"/>
    </row>
    <row r="45" spans="2:12" s="943" customFormat="1" ht="15.75" customHeight="1">
      <c r="B45" s="939"/>
      <c r="C45" s="985" t="s">
        <v>691</v>
      </c>
      <c r="D45" s="987"/>
      <c r="E45" s="940"/>
      <c r="F45" s="991"/>
      <c r="G45" s="1005"/>
      <c r="H45" s="941"/>
      <c r="I45" s="991"/>
      <c r="J45" s="1005"/>
      <c r="K45" s="992"/>
      <c r="L45" s="942"/>
    </row>
    <row r="46" spans="2:12" s="943" customFormat="1" ht="15.75" customHeight="1">
      <c r="B46" s="939"/>
      <c r="C46" s="985" t="s">
        <v>692</v>
      </c>
      <c r="D46" s="987"/>
      <c r="E46" s="940"/>
      <c r="F46" s="991"/>
      <c r="G46" s="1005"/>
      <c r="H46" s="941"/>
      <c r="I46" s="991"/>
      <c r="J46" s="1005"/>
      <c r="K46" s="992"/>
      <c r="L46" s="942"/>
    </row>
    <row r="47" spans="2:12" s="943" customFormat="1" ht="15.75" customHeight="1">
      <c r="B47" s="939"/>
      <c r="C47" s="985" t="s">
        <v>693</v>
      </c>
      <c r="D47" s="987"/>
      <c r="E47" s="940"/>
      <c r="F47" s="991"/>
      <c r="G47" s="1005"/>
      <c r="H47" s="941"/>
      <c r="I47" s="991"/>
      <c r="J47" s="1005"/>
      <c r="K47" s="992"/>
      <c r="L47" s="942"/>
    </row>
    <row r="48" spans="2:12" s="943" customFormat="1" ht="15.75" customHeight="1">
      <c r="B48" s="939"/>
      <c r="C48" s="985" t="s">
        <v>694</v>
      </c>
      <c r="D48" s="987"/>
      <c r="E48" s="940"/>
      <c r="F48" s="991"/>
      <c r="G48" s="1005"/>
      <c r="H48" s="941"/>
      <c r="I48" s="991"/>
      <c r="J48" s="1005"/>
      <c r="K48" s="992"/>
      <c r="L48" s="942"/>
    </row>
    <row r="49" spans="2:12" s="943" customFormat="1" ht="15.75" customHeight="1">
      <c r="B49" s="939"/>
      <c r="C49" s="985" t="s">
        <v>695</v>
      </c>
      <c r="D49" s="987"/>
      <c r="E49" s="940"/>
      <c r="F49" s="991"/>
      <c r="G49" s="1005"/>
      <c r="H49" s="941"/>
      <c r="I49" s="991"/>
      <c r="J49" s="1005"/>
      <c r="K49" s="992"/>
      <c r="L49" s="942"/>
    </row>
    <row r="50" spans="2:12" s="943" customFormat="1" ht="15.75" customHeight="1">
      <c r="B50" s="939"/>
      <c r="C50" s="985" t="s">
        <v>696</v>
      </c>
      <c r="D50" s="987"/>
      <c r="E50" s="940"/>
      <c r="F50" s="991"/>
      <c r="G50" s="1005"/>
      <c r="H50" s="941"/>
      <c r="I50" s="991"/>
      <c r="J50" s="1005"/>
      <c r="K50" s="992"/>
      <c r="L50" s="942"/>
    </row>
    <row r="51" spans="2:12" s="943" customFormat="1" ht="27" customHeight="1">
      <c r="B51" s="939"/>
      <c r="C51" s="985" t="s">
        <v>697</v>
      </c>
      <c r="D51" s="987"/>
      <c r="E51" s="940"/>
      <c r="F51" s="991"/>
      <c r="G51" s="1005"/>
      <c r="H51" s="941"/>
      <c r="I51" s="991"/>
      <c r="J51" s="1005"/>
      <c r="K51" s="992"/>
      <c r="L51" s="942"/>
    </row>
    <row r="52" spans="2:12" ht="6" customHeight="1">
      <c r="B52" s="927"/>
      <c r="C52" s="935"/>
      <c r="D52" s="935"/>
      <c r="E52" s="935"/>
      <c r="F52" s="944"/>
      <c r="G52" s="935"/>
      <c r="H52" s="935"/>
      <c r="I52" s="928"/>
      <c r="J52" s="928"/>
      <c r="K52" s="928"/>
      <c r="L52" s="929"/>
    </row>
    <row r="53" spans="2:12">
      <c r="B53" s="927"/>
      <c r="C53" s="930" t="s">
        <v>698</v>
      </c>
      <c r="D53" s="930"/>
      <c r="E53" s="928"/>
      <c r="F53" s="928"/>
      <c r="G53" s="928"/>
      <c r="H53" s="928"/>
      <c r="I53" s="928"/>
      <c r="J53" s="928"/>
      <c r="K53" s="928"/>
      <c r="L53" s="929"/>
    </row>
    <row r="54" spans="2:12" s="943" customFormat="1" ht="12" customHeight="1">
      <c r="B54" s="939"/>
      <c r="C54" s="1006" t="s">
        <v>699</v>
      </c>
      <c r="D54" s="1006"/>
      <c r="E54" s="1006"/>
      <c r="F54" s="1006"/>
      <c r="G54" s="1006"/>
      <c r="H54" s="1006"/>
      <c r="I54" s="1006"/>
      <c r="J54" s="1007"/>
      <c r="K54" s="1008"/>
      <c r="L54" s="942"/>
    </row>
    <row r="55" spans="2:12" s="943" customFormat="1" ht="12" customHeight="1">
      <c r="B55" s="939"/>
      <c r="C55" s="1011" t="s">
        <v>700</v>
      </c>
      <c r="D55" s="1012"/>
      <c r="E55" s="1012"/>
      <c r="F55" s="1012"/>
      <c r="G55" s="1012"/>
      <c r="H55" s="1012"/>
      <c r="I55" s="1013"/>
      <c r="J55" s="1009"/>
      <c r="K55" s="1010"/>
      <c r="L55" s="942"/>
    </row>
    <row r="56" spans="2:12" s="943" customFormat="1" ht="19.5" customHeight="1">
      <c r="B56" s="939"/>
      <c r="C56" s="995" t="s">
        <v>701</v>
      </c>
      <c r="D56" s="995"/>
      <c r="E56" s="995"/>
      <c r="F56" s="995"/>
      <c r="G56" s="995"/>
      <c r="H56" s="995"/>
      <c r="I56" s="995"/>
      <c r="J56" s="997"/>
      <c r="K56" s="998"/>
      <c r="L56" s="942"/>
    </row>
    <row r="57" spans="2:12" ht="6" customHeight="1">
      <c r="B57" s="927"/>
      <c r="C57" s="928"/>
      <c r="D57" s="928"/>
      <c r="E57" s="928"/>
      <c r="F57" s="928"/>
      <c r="G57" s="928"/>
      <c r="H57" s="928"/>
      <c r="I57" s="928"/>
      <c r="J57" s="928"/>
      <c r="K57" s="928"/>
      <c r="L57" s="929"/>
    </row>
    <row r="58" spans="2:12">
      <c r="B58" s="927"/>
      <c r="C58" s="930" t="s">
        <v>702</v>
      </c>
      <c r="D58" s="930"/>
      <c r="E58" s="928"/>
      <c r="F58" s="928"/>
      <c r="G58" s="928"/>
      <c r="H58" s="928"/>
      <c r="I58" s="928"/>
      <c r="J58" s="928"/>
      <c r="K58" s="928"/>
      <c r="L58" s="929"/>
    </row>
    <row r="59" spans="2:12" ht="24" customHeight="1">
      <c r="B59" s="927"/>
      <c r="C59" s="985" t="s">
        <v>703</v>
      </c>
      <c r="D59" s="987"/>
      <c r="E59" s="996" t="s">
        <v>704</v>
      </c>
      <c r="F59" s="998"/>
      <c r="G59" s="1014" t="s">
        <v>705</v>
      </c>
      <c r="H59" s="1014"/>
      <c r="I59" s="996" t="s">
        <v>706</v>
      </c>
      <c r="J59" s="998"/>
      <c r="K59" s="945" t="s">
        <v>707</v>
      </c>
      <c r="L59" s="929"/>
    </row>
    <row r="60" spans="2:12" ht="18" customHeight="1">
      <c r="B60" s="927"/>
      <c r="C60" s="995" t="s">
        <v>708</v>
      </c>
      <c r="D60" s="995"/>
      <c r="E60" s="995"/>
      <c r="F60" s="995"/>
      <c r="G60" s="995"/>
      <c r="H60" s="996" t="s">
        <v>709</v>
      </c>
      <c r="I60" s="997"/>
      <c r="J60" s="997"/>
      <c r="K60" s="998"/>
      <c r="L60" s="929"/>
    </row>
    <row r="61" spans="2:12" ht="23.25" customHeight="1">
      <c r="B61" s="927"/>
      <c r="C61" s="933" t="s">
        <v>710</v>
      </c>
      <c r="D61" s="999"/>
      <c r="E61" s="1000"/>
      <c r="F61" s="1000"/>
      <c r="G61" s="1000"/>
      <c r="H61" s="1000"/>
      <c r="I61" s="1000"/>
      <c r="J61" s="1000"/>
      <c r="K61" s="1001"/>
      <c r="L61" s="929"/>
    </row>
    <row r="62" spans="2:12" ht="6" customHeight="1">
      <c r="B62" s="927"/>
      <c r="C62" s="934"/>
      <c r="D62" s="934"/>
      <c r="E62" s="934"/>
      <c r="F62" s="934"/>
      <c r="G62" s="934"/>
      <c r="H62" s="934"/>
      <c r="I62" s="934"/>
      <c r="J62" s="934"/>
      <c r="K62" s="934"/>
      <c r="L62" s="929"/>
    </row>
    <row r="63" spans="2:12">
      <c r="B63" s="927"/>
      <c r="C63" s="930" t="s">
        <v>711</v>
      </c>
      <c r="D63" s="930"/>
      <c r="E63" s="928"/>
      <c r="F63" s="928"/>
      <c r="G63" s="928"/>
      <c r="H63" s="928"/>
      <c r="I63" s="928"/>
      <c r="J63" s="928"/>
      <c r="K63" s="928"/>
      <c r="L63" s="929"/>
    </row>
    <row r="64" spans="2:12" ht="39.75" customHeight="1">
      <c r="B64" s="927"/>
      <c r="C64" s="1002" t="s">
        <v>732</v>
      </c>
      <c r="D64" s="1003"/>
      <c r="E64" s="1003"/>
      <c r="F64" s="1003"/>
      <c r="G64" s="1003"/>
      <c r="H64" s="1003"/>
      <c r="I64" s="1003"/>
      <c r="J64" s="1003"/>
      <c r="K64" s="1004"/>
      <c r="L64" s="929"/>
    </row>
    <row r="65" spans="2:12" ht="6" customHeight="1">
      <c r="B65" s="927"/>
      <c r="C65" s="946"/>
      <c r="D65" s="947"/>
      <c r="E65" s="947"/>
      <c r="F65" s="947"/>
      <c r="G65" s="947"/>
      <c r="H65" s="947"/>
      <c r="I65" s="947"/>
      <c r="J65" s="947"/>
      <c r="K65" s="947"/>
      <c r="L65" s="929"/>
    </row>
    <row r="66" spans="2:12">
      <c r="B66" s="927"/>
      <c r="C66" s="995" t="s">
        <v>712</v>
      </c>
      <c r="D66" s="995"/>
      <c r="E66" s="995"/>
      <c r="F66" s="995"/>
      <c r="G66" s="995"/>
      <c r="H66" s="995"/>
      <c r="I66" s="995"/>
      <c r="J66" s="995"/>
      <c r="K66" s="995"/>
      <c r="L66" s="929"/>
    </row>
    <row r="67" spans="2:12" ht="20.25" customHeight="1">
      <c r="B67" s="927"/>
      <c r="C67" s="933" t="s">
        <v>713</v>
      </c>
      <c r="D67" s="991"/>
      <c r="E67" s="1005"/>
      <c r="F67" s="933" t="s">
        <v>714</v>
      </c>
      <c r="G67" s="991"/>
      <c r="H67" s="1005"/>
      <c r="I67" s="948" t="s">
        <v>715</v>
      </c>
      <c r="J67" s="991"/>
      <c r="K67" s="992"/>
      <c r="L67" s="929"/>
    </row>
    <row r="68" spans="2:12" ht="22.5" customHeight="1">
      <c r="B68" s="927"/>
      <c r="C68" s="985" t="s">
        <v>716</v>
      </c>
      <c r="D68" s="986"/>
      <c r="E68" s="987"/>
      <c r="F68" s="988"/>
      <c r="G68" s="989"/>
      <c r="H68" s="990"/>
      <c r="I68" s="948" t="s">
        <v>15</v>
      </c>
      <c r="J68" s="991"/>
      <c r="K68" s="992"/>
      <c r="L68" s="929"/>
    </row>
    <row r="69" spans="2:12" ht="6" customHeight="1">
      <c r="B69" s="927"/>
      <c r="C69" s="928"/>
      <c r="D69" s="928"/>
      <c r="E69" s="928"/>
      <c r="F69" s="928"/>
      <c r="G69" s="928"/>
      <c r="H69" s="928"/>
      <c r="I69" s="928"/>
      <c r="J69" s="928"/>
      <c r="K69" s="928"/>
      <c r="L69" s="929"/>
    </row>
    <row r="70" spans="2:12">
      <c r="B70" s="927"/>
      <c r="C70" s="930" t="s">
        <v>717</v>
      </c>
      <c r="D70" s="930"/>
      <c r="E70" s="928"/>
      <c r="F70" s="928"/>
      <c r="G70" s="928"/>
      <c r="H70" s="928"/>
      <c r="I70" s="928"/>
      <c r="J70" s="928"/>
      <c r="K70" s="928"/>
      <c r="L70" s="929"/>
    </row>
    <row r="71" spans="2:12" ht="15.75" customHeight="1">
      <c r="B71" s="927"/>
      <c r="C71" s="979" t="s">
        <v>731</v>
      </c>
      <c r="D71" s="979"/>
      <c r="E71" s="979"/>
      <c r="F71" s="979"/>
      <c r="G71" s="979" t="s">
        <v>718</v>
      </c>
      <c r="H71" s="979"/>
      <c r="I71" s="979"/>
      <c r="J71" s="979"/>
      <c r="K71" s="979"/>
      <c r="L71" s="929"/>
    </row>
    <row r="72" spans="2:12" ht="5.25" customHeight="1">
      <c r="B72" s="927"/>
      <c r="C72" s="949"/>
      <c r="D72" s="950"/>
      <c r="E72" s="950"/>
      <c r="F72" s="950"/>
      <c r="G72" s="950"/>
      <c r="H72" s="950"/>
      <c r="I72" s="950"/>
      <c r="J72" s="950"/>
      <c r="K72" s="951"/>
      <c r="L72" s="929"/>
    </row>
    <row r="73" spans="2:12" ht="15" customHeight="1">
      <c r="B73" s="927"/>
      <c r="C73" s="952" t="s">
        <v>719</v>
      </c>
      <c r="D73" s="993" t="s">
        <v>720</v>
      </c>
      <c r="E73" s="993"/>
      <c r="F73" s="993"/>
      <c r="G73" s="993"/>
      <c r="H73" s="993"/>
      <c r="I73" s="993"/>
      <c r="J73" s="993"/>
      <c r="K73" s="994"/>
      <c r="L73" s="929"/>
    </row>
    <row r="74" spans="2:12" ht="3.75" customHeight="1">
      <c r="B74" s="927"/>
      <c r="C74" s="952"/>
      <c r="D74" s="953"/>
      <c r="E74" s="953"/>
      <c r="F74" s="953"/>
      <c r="G74" s="953"/>
      <c r="H74" s="980"/>
      <c r="I74" s="980"/>
      <c r="J74" s="953"/>
      <c r="K74" s="954"/>
      <c r="L74" s="929"/>
    </row>
    <row r="75" spans="2:12" ht="15" customHeight="1">
      <c r="B75" s="927"/>
      <c r="C75" s="952" t="s">
        <v>721</v>
      </c>
      <c r="D75" s="953"/>
      <c r="E75" s="955" t="s">
        <v>722</v>
      </c>
      <c r="F75" s="953"/>
      <c r="G75" s="956" t="s">
        <v>723</v>
      </c>
      <c r="H75" s="957"/>
      <c r="I75" s="957"/>
      <c r="J75" s="958" t="s">
        <v>724</v>
      </c>
      <c r="K75" s="954"/>
      <c r="L75" s="929"/>
    </row>
    <row r="76" spans="2:12" ht="6.75" customHeight="1">
      <c r="B76" s="927"/>
      <c r="C76" s="952"/>
      <c r="D76" s="953"/>
      <c r="E76" s="953"/>
      <c r="F76" s="953"/>
      <c r="G76" s="953"/>
      <c r="H76" s="981"/>
      <c r="I76" s="981"/>
      <c r="J76" s="957"/>
      <c r="K76" s="959"/>
      <c r="L76" s="929"/>
    </row>
    <row r="77" spans="2:12" ht="15" customHeight="1">
      <c r="B77" s="927"/>
      <c r="C77" s="952" t="s">
        <v>725</v>
      </c>
      <c r="D77" s="953"/>
      <c r="E77" s="953"/>
      <c r="F77" s="953"/>
      <c r="G77" s="953"/>
      <c r="H77" s="957"/>
      <c r="I77" s="957"/>
      <c r="J77" s="957"/>
      <c r="K77" s="959"/>
      <c r="L77" s="929"/>
    </row>
    <row r="78" spans="2:12" ht="5.25" customHeight="1">
      <c r="B78" s="927"/>
      <c r="C78" s="960"/>
      <c r="D78" s="961"/>
      <c r="E78" s="961"/>
      <c r="F78" s="961"/>
      <c r="G78" s="961" t="s">
        <v>637</v>
      </c>
      <c r="H78" s="962"/>
      <c r="I78" s="962"/>
      <c r="J78" s="962"/>
      <c r="K78" s="963"/>
      <c r="L78" s="929"/>
    </row>
    <row r="79" spans="2:12" ht="18" customHeight="1">
      <c r="B79" s="927"/>
      <c r="C79" s="978" t="s">
        <v>726</v>
      </c>
      <c r="D79" s="978"/>
      <c r="E79" s="978"/>
      <c r="F79" s="978"/>
      <c r="G79" s="978" t="s">
        <v>727</v>
      </c>
      <c r="H79" s="978"/>
      <c r="I79" s="982" t="s">
        <v>642</v>
      </c>
      <c r="J79" s="983"/>
      <c r="K79" s="984"/>
      <c r="L79" s="929"/>
    </row>
    <row r="80" spans="2:12" ht="19.5" customHeight="1">
      <c r="B80" s="927"/>
      <c r="C80" s="978"/>
      <c r="D80" s="978"/>
      <c r="E80" s="978"/>
      <c r="F80" s="978"/>
      <c r="G80" s="978"/>
      <c r="H80" s="978"/>
      <c r="I80" s="982" t="s">
        <v>62</v>
      </c>
      <c r="J80" s="983"/>
      <c r="K80" s="984"/>
      <c r="L80" s="929"/>
    </row>
    <row r="81" spans="2:12" ht="21" customHeight="1">
      <c r="B81" s="927"/>
      <c r="C81" s="978" t="s">
        <v>728</v>
      </c>
      <c r="D81" s="978"/>
      <c r="E81" s="978"/>
      <c r="F81" s="978"/>
      <c r="G81" s="978" t="s">
        <v>727</v>
      </c>
      <c r="H81" s="978"/>
      <c r="I81" s="979" t="s">
        <v>642</v>
      </c>
      <c r="J81" s="979"/>
      <c r="K81" s="979"/>
      <c r="L81" s="929"/>
    </row>
    <row r="82" spans="2:12" ht="21.75" customHeight="1">
      <c r="B82" s="927"/>
      <c r="C82" s="978" t="s">
        <v>645</v>
      </c>
      <c r="D82" s="978"/>
      <c r="E82" s="978"/>
      <c r="F82" s="978"/>
      <c r="G82" s="978"/>
      <c r="H82" s="978"/>
      <c r="I82" s="979" t="s">
        <v>729</v>
      </c>
      <c r="J82" s="979"/>
      <c r="K82" s="979"/>
      <c r="L82" s="929"/>
    </row>
    <row r="83" spans="2:12" ht="12.75" thickBot="1">
      <c r="B83" s="964"/>
      <c r="C83" s="965"/>
      <c r="D83" s="965"/>
      <c r="E83" s="965"/>
      <c r="F83" s="965"/>
      <c r="G83" s="965"/>
      <c r="H83" s="965"/>
      <c r="I83" s="965"/>
      <c r="J83" s="965"/>
      <c r="K83" s="965"/>
      <c r="L83" s="966"/>
    </row>
  </sheetData>
  <sheetProtection selectLockedCells="1"/>
  <mergeCells count="123">
    <mergeCell ref="D11:H11"/>
    <mergeCell ref="J11:K11"/>
    <mergeCell ref="D12:H12"/>
    <mergeCell ref="J12:K12"/>
    <mergeCell ref="D13:H13"/>
    <mergeCell ref="I13:I14"/>
    <mergeCell ref="J13:K14"/>
    <mergeCell ref="D14:H14"/>
    <mergeCell ref="B2:L2"/>
    <mergeCell ref="D5:H5"/>
    <mergeCell ref="I5:J5"/>
    <mergeCell ref="D6:E6"/>
    <mergeCell ref="D7:E7"/>
    <mergeCell ref="D8:E8"/>
    <mergeCell ref="J8:K8"/>
    <mergeCell ref="C29:D29"/>
    <mergeCell ref="F29:G29"/>
    <mergeCell ref="I29:K29"/>
    <mergeCell ref="C30:D30"/>
    <mergeCell ref="F30:G30"/>
    <mergeCell ref="I30:K30"/>
    <mergeCell ref="C17:K23"/>
    <mergeCell ref="C26:D26"/>
    <mergeCell ref="F26:G26"/>
    <mergeCell ref="I26:K26"/>
    <mergeCell ref="C27:K27"/>
    <mergeCell ref="C28:D28"/>
    <mergeCell ref="F28:G28"/>
    <mergeCell ref="I28:K28"/>
    <mergeCell ref="C33:D33"/>
    <mergeCell ref="F33:G33"/>
    <mergeCell ref="I33:K33"/>
    <mergeCell ref="C34:D34"/>
    <mergeCell ref="F34:G34"/>
    <mergeCell ref="I34:K34"/>
    <mergeCell ref="C31:D31"/>
    <mergeCell ref="F31:G31"/>
    <mergeCell ref="I31:K31"/>
    <mergeCell ref="C32:D32"/>
    <mergeCell ref="F32:G32"/>
    <mergeCell ref="I32:K32"/>
    <mergeCell ref="C37:D37"/>
    <mergeCell ref="F37:G37"/>
    <mergeCell ref="I37:K37"/>
    <mergeCell ref="C38:D38"/>
    <mergeCell ref="F38:G38"/>
    <mergeCell ref="I38:K38"/>
    <mergeCell ref="C35:D35"/>
    <mergeCell ref="F35:G35"/>
    <mergeCell ref="I35:K35"/>
    <mergeCell ref="C36:D36"/>
    <mergeCell ref="F36:G36"/>
    <mergeCell ref="I36:K36"/>
    <mergeCell ref="C41:K41"/>
    <mergeCell ref="C42:D42"/>
    <mergeCell ref="F42:G42"/>
    <mergeCell ref="I42:K42"/>
    <mergeCell ref="C43:D43"/>
    <mergeCell ref="F43:G43"/>
    <mergeCell ref="I43:K43"/>
    <mergeCell ref="C39:D39"/>
    <mergeCell ref="F39:G39"/>
    <mergeCell ref="I39:K39"/>
    <mergeCell ref="C40:D40"/>
    <mergeCell ref="F40:G40"/>
    <mergeCell ref="I40:K40"/>
    <mergeCell ref="C46:D46"/>
    <mergeCell ref="F46:G46"/>
    <mergeCell ref="I46:K46"/>
    <mergeCell ref="C47:D47"/>
    <mergeCell ref="F47:G47"/>
    <mergeCell ref="I47:K47"/>
    <mergeCell ref="C44:D44"/>
    <mergeCell ref="F44:G44"/>
    <mergeCell ref="I44:K44"/>
    <mergeCell ref="C45:D45"/>
    <mergeCell ref="F45:G45"/>
    <mergeCell ref="I45:K45"/>
    <mergeCell ref="C50:D50"/>
    <mergeCell ref="F50:G50"/>
    <mergeCell ref="I50:K50"/>
    <mergeCell ref="C51:D51"/>
    <mergeCell ref="F51:G51"/>
    <mergeCell ref="I51:K51"/>
    <mergeCell ref="C48:D48"/>
    <mergeCell ref="F48:G48"/>
    <mergeCell ref="I48:K48"/>
    <mergeCell ref="C49:D49"/>
    <mergeCell ref="F49:G49"/>
    <mergeCell ref="I49:K49"/>
    <mergeCell ref="C54:I54"/>
    <mergeCell ref="J54:K55"/>
    <mergeCell ref="C55:I55"/>
    <mergeCell ref="C56:I56"/>
    <mergeCell ref="J56:K56"/>
    <mergeCell ref="C59:D59"/>
    <mergeCell ref="E59:F59"/>
    <mergeCell ref="G59:H59"/>
    <mergeCell ref="I59:J59"/>
    <mergeCell ref="C68:E68"/>
    <mergeCell ref="F68:H68"/>
    <mergeCell ref="J68:K68"/>
    <mergeCell ref="C71:F71"/>
    <mergeCell ref="G71:K71"/>
    <mergeCell ref="D73:K73"/>
    <mergeCell ref="C60:G60"/>
    <mergeCell ref="H60:K60"/>
    <mergeCell ref="D61:K61"/>
    <mergeCell ref="C64:K64"/>
    <mergeCell ref="C66:K66"/>
    <mergeCell ref="D67:E67"/>
    <mergeCell ref="G67:H67"/>
    <mergeCell ref="J67:K67"/>
    <mergeCell ref="C81:F82"/>
    <mergeCell ref="G81:H82"/>
    <mergeCell ref="I81:K81"/>
    <mergeCell ref="I82:K82"/>
    <mergeCell ref="H74:I74"/>
    <mergeCell ref="H76:I76"/>
    <mergeCell ref="C79:F80"/>
    <mergeCell ref="G79:H80"/>
    <mergeCell ref="I79:K79"/>
    <mergeCell ref="I80:K80"/>
  </mergeCells>
  <conditionalFormatting sqref="D5:H5 D6:E8 G6:G8 I6:I8 K5:K7 D11:H14 J11:K14">
    <cfRule type="cellIs" dxfId="30" priority="5" operator="equal">
      <formula>""</formula>
    </cfRule>
  </conditionalFormatting>
  <conditionalFormatting sqref="D67:E67">
    <cfRule type="cellIs" dxfId="29" priority="4" operator="equal">
      <formula>""</formula>
    </cfRule>
  </conditionalFormatting>
  <conditionalFormatting sqref="G67:H67">
    <cfRule type="cellIs" dxfId="28" priority="3" operator="equal">
      <formula>""</formula>
    </cfRule>
  </conditionalFormatting>
  <conditionalFormatting sqref="J67:K67">
    <cfRule type="cellIs" dxfId="27" priority="2" operator="equal">
      <formula>""</formula>
    </cfRule>
  </conditionalFormatting>
  <conditionalFormatting sqref="J68:K68">
    <cfRule type="cellIs" dxfId="26" priority="1" operator="equal">
      <formula>""</formula>
    </cfRule>
  </conditionalFormatting>
  <hyperlinks>
    <hyperlink ref="C55" r:id="rId1"/>
  </hyperlinks>
  <printOptions horizontalCentered="1" verticalCentered="1"/>
  <pageMargins left="0.39370078740157483" right="0.19685039370078741" top="0.47244094488188981" bottom="0.98425196850393704" header="0.31496062992125984" footer="0.51181102362204722"/>
  <pageSetup paperSize="9" scale="62" orientation="portrait" r:id="rId2"/>
  <headerFooter>
    <oddFooter xml:space="preserve">&amp;LCLSB-1415-01  &amp;"Symbol,Regular"&amp;"-,Regular"KONINKLIJKE PHILIPS ELECTRONICS N.V. 2011 All rights are reserved. Reproduction in whole or in part is prohibited without the written consent of the copyright owner.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97281" r:id="rId5" name="Option Button 1">
              <controlPr locked="0" defaultSize="0" autoFill="0" autoLine="0" autoPict="0">
                <anchor moveWithCells="1">
                  <from>
                    <xdr:col>2</xdr:col>
                    <xdr:colOff>0</xdr:colOff>
                    <xdr:row>16</xdr:row>
                    <xdr:rowOff>0</xdr:rowOff>
                  </from>
                  <to>
                    <xdr:col>3</xdr:col>
                    <xdr:colOff>438150</xdr:colOff>
                    <xdr:row>17</xdr:row>
                    <xdr:rowOff>0</xdr:rowOff>
                  </to>
                </anchor>
              </controlPr>
            </control>
          </mc:Choice>
        </mc:AlternateContent>
        <mc:AlternateContent xmlns:mc="http://schemas.openxmlformats.org/markup-compatibility/2006">
          <mc:Choice Requires="x14">
            <control shapeId="97282" r:id="rId6" name="Option Button 2">
              <controlPr defaultSize="0" autoFill="0" autoLine="0" autoPict="0">
                <anchor moveWithCells="1">
                  <from>
                    <xdr:col>2</xdr:col>
                    <xdr:colOff>0</xdr:colOff>
                    <xdr:row>17</xdr:row>
                    <xdr:rowOff>0</xdr:rowOff>
                  </from>
                  <to>
                    <xdr:col>3</xdr:col>
                    <xdr:colOff>390525</xdr:colOff>
                    <xdr:row>18</xdr:row>
                    <xdr:rowOff>0</xdr:rowOff>
                  </to>
                </anchor>
              </controlPr>
            </control>
          </mc:Choice>
        </mc:AlternateContent>
        <mc:AlternateContent xmlns:mc="http://schemas.openxmlformats.org/markup-compatibility/2006">
          <mc:Choice Requires="x14">
            <control shapeId="97283" r:id="rId7" name="Option Button 3">
              <controlPr defaultSize="0" autoFill="0" autoLine="0" autoPict="0">
                <anchor moveWithCells="1">
                  <from>
                    <xdr:col>2</xdr:col>
                    <xdr:colOff>0</xdr:colOff>
                    <xdr:row>18</xdr:row>
                    <xdr:rowOff>0</xdr:rowOff>
                  </from>
                  <to>
                    <xdr:col>4</xdr:col>
                    <xdr:colOff>542925</xdr:colOff>
                    <xdr:row>19</xdr:row>
                    <xdr:rowOff>0</xdr:rowOff>
                  </to>
                </anchor>
              </controlPr>
            </control>
          </mc:Choice>
        </mc:AlternateContent>
        <mc:AlternateContent xmlns:mc="http://schemas.openxmlformats.org/markup-compatibility/2006">
          <mc:Choice Requires="x14">
            <control shapeId="97284" r:id="rId8" name="Option Button 4">
              <controlPr defaultSize="0" autoFill="0" autoLine="0" autoPict="0">
                <anchor moveWithCells="1">
                  <from>
                    <xdr:col>2</xdr:col>
                    <xdr:colOff>0</xdr:colOff>
                    <xdr:row>19</xdr:row>
                    <xdr:rowOff>0</xdr:rowOff>
                  </from>
                  <to>
                    <xdr:col>4</xdr:col>
                    <xdr:colOff>419100</xdr:colOff>
                    <xdr:row>20</xdr:row>
                    <xdr:rowOff>0</xdr:rowOff>
                  </to>
                </anchor>
              </controlPr>
            </control>
          </mc:Choice>
        </mc:AlternateContent>
        <mc:AlternateContent xmlns:mc="http://schemas.openxmlformats.org/markup-compatibility/2006">
          <mc:Choice Requires="x14">
            <control shapeId="97285" r:id="rId9" name="Option Button 5">
              <controlPr locked="0" defaultSize="0" autoFill="0" autoLine="0" autoPict="0">
                <anchor moveWithCells="1">
                  <from>
                    <xdr:col>2</xdr:col>
                    <xdr:colOff>0</xdr:colOff>
                    <xdr:row>21</xdr:row>
                    <xdr:rowOff>0</xdr:rowOff>
                  </from>
                  <to>
                    <xdr:col>4</xdr:col>
                    <xdr:colOff>419100</xdr:colOff>
                    <xdr:row>22</xdr:row>
                    <xdr:rowOff>0</xdr:rowOff>
                  </to>
                </anchor>
              </controlPr>
            </control>
          </mc:Choice>
        </mc:AlternateContent>
        <mc:AlternateContent xmlns:mc="http://schemas.openxmlformats.org/markup-compatibility/2006">
          <mc:Choice Requires="x14">
            <control shapeId="97286" r:id="rId10" name="Option Button 6">
              <controlPr locked="0" defaultSize="0" autoFill="0" autoLine="0" autoPict="0">
                <anchor moveWithCells="1">
                  <from>
                    <xdr:col>2</xdr:col>
                    <xdr:colOff>0</xdr:colOff>
                    <xdr:row>20</xdr:row>
                    <xdr:rowOff>0</xdr:rowOff>
                  </from>
                  <to>
                    <xdr:col>3</xdr:col>
                    <xdr:colOff>542925</xdr:colOff>
                    <xdr:row>21</xdr:row>
                    <xdr:rowOff>0</xdr:rowOff>
                  </to>
                </anchor>
              </controlPr>
            </control>
          </mc:Choice>
        </mc:AlternateContent>
        <mc:AlternateContent xmlns:mc="http://schemas.openxmlformats.org/markup-compatibility/2006">
          <mc:Choice Requires="x14">
            <control shapeId="97287" r:id="rId11" name="Option Button 7">
              <controlPr defaultSize="0" autoFill="0" autoLine="0" autoPict="0">
                <anchor moveWithCells="1">
                  <from>
                    <xdr:col>6</xdr:col>
                    <xdr:colOff>571500</xdr:colOff>
                    <xdr:row>16</xdr:row>
                    <xdr:rowOff>0</xdr:rowOff>
                  </from>
                  <to>
                    <xdr:col>9</xdr:col>
                    <xdr:colOff>1057275</xdr:colOff>
                    <xdr:row>17</xdr:row>
                    <xdr:rowOff>0</xdr:rowOff>
                  </to>
                </anchor>
              </controlPr>
            </control>
          </mc:Choice>
        </mc:AlternateContent>
        <mc:AlternateContent xmlns:mc="http://schemas.openxmlformats.org/markup-compatibility/2006">
          <mc:Choice Requires="x14">
            <control shapeId="97288" r:id="rId12" name="Option Button 8">
              <controlPr defaultSize="0" autoFill="0" autoLine="0" autoPict="0">
                <anchor moveWithCells="1">
                  <from>
                    <xdr:col>6</xdr:col>
                    <xdr:colOff>571500</xdr:colOff>
                    <xdr:row>17</xdr:row>
                    <xdr:rowOff>0</xdr:rowOff>
                  </from>
                  <to>
                    <xdr:col>9</xdr:col>
                    <xdr:colOff>1057275</xdr:colOff>
                    <xdr:row>18</xdr:row>
                    <xdr:rowOff>0</xdr:rowOff>
                  </to>
                </anchor>
              </controlPr>
            </control>
          </mc:Choice>
        </mc:AlternateContent>
        <mc:AlternateContent xmlns:mc="http://schemas.openxmlformats.org/markup-compatibility/2006">
          <mc:Choice Requires="x14">
            <control shapeId="97289" r:id="rId13" name="Option Button 9">
              <controlPr defaultSize="0" autoFill="0" autoLine="0" autoPict="0">
                <anchor moveWithCells="1">
                  <from>
                    <xdr:col>6</xdr:col>
                    <xdr:colOff>571500</xdr:colOff>
                    <xdr:row>18</xdr:row>
                    <xdr:rowOff>0</xdr:rowOff>
                  </from>
                  <to>
                    <xdr:col>9</xdr:col>
                    <xdr:colOff>609600</xdr:colOff>
                    <xdr:row>19</xdr:row>
                    <xdr:rowOff>0</xdr:rowOff>
                  </to>
                </anchor>
              </controlPr>
            </control>
          </mc:Choice>
        </mc:AlternateContent>
        <mc:AlternateContent xmlns:mc="http://schemas.openxmlformats.org/markup-compatibility/2006">
          <mc:Choice Requires="x14">
            <control shapeId="97290" r:id="rId14" name="Option Button 10">
              <controlPr defaultSize="0" autoFill="0" autoLine="0" autoPict="0">
                <anchor moveWithCells="1">
                  <from>
                    <xdr:col>6</xdr:col>
                    <xdr:colOff>571500</xdr:colOff>
                    <xdr:row>19</xdr:row>
                    <xdr:rowOff>19050</xdr:rowOff>
                  </from>
                  <to>
                    <xdr:col>9</xdr:col>
                    <xdr:colOff>1076325</xdr:colOff>
                    <xdr:row>20</xdr:row>
                    <xdr:rowOff>19050</xdr:rowOff>
                  </to>
                </anchor>
              </controlPr>
            </control>
          </mc:Choice>
        </mc:AlternateContent>
        <mc:AlternateContent xmlns:mc="http://schemas.openxmlformats.org/markup-compatibility/2006">
          <mc:Choice Requires="x14">
            <control shapeId="97291" r:id="rId15" name="Option Button 11">
              <controlPr locked="0" defaultSize="0" autoFill="0" autoLine="0" autoPict="0">
                <anchor moveWithCells="1">
                  <from>
                    <xdr:col>6</xdr:col>
                    <xdr:colOff>581025</xdr:colOff>
                    <xdr:row>20</xdr:row>
                    <xdr:rowOff>9525</xdr:rowOff>
                  </from>
                  <to>
                    <xdr:col>9</xdr:col>
                    <xdr:colOff>1085850</xdr:colOff>
                    <xdr:row>21</xdr:row>
                    <xdr:rowOff>9525</xdr:rowOff>
                  </to>
                </anchor>
              </controlPr>
            </control>
          </mc:Choice>
        </mc:AlternateContent>
        <mc:AlternateContent xmlns:mc="http://schemas.openxmlformats.org/markup-compatibility/2006">
          <mc:Choice Requires="x14">
            <control shapeId="97292" r:id="rId16" name="Check Box 12">
              <controlPr defaultSize="0" autoFill="0" autoLine="0" autoPict="0">
                <anchor moveWithCells="1">
                  <from>
                    <xdr:col>4</xdr:col>
                    <xdr:colOff>257175</xdr:colOff>
                    <xdr:row>32</xdr:row>
                    <xdr:rowOff>0</xdr:rowOff>
                  </from>
                  <to>
                    <xdr:col>4</xdr:col>
                    <xdr:colOff>561975</xdr:colOff>
                    <xdr:row>33</xdr:row>
                    <xdr:rowOff>19050</xdr:rowOff>
                  </to>
                </anchor>
              </controlPr>
            </control>
          </mc:Choice>
        </mc:AlternateContent>
        <mc:AlternateContent xmlns:mc="http://schemas.openxmlformats.org/markup-compatibility/2006">
          <mc:Choice Requires="x14">
            <control shapeId="97293" r:id="rId17" name="Check Box 13">
              <controlPr defaultSize="0" autoFill="0" autoLine="0" autoPict="0">
                <anchor moveWithCells="1">
                  <from>
                    <xdr:col>4</xdr:col>
                    <xdr:colOff>257175</xdr:colOff>
                    <xdr:row>27</xdr:row>
                    <xdr:rowOff>0</xdr:rowOff>
                  </from>
                  <to>
                    <xdr:col>4</xdr:col>
                    <xdr:colOff>561975</xdr:colOff>
                    <xdr:row>28</xdr:row>
                    <xdr:rowOff>19050</xdr:rowOff>
                  </to>
                </anchor>
              </controlPr>
            </control>
          </mc:Choice>
        </mc:AlternateContent>
        <mc:AlternateContent xmlns:mc="http://schemas.openxmlformats.org/markup-compatibility/2006">
          <mc:Choice Requires="x14">
            <control shapeId="97294" r:id="rId18" name="Check Box 14">
              <controlPr defaultSize="0" autoFill="0" autoLine="0" autoPict="0">
                <anchor moveWithCells="1">
                  <from>
                    <xdr:col>4</xdr:col>
                    <xdr:colOff>257175</xdr:colOff>
                    <xdr:row>30</xdr:row>
                    <xdr:rowOff>95250</xdr:rowOff>
                  </from>
                  <to>
                    <xdr:col>4</xdr:col>
                    <xdr:colOff>561975</xdr:colOff>
                    <xdr:row>30</xdr:row>
                    <xdr:rowOff>314325</xdr:rowOff>
                  </to>
                </anchor>
              </controlPr>
            </control>
          </mc:Choice>
        </mc:AlternateContent>
        <mc:AlternateContent xmlns:mc="http://schemas.openxmlformats.org/markup-compatibility/2006">
          <mc:Choice Requires="x14">
            <control shapeId="97295" r:id="rId19" name="Check Box 15">
              <controlPr defaultSize="0" autoFill="0" autoLine="0" autoPict="0">
                <anchor moveWithCells="1">
                  <from>
                    <xdr:col>4</xdr:col>
                    <xdr:colOff>257175</xdr:colOff>
                    <xdr:row>28</xdr:row>
                    <xdr:rowOff>180975</xdr:rowOff>
                  </from>
                  <to>
                    <xdr:col>4</xdr:col>
                    <xdr:colOff>561975</xdr:colOff>
                    <xdr:row>30</xdr:row>
                    <xdr:rowOff>0</xdr:rowOff>
                  </to>
                </anchor>
              </controlPr>
            </control>
          </mc:Choice>
        </mc:AlternateContent>
        <mc:AlternateContent xmlns:mc="http://schemas.openxmlformats.org/markup-compatibility/2006">
          <mc:Choice Requires="x14">
            <control shapeId="97296" r:id="rId20" name="Check Box 16">
              <controlPr defaultSize="0" autoFill="0" autoLine="0" autoPict="0">
                <anchor moveWithCells="1">
                  <from>
                    <xdr:col>4</xdr:col>
                    <xdr:colOff>257175</xdr:colOff>
                    <xdr:row>32</xdr:row>
                    <xdr:rowOff>190500</xdr:rowOff>
                  </from>
                  <to>
                    <xdr:col>4</xdr:col>
                    <xdr:colOff>561975</xdr:colOff>
                    <xdr:row>34</xdr:row>
                    <xdr:rowOff>9525</xdr:rowOff>
                  </to>
                </anchor>
              </controlPr>
            </control>
          </mc:Choice>
        </mc:AlternateContent>
        <mc:AlternateContent xmlns:mc="http://schemas.openxmlformats.org/markup-compatibility/2006">
          <mc:Choice Requires="x14">
            <control shapeId="97297" r:id="rId21" name="Check Box 17">
              <controlPr defaultSize="0" autoFill="0" autoLine="0" autoPict="0">
                <anchor moveWithCells="1">
                  <from>
                    <xdr:col>4</xdr:col>
                    <xdr:colOff>257175</xdr:colOff>
                    <xdr:row>33</xdr:row>
                    <xdr:rowOff>180975</xdr:rowOff>
                  </from>
                  <to>
                    <xdr:col>4</xdr:col>
                    <xdr:colOff>561975</xdr:colOff>
                    <xdr:row>35</xdr:row>
                    <xdr:rowOff>0</xdr:rowOff>
                  </to>
                </anchor>
              </controlPr>
            </control>
          </mc:Choice>
        </mc:AlternateContent>
        <mc:AlternateContent xmlns:mc="http://schemas.openxmlformats.org/markup-compatibility/2006">
          <mc:Choice Requires="x14">
            <control shapeId="97298" r:id="rId22" name="Check Box 18">
              <controlPr defaultSize="0" autoFill="0" autoLine="0" autoPict="0">
                <anchor moveWithCells="1">
                  <from>
                    <xdr:col>4</xdr:col>
                    <xdr:colOff>257175</xdr:colOff>
                    <xdr:row>34</xdr:row>
                    <xdr:rowOff>190500</xdr:rowOff>
                  </from>
                  <to>
                    <xdr:col>4</xdr:col>
                    <xdr:colOff>561975</xdr:colOff>
                    <xdr:row>36</xdr:row>
                    <xdr:rowOff>9525</xdr:rowOff>
                  </to>
                </anchor>
              </controlPr>
            </control>
          </mc:Choice>
        </mc:AlternateContent>
        <mc:AlternateContent xmlns:mc="http://schemas.openxmlformats.org/markup-compatibility/2006">
          <mc:Choice Requires="x14">
            <control shapeId="97299" r:id="rId23" name="Check Box 19">
              <controlPr defaultSize="0" autoFill="0" autoLine="0" autoPict="0">
                <anchor moveWithCells="1">
                  <from>
                    <xdr:col>4</xdr:col>
                    <xdr:colOff>257175</xdr:colOff>
                    <xdr:row>35</xdr:row>
                    <xdr:rowOff>190500</xdr:rowOff>
                  </from>
                  <to>
                    <xdr:col>4</xdr:col>
                    <xdr:colOff>561975</xdr:colOff>
                    <xdr:row>37</xdr:row>
                    <xdr:rowOff>9525</xdr:rowOff>
                  </to>
                </anchor>
              </controlPr>
            </control>
          </mc:Choice>
        </mc:AlternateContent>
        <mc:AlternateContent xmlns:mc="http://schemas.openxmlformats.org/markup-compatibility/2006">
          <mc:Choice Requires="x14">
            <control shapeId="97300" r:id="rId24" name="Check Box 20">
              <controlPr defaultSize="0" autoFill="0" autoLine="0" autoPict="0">
                <anchor moveWithCells="1">
                  <from>
                    <xdr:col>4</xdr:col>
                    <xdr:colOff>257175</xdr:colOff>
                    <xdr:row>42</xdr:row>
                    <xdr:rowOff>190500</xdr:rowOff>
                  </from>
                  <to>
                    <xdr:col>4</xdr:col>
                    <xdr:colOff>561975</xdr:colOff>
                    <xdr:row>44</xdr:row>
                    <xdr:rowOff>9525</xdr:rowOff>
                  </to>
                </anchor>
              </controlPr>
            </control>
          </mc:Choice>
        </mc:AlternateContent>
        <mc:AlternateContent xmlns:mc="http://schemas.openxmlformats.org/markup-compatibility/2006">
          <mc:Choice Requires="x14">
            <control shapeId="97301" r:id="rId25" name="Check Box 21">
              <controlPr defaultSize="0" autoFill="0" autoLine="0" autoPict="0">
                <anchor moveWithCells="1">
                  <from>
                    <xdr:col>4</xdr:col>
                    <xdr:colOff>257175</xdr:colOff>
                    <xdr:row>38</xdr:row>
                    <xdr:rowOff>381000</xdr:rowOff>
                  </from>
                  <to>
                    <xdr:col>4</xdr:col>
                    <xdr:colOff>561975</xdr:colOff>
                    <xdr:row>40</xdr:row>
                    <xdr:rowOff>0</xdr:rowOff>
                  </to>
                </anchor>
              </controlPr>
            </control>
          </mc:Choice>
        </mc:AlternateContent>
        <mc:AlternateContent xmlns:mc="http://schemas.openxmlformats.org/markup-compatibility/2006">
          <mc:Choice Requires="x14">
            <control shapeId="97302" r:id="rId26" name="Check Box 22">
              <controlPr defaultSize="0" autoFill="0" autoLine="0" autoPict="0">
                <anchor moveWithCells="1">
                  <from>
                    <xdr:col>4</xdr:col>
                    <xdr:colOff>257175</xdr:colOff>
                    <xdr:row>38</xdr:row>
                    <xdr:rowOff>85725</xdr:rowOff>
                  </from>
                  <to>
                    <xdr:col>4</xdr:col>
                    <xdr:colOff>561975</xdr:colOff>
                    <xdr:row>38</xdr:row>
                    <xdr:rowOff>304800</xdr:rowOff>
                  </to>
                </anchor>
              </controlPr>
            </control>
          </mc:Choice>
        </mc:AlternateContent>
        <mc:AlternateContent xmlns:mc="http://schemas.openxmlformats.org/markup-compatibility/2006">
          <mc:Choice Requires="x14">
            <control shapeId="97303" r:id="rId27" name="Check Box 23">
              <controlPr defaultSize="0" autoFill="0" autoLine="0" autoPict="0">
                <anchor moveWithCells="1">
                  <from>
                    <xdr:col>4</xdr:col>
                    <xdr:colOff>257175</xdr:colOff>
                    <xdr:row>36</xdr:row>
                    <xdr:rowOff>190500</xdr:rowOff>
                  </from>
                  <to>
                    <xdr:col>4</xdr:col>
                    <xdr:colOff>561975</xdr:colOff>
                    <xdr:row>38</xdr:row>
                    <xdr:rowOff>9525</xdr:rowOff>
                  </to>
                </anchor>
              </controlPr>
            </control>
          </mc:Choice>
        </mc:AlternateContent>
        <mc:AlternateContent xmlns:mc="http://schemas.openxmlformats.org/markup-compatibility/2006">
          <mc:Choice Requires="x14">
            <control shapeId="97304" r:id="rId28" name="Check Box 24">
              <controlPr defaultSize="0" autoFill="0" autoLine="0" autoPict="0">
                <anchor moveWithCells="1">
                  <from>
                    <xdr:col>4</xdr:col>
                    <xdr:colOff>257175</xdr:colOff>
                    <xdr:row>43</xdr:row>
                    <xdr:rowOff>190500</xdr:rowOff>
                  </from>
                  <to>
                    <xdr:col>4</xdr:col>
                    <xdr:colOff>561975</xdr:colOff>
                    <xdr:row>45</xdr:row>
                    <xdr:rowOff>9525</xdr:rowOff>
                  </to>
                </anchor>
              </controlPr>
            </control>
          </mc:Choice>
        </mc:AlternateContent>
        <mc:AlternateContent xmlns:mc="http://schemas.openxmlformats.org/markup-compatibility/2006">
          <mc:Choice Requires="x14">
            <control shapeId="97305" r:id="rId29" name="Check Box 25">
              <controlPr defaultSize="0" autoFill="0" autoLine="0" autoPict="0">
                <anchor moveWithCells="1">
                  <from>
                    <xdr:col>4</xdr:col>
                    <xdr:colOff>257175</xdr:colOff>
                    <xdr:row>45</xdr:row>
                    <xdr:rowOff>180975</xdr:rowOff>
                  </from>
                  <to>
                    <xdr:col>4</xdr:col>
                    <xdr:colOff>561975</xdr:colOff>
                    <xdr:row>47</xdr:row>
                    <xdr:rowOff>0</xdr:rowOff>
                  </to>
                </anchor>
              </controlPr>
            </control>
          </mc:Choice>
        </mc:AlternateContent>
        <mc:AlternateContent xmlns:mc="http://schemas.openxmlformats.org/markup-compatibility/2006">
          <mc:Choice Requires="x14">
            <control shapeId="97306" r:id="rId30" name="Check Box 26">
              <controlPr defaultSize="0" autoFill="0" autoLine="0" autoPict="0">
                <anchor moveWithCells="1">
                  <from>
                    <xdr:col>4</xdr:col>
                    <xdr:colOff>257175</xdr:colOff>
                    <xdr:row>46</xdr:row>
                    <xdr:rowOff>190500</xdr:rowOff>
                  </from>
                  <to>
                    <xdr:col>4</xdr:col>
                    <xdr:colOff>561975</xdr:colOff>
                    <xdr:row>48</xdr:row>
                    <xdr:rowOff>9525</xdr:rowOff>
                  </to>
                </anchor>
              </controlPr>
            </control>
          </mc:Choice>
        </mc:AlternateContent>
        <mc:AlternateContent xmlns:mc="http://schemas.openxmlformats.org/markup-compatibility/2006">
          <mc:Choice Requires="x14">
            <control shapeId="97307" r:id="rId31" name="Check Box 27">
              <controlPr defaultSize="0" autoFill="0" autoLine="0" autoPict="0">
                <anchor moveWithCells="1">
                  <from>
                    <xdr:col>4</xdr:col>
                    <xdr:colOff>257175</xdr:colOff>
                    <xdr:row>50</xdr:row>
                    <xdr:rowOff>57150</xdr:rowOff>
                  </from>
                  <to>
                    <xdr:col>4</xdr:col>
                    <xdr:colOff>561975</xdr:colOff>
                    <xdr:row>50</xdr:row>
                    <xdr:rowOff>276225</xdr:rowOff>
                  </to>
                </anchor>
              </controlPr>
            </control>
          </mc:Choice>
        </mc:AlternateContent>
        <mc:AlternateContent xmlns:mc="http://schemas.openxmlformats.org/markup-compatibility/2006">
          <mc:Choice Requires="x14">
            <control shapeId="97308" r:id="rId32" name="Check Box 28">
              <controlPr defaultSize="0" autoFill="0" autoLine="0" autoPict="0">
                <anchor moveWithCells="1">
                  <from>
                    <xdr:col>4</xdr:col>
                    <xdr:colOff>257175</xdr:colOff>
                    <xdr:row>44</xdr:row>
                    <xdr:rowOff>190500</xdr:rowOff>
                  </from>
                  <to>
                    <xdr:col>4</xdr:col>
                    <xdr:colOff>561975</xdr:colOff>
                    <xdr:row>46</xdr:row>
                    <xdr:rowOff>9525</xdr:rowOff>
                  </to>
                </anchor>
              </controlPr>
            </control>
          </mc:Choice>
        </mc:AlternateContent>
        <mc:AlternateContent xmlns:mc="http://schemas.openxmlformats.org/markup-compatibility/2006">
          <mc:Choice Requires="x14">
            <control shapeId="97309" r:id="rId33" name="Check Box 29">
              <controlPr defaultSize="0" autoFill="0" autoLine="0" autoPict="0">
                <anchor moveWithCells="1">
                  <from>
                    <xdr:col>4</xdr:col>
                    <xdr:colOff>257175</xdr:colOff>
                    <xdr:row>28</xdr:row>
                    <xdr:rowOff>0</xdr:rowOff>
                  </from>
                  <to>
                    <xdr:col>4</xdr:col>
                    <xdr:colOff>561975</xdr:colOff>
                    <xdr:row>29</xdr:row>
                    <xdr:rowOff>19050</xdr:rowOff>
                  </to>
                </anchor>
              </controlPr>
            </control>
          </mc:Choice>
        </mc:AlternateContent>
        <mc:AlternateContent xmlns:mc="http://schemas.openxmlformats.org/markup-compatibility/2006">
          <mc:Choice Requires="x14">
            <control shapeId="97310" r:id="rId34" name="Check Box 30">
              <controlPr defaultSize="0" autoFill="0" autoLine="0" autoPict="0">
                <anchor moveWithCells="1">
                  <from>
                    <xdr:col>9</xdr:col>
                    <xdr:colOff>57150</xdr:colOff>
                    <xdr:row>53</xdr:row>
                    <xdr:rowOff>47625</xdr:rowOff>
                  </from>
                  <to>
                    <xdr:col>9</xdr:col>
                    <xdr:colOff>895350</xdr:colOff>
                    <xdr:row>54</xdr:row>
                    <xdr:rowOff>104775</xdr:rowOff>
                  </to>
                </anchor>
              </controlPr>
            </control>
          </mc:Choice>
        </mc:AlternateContent>
        <mc:AlternateContent xmlns:mc="http://schemas.openxmlformats.org/markup-compatibility/2006">
          <mc:Choice Requires="x14">
            <control shapeId="97311" r:id="rId35" name="Check Box 31">
              <controlPr defaultSize="0" autoFill="0" autoLine="0" autoPict="0">
                <anchor moveWithCells="1">
                  <from>
                    <xdr:col>10</xdr:col>
                    <xdr:colOff>9525</xdr:colOff>
                    <xdr:row>53</xdr:row>
                    <xdr:rowOff>47625</xdr:rowOff>
                  </from>
                  <to>
                    <xdr:col>10</xdr:col>
                    <xdr:colOff>847725</xdr:colOff>
                    <xdr:row>54</xdr:row>
                    <xdr:rowOff>104775</xdr:rowOff>
                  </to>
                </anchor>
              </controlPr>
            </control>
          </mc:Choice>
        </mc:AlternateContent>
        <mc:AlternateContent xmlns:mc="http://schemas.openxmlformats.org/markup-compatibility/2006">
          <mc:Choice Requires="x14">
            <control shapeId="97312" r:id="rId36" name="Check Box 32">
              <controlPr defaultSize="0" autoFill="0" autoLine="0" autoPict="0">
                <anchor moveWithCells="1">
                  <from>
                    <xdr:col>9</xdr:col>
                    <xdr:colOff>57150</xdr:colOff>
                    <xdr:row>55</xdr:row>
                    <xdr:rowOff>9525</xdr:rowOff>
                  </from>
                  <to>
                    <xdr:col>9</xdr:col>
                    <xdr:colOff>895350</xdr:colOff>
                    <xdr:row>55</xdr:row>
                    <xdr:rowOff>219075</xdr:rowOff>
                  </to>
                </anchor>
              </controlPr>
            </control>
          </mc:Choice>
        </mc:AlternateContent>
        <mc:AlternateContent xmlns:mc="http://schemas.openxmlformats.org/markup-compatibility/2006">
          <mc:Choice Requires="x14">
            <control shapeId="97313" r:id="rId37" name="Check Box 33">
              <controlPr defaultSize="0" autoFill="0" autoLine="0" autoPict="0">
                <anchor moveWithCells="1">
                  <from>
                    <xdr:col>10</xdr:col>
                    <xdr:colOff>9525</xdr:colOff>
                    <xdr:row>55</xdr:row>
                    <xdr:rowOff>19050</xdr:rowOff>
                  </from>
                  <to>
                    <xdr:col>10</xdr:col>
                    <xdr:colOff>847725</xdr:colOff>
                    <xdr:row>55</xdr:row>
                    <xdr:rowOff>228600</xdr:rowOff>
                  </to>
                </anchor>
              </controlPr>
            </control>
          </mc:Choice>
        </mc:AlternateContent>
        <mc:AlternateContent xmlns:mc="http://schemas.openxmlformats.org/markup-compatibility/2006">
          <mc:Choice Requires="x14">
            <control shapeId="97314" r:id="rId38" name="Check Box 34">
              <controlPr defaultSize="0" autoFill="0" autoLine="0" autoPict="0">
                <anchor moveWithCells="1">
                  <from>
                    <xdr:col>10</xdr:col>
                    <xdr:colOff>857250</xdr:colOff>
                    <xdr:row>55</xdr:row>
                    <xdr:rowOff>19050</xdr:rowOff>
                  </from>
                  <to>
                    <xdr:col>12</xdr:col>
                    <xdr:colOff>0</xdr:colOff>
                    <xdr:row>55</xdr:row>
                    <xdr:rowOff>228600</xdr:rowOff>
                  </to>
                </anchor>
              </controlPr>
            </control>
          </mc:Choice>
        </mc:AlternateContent>
        <mc:AlternateContent xmlns:mc="http://schemas.openxmlformats.org/markup-compatibility/2006">
          <mc:Choice Requires="x14">
            <control shapeId="97315" r:id="rId39" name="Check Box 35">
              <controlPr defaultSize="0" autoFill="0" autoLine="0" autoPict="0">
                <anchor moveWithCells="1">
                  <from>
                    <xdr:col>4</xdr:col>
                    <xdr:colOff>104775</xdr:colOff>
                    <xdr:row>58</xdr:row>
                    <xdr:rowOff>38100</xdr:rowOff>
                  </from>
                  <to>
                    <xdr:col>4</xdr:col>
                    <xdr:colOff>409575</xdr:colOff>
                    <xdr:row>58</xdr:row>
                    <xdr:rowOff>257175</xdr:rowOff>
                  </to>
                </anchor>
              </controlPr>
            </control>
          </mc:Choice>
        </mc:AlternateContent>
        <mc:AlternateContent xmlns:mc="http://schemas.openxmlformats.org/markup-compatibility/2006">
          <mc:Choice Requires="x14">
            <control shapeId="97316" r:id="rId40" name="Check Box 36">
              <controlPr defaultSize="0" autoFill="0" autoLine="0" autoPict="0">
                <anchor moveWithCells="1">
                  <from>
                    <xdr:col>6</xdr:col>
                    <xdr:colOff>114300</xdr:colOff>
                    <xdr:row>58</xdr:row>
                    <xdr:rowOff>28575</xdr:rowOff>
                  </from>
                  <to>
                    <xdr:col>6</xdr:col>
                    <xdr:colOff>419100</xdr:colOff>
                    <xdr:row>58</xdr:row>
                    <xdr:rowOff>247650</xdr:rowOff>
                  </to>
                </anchor>
              </controlPr>
            </control>
          </mc:Choice>
        </mc:AlternateContent>
        <mc:AlternateContent xmlns:mc="http://schemas.openxmlformats.org/markup-compatibility/2006">
          <mc:Choice Requires="x14">
            <control shapeId="97317" r:id="rId41" name="Check Box 37">
              <controlPr defaultSize="0" autoFill="0" autoLine="0" autoPict="0">
                <anchor moveWithCells="1">
                  <from>
                    <xdr:col>8</xdr:col>
                    <xdr:colOff>85725</xdr:colOff>
                    <xdr:row>58</xdr:row>
                    <xdr:rowOff>38100</xdr:rowOff>
                  </from>
                  <to>
                    <xdr:col>8</xdr:col>
                    <xdr:colOff>390525</xdr:colOff>
                    <xdr:row>58</xdr:row>
                    <xdr:rowOff>257175</xdr:rowOff>
                  </to>
                </anchor>
              </controlPr>
            </control>
          </mc:Choice>
        </mc:AlternateContent>
        <mc:AlternateContent xmlns:mc="http://schemas.openxmlformats.org/markup-compatibility/2006">
          <mc:Choice Requires="x14">
            <control shapeId="97318" r:id="rId42" name="Check Box 38">
              <controlPr defaultSize="0" autoFill="0" autoLine="0" autoPict="0">
                <anchor moveWithCells="1">
                  <from>
                    <xdr:col>10</xdr:col>
                    <xdr:colOff>28575</xdr:colOff>
                    <xdr:row>58</xdr:row>
                    <xdr:rowOff>47625</xdr:rowOff>
                  </from>
                  <to>
                    <xdr:col>10</xdr:col>
                    <xdr:colOff>333375</xdr:colOff>
                    <xdr:row>58</xdr:row>
                    <xdr:rowOff>266700</xdr:rowOff>
                  </to>
                </anchor>
              </controlPr>
            </control>
          </mc:Choice>
        </mc:AlternateContent>
        <mc:AlternateContent xmlns:mc="http://schemas.openxmlformats.org/markup-compatibility/2006">
          <mc:Choice Requires="x14">
            <control shapeId="97319" r:id="rId43" name="Check Box 39">
              <controlPr defaultSize="0" autoFill="0" autoLine="0" autoPict="0">
                <anchor moveWithCells="1">
                  <from>
                    <xdr:col>7</xdr:col>
                    <xdr:colOff>76200</xdr:colOff>
                    <xdr:row>59</xdr:row>
                    <xdr:rowOff>9525</xdr:rowOff>
                  </from>
                  <to>
                    <xdr:col>8</xdr:col>
                    <xdr:colOff>133350</xdr:colOff>
                    <xdr:row>59</xdr:row>
                    <xdr:rowOff>219075</xdr:rowOff>
                  </to>
                </anchor>
              </controlPr>
            </control>
          </mc:Choice>
        </mc:AlternateContent>
        <mc:AlternateContent xmlns:mc="http://schemas.openxmlformats.org/markup-compatibility/2006">
          <mc:Choice Requires="x14">
            <control shapeId="97320" r:id="rId44" name="Check Box 40">
              <controlPr defaultSize="0" autoFill="0" autoLine="0" autoPict="0">
                <anchor moveWithCells="1">
                  <from>
                    <xdr:col>8</xdr:col>
                    <xdr:colOff>76200</xdr:colOff>
                    <xdr:row>59</xdr:row>
                    <xdr:rowOff>9525</xdr:rowOff>
                  </from>
                  <to>
                    <xdr:col>8</xdr:col>
                    <xdr:colOff>914400</xdr:colOff>
                    <xdr:row>59</xdr:row>
                    <xdr:rowOff>219075</xdr:rowOff>
                  </to>
                </anchor>
              </controlPr>
            </control>
          </mc:Choice>
        </mc:AlternateContent>
        <mc:AlternateContent xmlns:mc="http://schemas.openxmlformats.org/markup-compatibility/2006">
          <mc:Choice Requires="x14">
            <control shapeId="97321" r:id="rId45" name="Check Box 41">
              <controlPr defaultSize="0" autoFill="0" autoLine="0" autoPict="0">
                <anchor moveWithCells="1">
                  <from>
                    <xdr:col>2</xdr:col>
                    <xdr:colOff>152400</xdr:colOff>
                    <xdr:row>72</xdr:row>
                    <xdr:rowOff>0</xdr:rowOff>
                  </from>
                  <to>
                    <xdr:col>2</xdr:col>
                    <xdr:colOff>457200</xdr:colOff>
                    <xdr:row>73</xdr:row>
                    <xdr:rowOff>28575</xdr:rowOff>
                  </to>
                </anchor>
              </controlPr>
            </control>
          </mc:Choice>
        </mc:AlternateContent>
        <mc:AlternateContent xmlns:mc="http://schemas.openxmlformats.org/markup-compatibility/2006">
          <mc:Choice Requires="x14">
            <control shapeId="97322" r:id="rId46" name="Check Box 42">
              <controlPr defaultSize="0" autoFill="0" autoLine="0" autoPict="0">
                <anchor moveWithCells="1">
                  <from>
                    <xdr:col>2</xdr:col>
                    <xdr:colOff>152400</xdr:colOff>
                    <xdr:row>74</xdr:row>
                    <xdr:rowOff>0</xdr:rowOff>
                  </from>
                  <to>
                    <xdr:col>2</xdr:col>
                    <xdr:colOff>457200</xdr:colOff>
                    <xdr:row>75</xdr:row>
                    <xdr:rowOff>28575</xdr:rowOff>
                  </to>
                </anchor>
              </controlPr>
            </control>
          </mc:Choice>
        </mc:AlternateContent>
        <mc:AlternateContent xmlns:mc="http://schemas.openxmlformats.org/markup-compatibility/2006">
          <mc:Choice Requires="x14">
            <control shapeId="97323" r:id="rId47" name="Check Box 43">
              <controlPr defaultSize="0" autoFill="0" autoLine="0" autoPict="0">
                <anchor moveWithCells="1">
                  <from>
                    <xdr:col>2</xdr:col>
                    <xdr:colOff>152400</xdr:colOff>
                    <xdr:row>76</xdr:row>
                    <xdr:rowOff>0</xdr:rowOff>
                  </from>
                  <to>
                    <xdr:col>2</xdr:col>
                    <xdr:colOff>457200</xdr:colOff>
                    <xdr:row>77</xdr:row>
                    <xdr:rowOff>28575</xdr:rowOff>
                  </to>
                </anchor>
              </controlPr>
            </control>
          </mc:Choice>
        </mc:AlternateContent>
        <mc:AlternateContent xmlns:mc="http://schemas.openxmlformats.org/markup-compatibility/2006">
          <mc:Choice Requires="x14">
            <control shapeId="97324" r:id="rId48" name="Check Box 44">
              <controlPr defaultSize="0" autoFill="0" autoLine="0" autoPict="0">
                <anchor moveWithCells="1">
                  <from>
                    <xdr:col>3</xdr:col>
                    <xdr:colOff>0</xdr:colOff>
                    <xdr:row>74</xdr:row>
                    <xdr:rowOff>0</xdr:rowOff>
                  </from>
                  <to>
                    <xdr:col>3</xdr:col>
                    <xdr:colOff>304800</xdr:colOff>
                    <xdr:row>75</xdr:row>
                    <xdr:rowOff>28575</xdr:rowOff>
                  </to>
                </anchor>
              </controlPr>
            </control>
          </mc:Choice>
        </mc:AlternateContent>
        <mc:AlternateContent xmlns:mc="http://schemas.openxmlformats.org/markup-compatibility/2006">
          <mc:Choice Requires="x14">
            <control shapeId="97325" r:id="rId49" name="Check Box 45">
              <controlPr defaultSize="0" autoFill="0" autoLine="0" autoPict="0">
                <anchor moveWithCells="1">
                  <from>
                    <xdr:col>5</xdr:col>
                    <xdr:colOff>600075</xdr:colOff>
                    <xdr:row>73</xdr:row>
                    <xdr:rowOff>28575</xdr:rowOff>
                  </from>
                  <to>
                    <xdr:col>6</xdr:col>
                    <xdr:colOff>9525</xdr:colOff>
                    <xdr:row>75</xdr:row>
                    <xdr:rowOff>9525</xdr:rowOff>
                  </to>
                </anchor>
              </controlPr>
            </control>
          </mc:Choice>
        </mc:AlternateContent>
        <mc:AlternateContent xmlns:mc="http://schemas.openxmlformats.org/markup-compatibility/2006">
          <mc:Choice Requires="x14">
            <control shapeId="97326" r:id="rId50" name="Check Box 46">
              <controlPr defaultSize="0" autoFill="0" autoLine="0" autoPict="0">
                <anchor moveWithCells="1">
                  <from>
                    <xdr:col>9</xdr:col>
                    <xdr:colOff>0</xdr:colOff>
                    <xdr:row>73</xdr:row>
                    <xdr:rowOff>28575</xdr:rowOff>
                  </from>
                  <to>
                    <xdr:col>9</xdr:col>
                    <xdr:colOff>304800</xdr:colOff>
                    <xdr:row>75</xdr:row>
                    <xdr:rowOff>9525</xdr:rowOff>
                  </to>
                </anchor>
              </controlPr>
            </control>
          </mc:Choice>
        </mc:AlternateContent>
        <mc:AlternateContent xmlns:mc="http://schemas.openxmlformats.org/markup-compatibility/2006">
          <mc:Choice Requires="x14">
            <control shapeId="97327" r:id="rId51" name="Check Box 47">
              <controlPr defaultSize="0" autoFill="0" autoLine="0" autoPict="0">
                <anchor moveWithCells="1">
                  <from>
                    <xdr:col>4</xdr:col>
                    <xdr:colOff>257175</xdr:colOff>
                    <xdr:row>47</xdr:row>
                    <xdr:rowOff>190500</xdr:rowOff>
                  </from>
                  <to>
                    <xdr:col>4</xdr:col>
                    <xdr:colOff>561975</xdr:colOff>
                    <xdr:row>49</xdr:row>
                    <xdr:rowOff>9525</xdr:rowOff>
                  </to>
                </anchor>
              </controlPr>
            </control>
          </mc:Choice>
        </mc:AlternateContent>
        <mc:AlternateContent xmlns:mc="http://schemas.openxmlformats.org/markup-compatibility/2006">
          <mc:Choice Requires="x14">
            <control shapeId="97328" r:id="rId52" name="Check Box 48">
              <controlPr defaultSize="0" autoFill="0" autoLine="0" autoPict="0">
                <anchor moveWithCells="1">
                  <from>
                    <xdr:col>4</xdr:col>
                    <xdr:colOff>257175</xdr:colOff>
                    <xdr:row>31</xdr:row>
                    <xdr:rowOff>0</xdr:rowOff>
                  </from>
                  <to>
                    <xdr:col>4</xdr:col>
                    <xdr:colOff>561975</xdr:colOff>
                    <xdr:row>32</xdr:row>
                    <xdr:rowOff>19050</xdr:rowOff>
                  </to>
                </anchor>
              </controlPr>
            </control>
          </mc:Choice>
        </mc:AlternateContent>
        <mc:AlternateContent xmlns:mc="http://schemas.openxmlformats.org/markup-compatibility/2006">
          <mc:Choice Requires="x14">
            <control shapeId="97329" r:id="rId53" name="Check Box 49">
              <controlPr defaultSize="0" autoFill="0" autoLine="0" autoPict="0">
                <anchor moveWithCells="1">
                  <from>
                    <xdr:col>4</xdr:col>
                    <xdr:colOff>257175</xdr:colOff>
                    <xdr:row>48</xdr:row>
                    <xdr:rowOff>180975</xdr:rowOff>
                  </from>
                  <to>
                    <xdr:col>4</xdr:col>
                    <xdr:colOff>561975</xdr:colOff>
                    <xdr:row>50</xdr:row>
                    <xdr:rowOff>0</xdr:rowOff>
                  </to>
                </anchor>
              </controlPr>
            </control>
          </mc:Choice>
        </mc:AlternateContent>
        <mc:AlternateContent xmlns:mc="http://schemas.openxmlformats.org/markup-compatibility/2006">
          <mc:Choice Requires="x14">
            <control shapeId="97330" r:id="rId54" name="Check Box 50">
              <controlPr defaultSize="0" autoFill="0" autoLine="0" autoPict="0">
                <anchor moveWithCells="1">
                  <from>
                    <xdr:col>4</xdr:col>
                    <xdr:colOff>257175</xdr:colOff>
                    <xdr:row>40</xdr:row>
                    <xdr:rowOff>180975</xdr:rowOff>
                  </from>
                  <to>
                    <xdr:col>4</xdr:col>
                    <xdr:colOff>561975</xdr:colOff>
                    <xdr:row>42</xdr:row>
                    <xdr:rowOff>0</xdr:rowOff>
                  </to>
                </anchor>
              </controlPr>
            </control>
          </mc:Choice>
        </mc:AlternateContent>
        <mc:AlternateContent xmlns:mc="http://schemas.openxmlformats.org/markup-compatibility/2006">
          <mc:Choice Requires="x14">
            <control shapeId="97331" r:id="rId55" name="Check Box 51">
              <controlPr defaultSize="0" autoFill="0" autoLine="0" autoPict="0">
                <anchor moveWithCells="1">
                  <from>
                    <xdr:col>10</xdr:col>
                    <xdr:colOff>590550</xdr:colOff>
                    <xdr:row>6</xdr:row>
                    <xdr:rowOff>171450</xdr:rowOff>
                  </from>
                  <to>
                    <xdr:col>10</xdr:col>
                    <xdr:colOff>1009650</xdr:colOff>
                    <xdr:row>8</xdr:row>
                    <xdr:rowOff>9525</xdr:rowOff>
                  </to>
                </anchor>
              </controlPr>
            </control>
          </mc:Choice>
        </mc:AlternateContent>
        <mc:AlternateContent xmlns:mc="http://schemas.openxmlformats.org/markup-compatibility/2006">
          <mc:Choice Requires="x14">
            <control shapeId="97332" r:id="rId56" name="Check Box 52">
              <controlPr defaultSize="0" autoFill="0" autoLine="0" autoPict="0">
                <anchor moveWithCells="1">
                  <from>
                    <xdr:col>10</xdr:col>
                    <xdr:colOff>1047750</xdr:colOff>
                    <xdr:row>6</xdr:row>
                    <xdr:rowOff>171450</xdr:rowOff>
                  </from>
                  <to>
                    <xdr:col>10</xdr:col>
                    <xdr:colOff>1466850</xdr:colOff>
                    <xdr:row>8</xdr:row>
                    <xdr:rowOff>9525</xdr:rowOff>
                  </to>
                </anchor>
              </controlPr>
            </control>
          </mc:Choice>
        </mc:AlternateContent>
        <mc:AlternateContent xmlns:mc="http://schemas.openxmlformats.org/markup-compatibility/2006">
          <mc:Choice Requires="x14">
            <control shapeId="97333" r:id="rId57" name="Check Box 53">
              <controlPr defaultSize="0" autoFill="0" autoLine="0" autoPict="0">
                <anchor moveWithCells="1">
                  <from>
                    <xdr:col>4</xdr:col>
                    <xdr:colOff>257175</xdr:colOff>
                    <xdr:row>41</xdr:row>
                    <xdr:rowOff>190500</xdr:rowOff>
                  </from>
                  <to>
                    <xdr:col>4</xdr:col>
                    <xdr:colOff>561975</xdr:colOff>
                    <xdr:row>43</xdr:row>
                    <xdr:rowOff>9525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5"/>
  <sheetViews>
    <sheetView view="pageBreakPreview" zoomScaleNormal="100" workbookViewId="0">
      <selection activeCell="G26" sqref="G26:I26"/>
    </sheetView>
  </sheetViews>
  <sheetFormatPr defaultColWidth="11.42578125" defaultRowHeight="12.75"/>
  <cols>
    <col min="1" max="1" width="11.42578125" customWidth="1"/>
    <col min="2" max="2" width="9" customWidth="1"/>
  </cols>
  <sheetData>
    <row r="1" spans="1:9" ht="15" customHeight="1" thickBot="1">
      <c r="A1" s="8"/>
      <c r="B1" s="41" t="s">
        <v>2</v>
      </c>
      <c r="C1" s="9"/>
      <c r="D1" s="9"/>
      <c r="E1" s="9"/>
      <c r="F1" s="9"/>
      <c r="G1" s="9"/>
      <c r="H1" s="9"/>
      <c r="I1" s="9"/>
    </row>
    <row r="2" spans="1:9" ht="20.25">
      <c r="A2" s="1044" t="s">
        <v>38</v>
      </c>
      <c r="B2" s="1045"/>
      <c r="C2" s="1045"/>
      <c r="D2" s="1045"/>
      <c r="E2" s="1045"/>
      <c r="F2" s="1045"/>
      <c r="G2" s="1045"/>
      <c r="H2" s="1045"/>
      <c r="I2" s="1045"/>
    </row>
    <row r="3" spans="1:9">
      <c r="A3" s="5"/>
      <c r="B3" s="5"/>
      <c r="C3" s="5"/>
      <c r="D3" s="5"/>
      <c r="E3" s="5"/>
      <c r="F3" s="5"/>
      <c r="G3" s="5"/>
      <c r="H3" s="5"/>
      <c r="I3" s="5"/>
    </row>
    <row r="4" spans="1:9">
      <c r="A4" s="5"/>
      <c r="B4" s="5" t="s">
        <v>39</v>
      </c>
      <c r="C4" s="5"/>
      <c r="D4" s="5"/>
      <c r="E4" s="5"/>
      <c r="F4" s="5"/>
      <c r="G4" s="5"/>
      <c r="H4" s="5"/>
      <c r="I4" s="5"/>
    </row>
    <row r="5" spans="1:9">
      <c r="A5" s="5"/>
      <c r="B5" s="5" t="s">
        <v>46</v>
      </c>
      <c r="C5" s="5"/>
      <c r="D5" s="5"/>
      <c r="E5" s="5"/>
      <c r="F5" s="5"/>
      <c r="G5" s="5"/>
      <c r="H5" s="5"/>
      <c r="I5" s="5"/>
    </row>
  </sheetData>
  <mergeCells count="1">
    <mergeCell ref="A2:I2"/>
  </mergeCells>
  <phoneticPr fontId="0" type="noConversion"/>
  <hyperlinks>
    <hyperlink ref="B1" location="PSW!A1" display="Cover sheet"/>
  </hyperlinks>
  <pageMargins left="0.78740157499999996" right="0.78740157499999996" top="0.984251969" bottom="0.984251969" header="0.5" footer="0.5"/>
  <pageSetup paperSize="9" scale="85" orientation="portrait" r:id="rId1"/>
  <headerFooter alignWithMargins="0">
    <oddFooter>&amp;L&amp;F &amp;A&amp;C&amp;P / &amp;N&amp;RSQA, &amp;D &amp;T</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54"/>
  <sheetViews>
    <sheetView view="pageBreakPreview" topLeftCell="A19" zoomScaleNormal="100" workbookViewId="0">
      <selection activeCell="B49" sqref="B49"/>
    </sheetView>
  </sheetViews>
  <sheetFormatPr defaultColWidth="11.42578125" defaultRowHeight="12.75"/>
  <cols>
    <col min="1" max="1" width="11.42578125" customWidth="1"/>
    <col min="2" max="2" width="58.42578125" bestFit="1" customWidth="1"/>
    <col min="3" max="3" width="9.7109375" bestFit="1" customWidth="1"/>
    <col min="4" max="4" width="10.140625" bestFit="1" customWidth="1"/>
    <col min="5" max="5" width="11.85546875" bestFit="1" customWidth="1"/>
    <col min="6" max="6" width="12.5703125" bestFit="1" customWidth="1"/>
    <col min="7" max="7" width="9.7109375" bestFit="1" customWidth="1"/>
  </cols>
  <sheetData>
    <row r="1" spans="1:9" ht="14.25" customHeight="1" thickBot="1">
      <c r="A1" s="41" t="s">
        <v>2</v>
      </c>
      <c r="B1" s="9"/>
      <c r="C1" s="9"/>
      <c r="D1" s="9"/>
      <c r="E1" s="9"/>
      <c r="F1" s="9"/>
      <c r="G1" s="9"/>
      <c r="H1" s="9"/>
      <c r="I1" s="9"/>
    </row>
    <row r="2" spans="1:9" ht="20.25">
      <c r="A2" s="1044" t="s">
        <v>40</v>
      </c>
      <c r="B2" s="1045"/>
      <c r="C2" s="1045"/>
      <c r="D2" s="1045"/>
      <c r="E2" s="1045"/>
      <c r="F2" s="1045"/>
      <c r="G2" s="1045"/>
      <c r="H2" s="1045"/>
      <c r="I2" s="1045"/>
    </row>
    <row r="3" spans="1:9" ht="6.75" customHeight="1">
      <c r="A3" s="5"/>
      <c r="B3" s="5"/>
      <c r="C3" s="5"/>
      <c r="D3" s="5"/>
      <c r="E3" s="5"/>
      <c r="F3" s="5"/>
      <c r="G3" s="5"/>
      <c r="H3" s="5"/>
      <c r="I3" s="5"/>
    </row>
    <row r="4" spans="1:9">
      <c r="A4" s="5"/>
      <c r="B4" s="5" t="s">
        <v>19</v>
      </c>
      <c r="C4" s="5"/>
      <c r="D4" s="5"/>
      <c r="E4" s="5"/>
      <c r="F4" s="5"/>
      <c r="G4" s="5"/>
      <c r="H4" s="5"/>
      <c r="I4" s="5"/>
    </row>
    <row r="5" spans="1:9" ht="12.75" customHeight="1">
      <c r="A5" s="5"/>
      <c r="B5" s="5" t="s">
        <v>18</v>
      </c>
      <c r="C5" s="5"/>
      <c r="D5" s="5"/>
      <c r="E5" s="5"/>
      <c r="F5" s="5"/>
      <c r="G5" s="5"/>
      <c r="H5" s="5"/>
      <c r="I5" s="5"/>
    </row>
    <row r="6" spans="1:9">
      <c r="A6" s="5"/>
      <c r="B6" s="5" t="s">
        <v>49</v>
      </c>
      <c r="C6" s="5"/>
      <c r="D6" s="5"/>
      <c r="E6" s="5"/>
      <c r="F6" s="5"/>
      <c r="G6" s="5"/>
      <c r="H6" s="5"/>
      <c r="I6" s="5"/>
    </row>
    <row r="7" spans="1:9">
      <c r="A7" s="20"/>
      <c r="B7" s="20"/>
      <c r="C7" s="20"/>
      <c r="D7" s="20"/>
      <c r="E7" s="20"/>
      <c r="F7" s="20"/>
      <c r="G7" s="20"/>
      <c r="H7" s="20"/>
      <c r="I7" s="20"/>
    </row>
    <row r="8" spans="1:9">
      <c r="A8" s="20"/>
      <c r="B8" s="20"/>
      <c r="C8" s="20"/>
      <c r="D8" s="20"/>
      <c r="E8" s="20"/>
      <c r="F8" s="20"/>
      <c r="G8" s="20"/>
      <c r="H8" s="20"/>
      <c r="I8" s="20"/>
    </row>
    <row r="9" spans="1:9" ht="13.5" thickBot="1">
      <c r="A9" s="20"/>
      <c r="B9" s="20"/>
      <c r="C9" s="20"/>
      <c r="D9" s="20"/>
      <c r="E9" s="20"/>
      <c r="F9" s="20"/>
      <c r="G9" s="20"/>
      <c r="H9" s="20"/>
      <c r="I9" s="20"/>
    </row>
    <row r="10" spans="1:9" ht="13.5" thickTop="1">
      <c r="A10" s="20"/>
      <c r="B10" s="331" t="s">
        <v>310</v>
      </c>
      <c r="C10" s="332"/>
      <c r="D10" s="333"/>
      <c r="E10" s="334" t="s">
        <v>311</v>
      </c>
      <c r="F10" s="335"/>
      <c r="G10" s="336"/>
      <c r="H10" s="20"/>
      <c r="I10" s="20"/>
    </row>
    <row r="11" spans="1:9">
      <c r="A11" s="20"/>
      <c r="B11" s="337" t="s">
        <v>312</v>
      </c>
      <c r="C11" s="338"/>
      <c r="D11" s="339"/>
      <c r="E11" s="340" t="s">
        <v>62</v>
      </c>
      <c r="F11" s="341"/>
      <c r="G11" s="342"/>
      <c r="H11" s="20"/>
      <c r="I11" s="20"/>
    </row>
    <row r="12" spans="1:9" ht="13.5" thickBot="1">
      <c r="A12" s="20"/>
      <c r="B12" s="343" t="s">
        <v>313</v>
      </c>
      <c r="C12" s="344"/>
      <c r="D12" s="345"/>
      <c r="E12" s="346"/>
      <c r="F12" s="347"/>
      <c r="G12" s="348"/>
      <c r="H12" s="20"/>
      <c r="I12" s="20"/>
    </row>
    <row r="13" spans="1:9" ht="39" thickTop="1">
      <c r="A13" s="20"/>
      <c r="B13" s="349" t="s">
        <v>314</v>
      </c>
      <c r="C13" s="350" t="s">
        <v>315</v>
      </c>
      <c r="D13" s="351" t="s">
        <v>316</v>
      </c>
      <c r="E13" s="350" t="s">
        <v>317</v>
      </c>
      <c r="F13" s="350" t="s">
        <v>318</v>
      </c>
      <c r="G13" s="352" t="s">
        <v>319</v>
      </c>
      <c r="H13" s="20"/>
      <c r="I13" s="20"/>
    </row>
    <row r="14" spans="1:9">
      <c r="A14" s="20"/>
      <c r="B14" s="353"/>
      <c r="C14" s="354"/>
      <c r="D14" s="355"/>
      <c r="E14" s="355"/>
      <c r="F14" s="356"/>
      <c r="G14" s="357"/>
      <c r="H14" s="20"/>
      <c r="I14" s="20"/>
    </row>
    <row r="15" spans="1:9">
      <c r="A15" s="20"/>
      <c r="B15" s="353"/>
      <c r="C15" s="354"/>
      <c r="D15" s="355"/>
      <c r="E15" s="355"/>
      <c r="F15" s="356"/>
      <c r="G15" s="357"/>
      <c r="H15" s="20"/>
      <c r="I15" s="20"/>
    </row>
    <row r="16" spans="1:9">
      <c r="A16" s="20"/>
      <c r="B16" s="353"/>
      <c r="C16" s="354"/>
      <c r="D16" s="355"/>
      <c r="E16" s="355"/>
      <c r="F16" s="356"/>
      <c r="G16" s="357"/>
      <c r="H16" s="20"/>
      <c r="I16" s="20"/>
    </row>
    <row r="17" spans="1:9">
      <c r="A17" s="20"/>
      <c r="B17" s="353"/>
      <c r="C17" s="354"/>
      <c r="D17" s="355"/>
      <c r="E17" s="355"/>
      <c r="F17" s="356"/>
      <c r="G17" s="357"/>
      <c r="H17" s="20"/>
      <c r="I17" s="20"/>
    </row>
    <row r="18" spans="1:9">
      <c r="A18" s="20"/>
      <c r="B18" s="353"/>
      <c r="C18" s="354"/>
      <c r="D18" s="355"/>
      <c r="E18" s="355"/>
      <c r="F18" s="356"/>
      <c r="G18" s="357"/>
      <c r="H18" s="20"/>
      <c r="I18" s="20"/>
    </row>
    <row r="19" spans="1:9">
      <c r="A19" s="20"/>
      <c r="B19" s="353"/>
      <c r="C19" s="354"/>
      <c r="D19" s="355"/>
      <c r="E19" s="355"/>
      <c r="F19" s="356"/>
      <c r="G19" s="357"/>
      <c r="H19" s="20"/>
      <c r="I19" s="20"/>
    </row>
    <row r="20" spans="1:9" ht="13.5" thickBot="1">
      <c r="A20" s="20"/>
      <c r="B20" s="358"/>
      <c r="C20" s="359"/>
      <c r="D20" s="360"/>
      <c r="E20" s="361"/>
      <c r="F20" s="361"/>
      <c r="G20" s="362"/>
      <c r="H20" s="20"/>
      <c r="I20" s="20"/>
    </row>
    <row r="21" spans="1:9">
      <c r="A21" s="20"/>
      <c r="B21" s="363" t="s">
        <v>320</v>
      </c>
      <c r="C21" s="364"/>
      <c r="D21" s="365"/>
      <c r="E21" s="365"/>
      <c r="F21" s="364" t="s">
        <v>321</v>
      </c>
      <c r="G21" s="366"/>
      <c r="H21" s="20"/>
      <c r="I21" s="20"/>
    </row>
    <row r="22" spans="1:9">
      <c r="A22" s="20"/>
      <c r="B22" s="367"/>
      <c r="C22" s="368"/>
      <c r="D22" s="368"/>
      <c r="E22" s="365"/>
      <c r="F22" s="368"/>
      <c r="G22" s="369"/>
      <c r="H22" s="20"/>
      <c r="I22" s="20"/>
    </row>
    <row r="23" spans="1:9" ht="13.5" thickBot="1">
      <c r="A23" s="20"/>
      <c r="B23" s="370" t="s">
        <v>322</v>
      </c>
      <c r="C23" s="371"/>
      <c r="D23" s="372"/>
      <c r="E23" s="372"/>
      <c r="F23" s="371" t="s">
        <v>322</v>
      </c>
      <c r="G23" s="373"/>
      <c r="H23" s="20"/>
      <c r="I23" s="20"/>
    </row>
    <row r="24" spans="1:9">
      <c r="A24" s="20"/>
      <c r="H24" s="20"/>
      <c r="I24" s="20"/>
    </row>
    <row r="25" spans="1:9">
      <c r="A25" s="20"/>
      <c r="H25" s="20"/>
      <c r="I25" s="20"/>
    </row>
    <row r="26" spans="1:9">
      <c r="A26" s="20"/>
      <c r="H26" s="20"/>
      <c r="I26" s="20"/>
    </row>
    <row r="27" spans="1:9">
      <c r="A27" s="20"/>
      <c r="B27" s="20"/>
      <c r="C27" s="20"/>
      <c r="D27" s="20"/>
      <c r="E27" s="20"/>
      <c r="F27" s="20"/>
      <c r="G27" s="20"/>
      <c r="H27" s="20"/>
      <c r="I27" s="20"/>
    </row>
    <row r="28" spans="1:9">
      <c r="A28" s="20"/>
      <c r="B28" s="20"/>
      <c r="C28" s="20"/>
      <c r="D28" s="20"/>
      <c r="E28" s="20"/>
      <c r="F28" s="20"/>
      <c r="G28" s="20"/>
      <c r="H28" s="20"/>
      <c r="I28" s="20"/>
    </row>
    <row r="29" spans="1:9">
      <c r="A29" s="20"/>
      <c r="B29" s="20"/>
      <c r="C29" s="20"/>
      <c r="D29" s="20"/>
      <c r="E29" s="20"/>
      <c r="F29" s="20"/>
      <c r="G29" s="20"/>
      <c r="H29" s="20"/>
      <c r="I29" s="20"/>
    </row>
    <row r="30" spans="1:9">
      <c r="A30" s="20"/>
      <c r="B30" s="20"/>
      <c r="C30" s="20"/>
      <c r="D30" s="20"/>
      <c r="E30" s="20"/>
      <c r="F30" s="20"/>
      <c r="G30" s="20"/>
      <c r="H30" s="20"/>
      <c r="I30" s="20"/>
    </row>
    <row r="31" spans="1:9">
      <c r="A31" s="20"/>
      <c r="B31" s="20"/>
      <c r="C31" s="20"/>
      <c r="D31" s="20"/>
      <c r="E31" s="20"/>
      <c r="F31" s="20"/>
      <c r="G31" s="20"/>
      <c r="H31" s="20"/>
      <c r="I31" s="20"/>
    </row>
    <row r="32" spans="1:9">
      <c r="A32" s="20"/>
      <c r="B32" s="20"/>
      <c r="C32" s="20"/>
      <c r="D32" s="20"/>
      <c r="E32" s="20"/>
      <c r="F32" s="20"/>
      <c r="G32" s="20"/>
      <c r="H32" s="20"/>
      <c r="I32" s="20"/>
    </row>
    <row r="33" spans="1:9">
      <c r="A33" s="20"/>
      <c r="B33" s="20"/>
      <c r="C33" s="20"/>
      <c r="D33" s="20"/>
      <c r="E33" s="20"/>
      <c r="F33" s="20"/>
      <c r="G33" s="20"/>
      <c r="H33" s="20"/>
      <c r="I33" s="20"/>
    </row>
    <row r="34" spans="1:9">
      <c r="A34" s="20"/>
      <c r="B34" s="20"/>
      <c r="C34" s="20"/>
      <c r="D34" s="20"/>
      <c r="E34" s="20"/>
      <c r="F34" s="20"/>
      <c r="G34" s="20"/>
      <c r="H34" s="20"/>
      <c r="I34" s="20"/>
    </row>
    <row r="35" spans="1:9">
      <c r="A35" s="20"/>
      <c r="B35" s="20"/>
      <c r="C35" s="20"/>
      <c r="D35" s="20"/>
      <c r="E35" s="20"/>
      <c r="F35" s="20"/>
      <c r="G35" s="20"/>
      <c r="H35" s="20"/>
      <c r="I35" s="20"/>
    </row>
    <row r="36" spans="1:9">
      <c r="A36" s="20"/>
      <c r="B36" s="20"/>
      <c r="C36" s="20"/>
      <c r="D36" s="20"/>
      <c r="E36" s="20"/>
      <c r="F36" s="20"/>
      <c r="G36" s="20"/>
      <c r="H36" s="20"/>
      <c r="I36" s="20"/>
    </row>
    <row r="37" spans="1:9">
      <c r="A37" s="20"/>
      <c r="B37" s="20"/>
      <c r="C37" s="20"/>
      <c r="D37" s="20"/>
      <c r="E37" s="20"/>
      <c r="F37" s="20"/>
      <c r="G37" s="20"/>
      <c r="H37" s="20"/>
      <c r="I37" s="20"/>
    </row>
    <row r="38" spans="1:9">
      <c r="A38" s="20"/>
      <c r="B38" s="20"/>
      <c r="C38" s="20"/>
      <c r="D38" s="20"/>
      <c r="E38" s="20"/>
      <c r="F38" s="20"/>
      <c r="G38" s="20"/>
      <c r="H38" s="20"/>
      <c r="I38" s="20"/>
    </row>
    <row r="39" spans="1:9">
      <c r="A39" s="20"/>
      <c r="B39" s="20"/>
      <c r="C39" s="20"/>
      <c r="D39" s="20"/>
      <c r="E39" s="20"/>
      <c r="F39" s="20"/>
      <c r="G39" s="20"/>
      <c r="H39" s="20"/>
      <c r="I39" s="20"/>
    </row>
    <row r="40" spans="1:9">
      <c r="A40" s="20"/>
      <c r="B40" s="20"/>
      <c r="C40" s="20"/>
      <c r="D40" s="20"/>
      <c r="E40" s="20"/>
      <c r="F40" s="20"/>
      <c r="G40" s="20"/>
      <c r="H40" s="20"/>
      <c r="I40" s="20"/>
    </row>
    <row r="41" spans="1:9">
      <c r="A41" s="20"/>
      <c r="B41" s="20"/>
      <c r="C41" s="20"/>
      <c r="D41" s="20"/>
      <c r="E41" s="20"/>
      <c r="F41" s="20"/>
      <c r="G41" s="20"/>
      <c r="H41" s="20"/>
      <c r="I41" s="20"/>
    </row>
    <row r="42" spans="1:9">
      <c r="A42" s="20"/>
      <c r="B42" s="20"/>
      <c r="C42" s="20"/>
      <c r="D42" s="20"/>
      <c r="E42" s="20"/>
      <c r="F42" s="20"/>
      <c r="G42" s="20"/>
      <c r="H42" s="20"/>
      <c r="I42" s="20"/>
    </row>
    <row r="43" spans="1:9">
      <c r="A43" s="20"/>
      <c r="B43" s="20"/>
      <c r="C43" s="20"/>
      <c r="D43" s="20"/>
      <c r="E43" s="20"/>
      <c r="F43" s="20"/>
      <c r="G43" s="20"/>
      <c r="H43" s="20"/>
      <c r="I43" s="20"/>
    </row>
    <row r="44" spans="1:9">
      <c r="A44" s="20"/>
      <c r="B44" s="20"/>
      <c r="C44" s="20"/>
      <c r="D44" s="20"/>
      <c r="E44" s="20"/>
      <c r="F44" s="20"/>
      <c r="G44" s="20"/>
      <c r="H44" s="20"/>
      <c r="I44" s="20"/>
    </row>
    <row r="45" spans="1:9">
      <c r="A45" s="20"/>
      <c r="B45" s="20"/>
      <c r="C45" s="20"/>
      <c r="D45" s="20"/>
      <c r="E45" s="20"/>
      <c r="F45" s="20"/>
      <c r="G45" s="20"/>
      <c r="H45" s="20"/>
      <c r="I45" s="20"/>
    </row>
    <row r="46" spans="1:9">
      <c r="A46" s="20"/>
      <c r="B46" s="20"/>
      <c r="C46" s="20"/>
      <c r="D46" s="20"/>
      <c r="E46" s="20"/>
      <c r="F46" s="20"/>
      <c r="G46" s="20"/>
      <c r="H46" s="20"/>
      <c r="I46" s="20"/>
    </row>
    <row r="47" spans="1:9">
      <c r="A47" s="20"/>
      <c r="B47" s="20"/>
      <c r="C47" s="20"/>
      <c r="D47" s="20"/>
      <c r="E47" s="20"/>
      <c r="F47" s="20"/>
      <c r="G47" s="20"/>
      <c r="H47" s="20"/>
      <c r="I47" s="20"/>
    </row>
    <row r="48" spans="1:9">
      <c r="A48" s="20"/>
      <c r="B48" s="20"/>
      <c r="C48" s="20"/>
      <c r="D48" s="20"/>
      <c r="E48" s="20"/>
      <c r="F48" s="20"/>
      <c r="G48" s="20"/>
      <c r="H48" s="20"/>
      <c r="I48" s="20"/>
    </row>
    <row r="49" spans="1:9">
      <c r="A49" s="20"/>
      <c r="B49" s="20"/>
      <c r="C49" s="20"/>
      <c r="D49" s="20"/>
      <c r="E49" s="20"/>
      <c r="F49" s="20"/>
      <c r="G49" s="20"/>
      <c r="H49" s="20"/>
      <c r="I49" s="20"/>
    </row>
    <row r="50" spans="1:9">
      <c r="A50" s="20"/>
      <c r="B50" s="20"/>
      <c r="C50" s="20"/>
      <c r="D50" s="20"/>
      <c r="E50" s="20"/>
      <c r="F50" s="20"/>
      <c r="G50" s="20"/>
      <c r="H50" s="20"/>
      <c r="I50" s="20"/>
    </row>
    <row r="51" spans="1:9">
      <c r="A51" s="20"/>
      <c r="B51" s="20"/>
      <c r="C51" s="20"/>
      <c r="D51" s="20"/>
      <c r="E51" s="20"/>
      <c r="F51" s="20"/>
      <c r="G51" s="20"/>
      <c r="H51" s="20"/>
      <c r="I51" s="20"/>
    </row>
    <row r="52" spans="1:9">
      <c r="A52" s="20"/>
      <c r="B52" s="20"/>
      <c r="C52" s="20"/>
      <c r="D52" s="20"/>
      <c r="E52" s="20"/>
      <c r="F52" s="20"/>
      <c r="G52" s="20"/>
      <c r="H52" s="20"/>
      <c r="I52" s="20"/>
    </row>
    <row r="53" spans="1:9">
      <c r="A53" s="20"/>
      <c r="B53" s="20"/>
      <c r="C53" s="20"/>
      <c r="D53" s="20"/>
      <c r="E53" s="20"/>
      <c r="F53" s="20"/>
      <c r="G53" s="20"/>
      <c r="H53" s="20"/>
      <c r="I53" s="20"/>
    </row>
    <row r="54" spans="1:9">
      <c r="A54" s="20"/>
      <c r="B54" s="20"/>
      <c r="C54" s="20"/>
      <c r="D54" s="20"/>
      <c r="E54" s="20"/>
      <c r="F54" s="20"/>
      <c r="G54" s="20"/>
      <c r="H54" s="20"/>
      <c r="I54" s="20"/>
    </row>
  </sheetData>
  <mergeCells count="1">
    <mergeCell ref="A2:I2"/>
  </mergeCells>
  <phoneticPr fontId="0" type="noConversion"/>
  <hyperlinks>
    <hyperlink ref="A1" location="PSW!A1" display="Cover sheet"/>
  </hyperlinks>
  <pageMargins left="0.78740157499999996" right="0.78740157499999996" top="0.984251969" bottom="0.984251969" header="0.5" footer="0.5"/>
  <pageSetup paperSize="9" scale="59" orientation="portrait" r:id="rId1"/>
  <headerFooter alignWithMargins="0">
    <oddFooter>&amp;L&amp;F &amp;A&amp;C&amp;P / &amp;N&amp;RSQA, &amp;D &amp;T</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54"/>
  <sheetViews>
    <sheetView view="pageBreakPreview" zoomScaleNormal="100" workbookViewId="0"/>
  </sheetViews>
  <sheetFormatPr defaultColWidth="11.42578125" defaultRowHeight="12.75"/>
  <cols>
    <col min="1" max="1" width="11.42578125" customWidth="1"/>
    <col min="2" max="2" width="9.42578125" customWidth="1"/>
  </cols>
  <sheetData>
    <row r="1" spans="1:9" ht="15" customHeight="1" thickBot="1">
      <c r="A1" s="8"/>
      <c r="B1" s="41" t="s">
        <v>2</v>
      </c>
      <c r="C1" s="9"/>
      <c r="D1" s="9"/>
      <c r="E1" s="9"/>
      <c r="F1" s="9"/>
      <c r="G1" s="9"/>
      <c r="H1" s="9"/>
      <c r="I1" s="10"/>
    </row>
    <row r="2" spans="1:9" ht="21" thickBot="1">
      <c r="A2" s="1241" t="s">
        <v>41</v>
      </c>
      <c r="B2" s="1363"/>
      <c r="C2" s="1363"/>
      <c r="D2" s="1363"/>
      <c r="E2" s="1363"/>
      <c r="F2" s="1363"/>
      <c r="G2" s="1363"/>
      <c r="H2" s="1363"/>
      <c r="I2" s="1364"/>
    </row>
    <row r="3" spans="1:9">
      <c r="A3" s="17"/>
      <c r="B3" s="18"/>
      <c r="C3" s="18"/>
      <c r="D3" s="18"/>
      <c r="E3" s="18"/>
      <c r="F3" s="18"/>
      <c r="G3" s="18"/>
      <c r="H3" s="18"/>
      <c r="I3" s="6"/>
    </row>
    <row r="4" spans="1:9">
      <c r="A4" s="3"/>
      <c r="B4" s="7" t="s">
        <v>42</v>
      </c>
      <c r="C4" s="7"/>
      <c r="D4" s="7"/>
      <c r="E4" s="7"/>
      <c r="F4" s="7"/>
      <c r="G4" s="7"/>
      <c r="H4" s="7"/>
      <c r="I4" s="1"/>
    </row>
    <row r="5" spans="1:9" ht="13.5" thickBot="1">
      <c r="A5" s="4"/>
      <c r="B5" s="21"/>
      <c r="C5" s="21"/>
      <c r="D5" s="21"/>
      <c r="E5" s="21"/>
      <c r="F5" s="21"/>
      <c r="G5" s="21"/>
      <c r="H5" s="21"/>
      <c r="I5" s="2"/>
    </row>
    <row r="6" spans="1:9">
      <c r="A6" s="32"/>
      <c r="B6" s="33"/>
      <c r="C6" s="33"/>
      <c r="D6" s="33"/>
      <c r="E6" s="33"/>
      <c r="F6" s="33"/>
      <c r="G6" s="33"/>
      <c r="H6" s="33"/>
      <c r="I6" s="34"/>
    </row>
    <row r="7" spans="1:9">
      <c r="A7" s="32"/>
      <c r="B7" s="33"/>
      <c r="C7" s="33"/>
      <c r="D7" s="33"/>
      <c r="E7" s="33"/>
      <c r="F7" s="33"/>
      <c r="G7" s="33"/>
      <c r="H7" s="33"/>
      <c r="I7" s="34"/>
    </row>
    <row r="8" spans="1:9">
      <c r="A8" s="32"/>
      <c r="B8" s="33"/>
      <c r="C8" s="33"/>
      <c r="D8" s="33"/>
      <c r="E8" s="33"/>
      <c r="F8" s="33"/>
      <c r="G8" s="33"/>
      <c r="H8" s="33"/>
      <c r="I8" s="34"/>
    </row>
    <row r="9" spans="1:9">
      <c r="A9" s="32"/>
      <c r="B9" s="33"/>
      <c r="C9" s="33"/>
      <c r="D9" s="33"/>
      <c r="E9" s="33"/>
      <c r="F9" s="33"/>
      <c r="G9" s="33"/>
      <c r="H9" s="33"/>
      <c r="I9" s="34"/>
    </row>
    <row r="10" spans="1:9">
      <c r="A10" s="32"/>
      <c r="B10" s="33"/>
      <c r="C10" s="33"/>
      <c r="D10" s="33"/>
      <c r="E10" s="33"/>
      <c r="F10" s="33"/>
      <c r="G10" s="33"/>
      <c r="H10" s="33"/>
      <c r="I10" s="34"/>
    </row>
    <row r="11" spans="1:9">
      <c r="A11" s="32"/>
      <c r="B11" s="33"/>
      <c r="C11" s="33"/>
      <c r="D11" s="33"/>
      <c r="E11" s="33"/>
      <c r="F11" s="33"/>
      <c r="G11" s="33"/>
      <c r="H11" s="33"/>
      <c r="I11" s="34"/>
    </row>
    <row r="12" spans="1:9">
      <c r="A12" s="32"/>
      <c r="B12" s="33"/>
      <c r="C12" s="33"/>
      <c r="D12" s="33"/>
      <c r="E12" s="33"/>
      <c r="F12" s="33"/>
      <c r="G12" s="33"/>
      <c r="H12" s="33"/>
      <c r="I12" s="34"/>
    </row>
    <row r="13" spans="1:9">
      <c r="A13" s="32"/>
      <c r="B13" s="33"/>
      <c r="C13" s="33"/>
      <c r="D13" s="33"/>
      <c r="E13" s="33"/>
      <c r="F13" s="33"/>
      <c r="G13" s="33"/>
      <c r="H13" s="33"/>
      <c r="I13" s="34"/>
    </row>
    <row r="14" spans="1:9">
      <c r="A14" s="32"/>
      <c r="B14" s="33"/>
      <c r="C14" s="33"/>
      <c r="D14" s="33"/>
      <c r="E14" s="33"/>
      <c r="F14" s="33"/>
      <c r="G14" s="33"/>
      <c r="H14" s="33"/>
      <c r="I14" s="34"/>
    </row>
    <row r="15" spans="1:9">
      <c r="A15" s="32"/>
      <c r="B15" s="33"/>
      <c r="C15" s="33"/>
      <c r="D15" s="33"/>
      <c r="E15" s="33"/>
      <c r="F15" s="33"/>
      <c r="G15" s="33"/>
      <c r="H15" s="33"/>
      <c r="I15" s="34"/>
    </row>
    <row r="16" spans="1:9">
      <c r="A16" s="32"/>
      <c r="B16" s="33"/>
      <c r="C16" s="33"/>
      <c r="D16" s="33"/>
      <c r="E16" s="33"/>
      <c r="F16" s="33"/>
      <c r="G16" s="33"/>
      <c r="H16" s="33"/>
      <c r="I16" s="34"/>
    </row>
    <row r="17" spans="1:9">
      <c r="A17" s="32"/>
      <c r="B17" s="33"/>
      <c r="C17" s="33"/>
      <c r="D17" s="33"/>
      <c r="E17" s="33"/>
      <c r="F17" s="33"/>
      <c r="G17" s="33"/>
      <c r="H17" s="33"/>
      <c r="I17" s="34"/>
    </row>
    <row r="18" spans="1:9">
      <c r="A18" s="32"/>
      <c r="B18" s="33"/>
      <c r="C18" s="33"/>
      <c r="D18" s="33"/>
      <c r="E18" s="33"/>
      <c r="F18" s="33"/>
      <c r="G18" s="33"/>
      <c r="H18" s="33"/>
      <c r="I18" s="34"/>
    </row>
    <row r="19" spans="1:9">
      <c r="A19" s="32"/>
      <c r="B19" s="33"/>
      <c r="C19" s="33"/>
      <c r="D19" s="33"/>
      <c r="E19" s="33"/>
      <c r="F19" s="33"/>
      <c r="G19" s="33"/>
      <c r="H19" s="33"/>
      <c r="I19" s="34"/>
    </row>
    <row r="20" spans="1:9">
      <c r="A20" s="32"/>
      <c r="B20" s="33"/>
      <c r="C20" s="33"/>
      <c r="D20" s="33"/>
      <c r="E20" s="33"/>
      <c r="F20" s="33"/>
      <c r="G20" s="33"/>
      <c r="H20" s="33"/>
      <c r="I20" s="34"/>
    </row>
    <row r="21" spans="1:9">
      <c r="A21" s="32"/>
      <c r="B21" s="33"/>
      <c r="C21" s="33"/>
      <c r="D21" s="33"/>
      <c r="E21" s="33"/>
      <c r="F21" s="33"/>
      <c r="G21" s="33"/>
      <c r="H21" s="33"/>
      <c r="I21" s="34"/>
    </row>
    <row r="22" spans="1:9">
      <c r="A22" s="32"/>
      <c r="B22" s="33"/>
      <c r="C22" s="33"/>
      <c r="D22" s="33"/>
      <c r="E22" s="33"/>
      <c r="F22" s="33"/>
      <c r="G22" s="33"/>
      <c r="H22" s="33"/>
      <c r="I22" s="34"/>
    </row>
    <row r="23" spans="1:9">
      <c r="A23" s="32"/>
      <c r="B23" s="33"/>
      <c r="C23" s="33"/>
      <c r="D23" s="33"/>
      <c r="E23" s="33"/>
      <c r="F23" s="33"/>
      <c r="G23" s="33"/>
      <c r="H23" s="33"/>
      <c r="I23" s="34"/>
    </row>
    <row r="24" spans="1:9">
      <c r="A24" s="32"/>
      <c r="B24" s="33"/>
      <c r="C24" s="33"/>
      <c r="D24" s="33"/>
      <c r="E24" s="33"/>
      <c r="F24" s="33"/>
      <c r="G24" s="33"/>
      <c r="H24" s="33"/>
      <c r="I24" s="34"/>
    </row>
    <row r="25" spans="1:9">
      <c r="A25" s="32"/>
      <c r="B25" s="33"/>
      <c r="C25" s="33"/>
      <c r="D25" s="33"/>
      <c r="E25" s="33"/>
      <c r="F25" s="33"/>
      <c r="G25" s="33"/>
      <c r="H25" s="33"/>
      <c r="I25" s="34"/>
    </row>
    <row r="26" spans="1:9">
      <c r="A26" s="32"/>
      <c r="B26" s="33"/>
      <c r="C26" s="33"/>
      <c r="D26" s="33"/>
      <c r="E26" s="33"/>
      <c r="F26" s="33"/>
      <c r="G26" s="33"/>
      <c r="H26" s="33"/>
      <c r="I26" s="34"/>
    </row>
    <row r="27" spans="1:9">
      <c r="A27" s="32"/>
      <c r="B27" s="33"/>
      <c r="C27" s="33"/>
      <c r="D27" s="33"/>
      <c r="E27" s="33"/>
      <c r="F27" s="33"/>
      <c r="G27" s="33"/>
      <c r="H27" s="33"/>
      <c r="I27" s="34"/>
    </row>
    <row r="28" spans="1:9">
      <c r="A28" s="32"/>
      <c r="B28" s="33"/>
      <c r="C28" s="33"/>
      <c r="D28" s="33"/>
      <c r="E28" s="33"/>
      <c r="F28" s="33"/>
      <c r="G28" s="33"/>
      <c r="H28" s="33"/>
      <c r="I28" s="34"/>
    </row>
    <row r="29" spans="1:9">
      <c r="A29" s="32"/>
      <c r="B29" s="33"/>
      <c r="C29" s="33"/>
      <c r="D29" s="33"/>
      <c r="E29" s="33"/>
      <c r="F29" s="33"/>
      <c r="G29" s="33"/>
      <c r="H29" s="33"/>
      <c r="I29" s="34"/>
    </row>
    <row r="30" spans="1:9">
      <c r="A30" s="32"/>
      <c r="B30" s="33"/>
      <c r="C30" s="33"/>
      <c r="D30" s="33"/>
      <c r="E30" s="33"/>
      <c r="F30" s="33"/>
      <c r="G30" s="33"/>
      <c r="H30" s="33"/>
      <c r="I30" s="34"/>
    </row>
    <row r="31" spans="1:9">
      <c r="A31" s="32"/>
      <c r="B31" s="33"/>
      <c r="C31" s="33"/>
      <c r="D31" s="33"/>
      <c r="E31" s="33"/>
      <c r="F31" s="33"/>
      <c r="G31" s="33"/>
      <c r="H31" s="33"/>
      <c r="I31" s="34"/>
    </row>
    <row r="32" spans="1:9">
      <c r="A32" s="32"/>
      <c r="B32" s="33"/>
      <c r="C32" s="33"/>
      <c r="D32" s="33"/>
      <c r="E32" s="33"/>
      <c r="F32" s="33"/>
      <c r="G32" s="33"/>
      <c r="H32" s="33"/>
      <c r="I32" s="34"/>
    </row>
    <row r="33" spans="1:9">
      <c r="A33" s="32"/>
      <c r="B33" s="33"/>
      <c r="C33" s="33"/>
      <c r="D33" s="33"/>
      <c r="E33" s="33"/>
      <c r="F33" s="33"/>
      <c r="G33" s="33"/>
      <c r="H33" s="33"/>
      <c r="I33" s="34"/>
    </row>
    <row r="34" spans="1:9">
      <c r="A34" s="32"/>
      <c r="B34" s="33"/>
      <c r="C34" s="33"/>
      <c r="D34" s="33"/>
      <c r="E34" s="33"/>
      <c r="F34" s="33"/>
      <c r="G34" s="33"/>
      <c r="H34" s="33"/>
      <c r="I34" s="34"/>
    </row>
    <row r="35" spans="1:9">
      <c r="A35" s="32"/>
      <c r="B35" s="33"/>
      <c r="C35" s="33"/>
      <c r="D35" s="33"/>
      <c r="E35" s="33"/>
      <c r="F35" s="33"/>
      <c r="G35" s="33"/>
      <c r="H35" s="33"/>
      <c r="I35" s="34"/>
    </row>
    <row r="36" spans="1:9">
      <c r="A36" s="32"/>
      <c r="B36" s="33"/>
      <c r="C36" s="33"/>
      <c r="D36" s="33"/>
      <c r="E36" s="33"/>
      <c r="F36" s="33"/>
      <c r="G36" s="33"/>
      <c r="H36" s="33"/>
      <c r="I36" s="34"/>
    </row>
    <row r="37" spans="1:9">
      <c r="A37" s="32"/>
      <c r="B37" s="33"/>
      <c r="C37" s="33"/>
      <c r="D37" s="33"/>
      <c r="E37" s="33"/>
      <c r="F37" s="33"/>
      <c r="G37" s="33"/>
      <c r="H37" s="33"/>
      <c r="I37" s="34"/>
    </row>
    <row r="38" spans="1:9">
      <c r="A38" s="32"/>
      <c r="B38" s="33"/>
      <c r="C38" s="33"/>
      <c r="D38" s="33"/>
      <c r="E38" s="33"/>
      <c r="F38" s="33"/>
      <c r="G38" s="33"/>
      <c r="H38" s="33"/>
      <c r="I38" s="34"/>
    </row>
    <row r="39" spans="1:9">
      <c r="A39" s="32"/>
      <c r="B39" s="33"/>
      <c r="C39" s="33"/>
      <c r="D39" s="33"/>
      <c r="E39" s="33"/>
      <c r="F39" s="33"/>
      <c r="G39" s="33"/>
      <c r="H39" s="33"/>
      <c r="I39" s="34"/>
    </row>
    <row r="40" spans="1:9">
      <c r="A40" s="32"/>
      <c r="B40" s="33"/>
      <c r="C40" s="33"/>
      <c r="D40" s="33"/>
      <c r="E40" s="33"/>
      <c r="F40" s="33"/>
      <c r="G40" s="33"/>
      <c r="H40" s="33"/>
      <c r="I40" s="34"/>
    </row>
    <row r="41" spans="1:9">
      <c r="A41" s="32"/>
      <c r="B41" s="33"/>
      <c r="C41" s="33"/>
      <c r="D41" s="33"/>
      <c r="E41" s="33"/>
      <c r="F41" s="33"/>
      <c r="G41" s="33"/>
      <c r="H41" s="33"/>
      <c r="I41" s="34"/>
    </row>
    <row r="42" spans="1:9">
      <c r="A42" s="32"/>
      <c r="B42" s="33"/>
      <c r="C42" s="33"/>
      <c r="D42" s="33"/>
      <c r="E42" s="33"/>
      <c r="F42" s="33"/>
      <c r="G42" s="33"/>
      <c r="H42" s="33"/>
      <c r="I42" s="34"/>
    </row>
    <row r="43" spans="1:9">
      <c r="A43" s="32"/>
      <c r="B43" s="33"/>
      <c r="C43" s="33"/>
      <c r="D43" s="33"/>
      <c r="E43" s="33"/>
      <c r="F43" s="33"/>
      <c r="G43" s="33"/>
      <c r="H43" s="33"/>
      <c r="I43" s="34"/>
    </row>
    <row r="44" spans="1:9">
      <c r="A44" s="32"/>
      <c r="B44" s="33"/>
      <c r="C44" s="33"/>
      <c r="D44" s="33"/>
      <c r="E44" s="33"/>
      <c r="F44" s="33"/>
      <c r="G44" s="33"/>
      <c r="H44" s="33"/>
      <c r="I44" s="34"/>
    </row>
    <row r="45" spans="1:9">
      <c r="A45" s="32"/>
      <c r="B45" s="33"/>
      <c r="C45" s="33"/>
      <c r="D45" s="33"/>
      <c r="E45" s="33"/>
      <c r="F45" s="33"/>
      <c r="G45" s="33"/>
      <c r="H45" s="33"/>
      <c r="I45" s="34"/>
    </row>
    <row r="46" spans="1:9">
      <c r="A46" s="32"/>
      <c r="B46" s="33"/>
      <c r="C46" s="33"/>
      <c r="D46" s="33"/>
      <c r="E46" s="33"/>
      <c r="F46" s="33"/>
      <c r="G46" s="33"/>
      <c r="H46" s="33"/>
      <c r="I46" s="34"/>
    </row>
    <row r="47" spans="1:9">
      <c r="A47" s="32"/>
      <c r="B47" s="33"/>
      <c r="C47" s="33"/>
      <c r="D47" s="33"/>
      <c r="E47" s="33"/>
      <c r="F47" s="33"/>
      <c r="G47" s="33"/>
      <c r="H47" s="33"/>
      <c r="I47" s="34"/>
    </row>
    <row r="48" spans="1:9">
      <c r="A48" s="32"/>
      <c r="B48" s="33"/>
      <c r="C48" s="33"/>
      <c r="D48" s="33"/>
      <c r="E48" s="33"/>
      <c r="F48" s="33"/>
      <c r="G48" s="33"/>
      <c r="H48" s="33"/>
      <c r="I48" s="34"/>
    </row>
    <row r="49" spans="1:9">
      <c r="A49" s="32"/>
      <c r="B49" s="33"/>
      <c r="C49" s="33"/>
      <c r="D49" s="33"/>
      <c r="E49" s="33"/>
      <c r="F49" s="33"/>
      <c r="G49" s="33"/>
      <c r="H49" s="33"/>
      <c r="I49" s="34"/>
    </row>
    <row r="50" spans="1:9">
      <c r="A50" s="32"/>
      <c r="B50" s="33"/>
      <c r="C50" s="33"/>
      <c r="D50" s="33"/>
      <c r="E50" s="33"/>
      <c r="F50" s="33"/>
      <c r="G50" s="33"/>
      <c r="H50" s="33"/>
      <c r="I50" s="34"/>
    </row>
    <row r="51" spans="1:9">
      <c r="A51" s="32"/>
      <c r="B51" s="33"/>
      <c r="C51" s="33"/>
      <c r="D51" s="33"/>
      <c r="E51" s="33"/>
      <c r="F51" s="33"/>
      <c r="G51" s="33"/>
      <c r="H51" s="33"/>
      <c r="I51" s="34"/>
    </row>
    <row r="52" spans="1:9">
      <c r="A52" s="32"/>
      <c r="B52" s="33"/>
      <c r="C52" s="33"/>
      <c r="D52" s="33"/>
      <c r="E52" s="33"/>
      <c r="F52" s="33"/>
      <c r="G52" s="33"/>
      <c r="H52" s="33"/>
      <c r="I52" s="34"/>
    </row>
    <row r="53" spans="1:9">
      <c r="A53" s="32"/>
      <c r="B53" s="33"/>
      <c r="C53" s="33"/>
      <c r="D53" s="33"/>
      <c r="E53" s="33"/>
      <c r="F53" s="33"/>
      <c r="G53" s="33"/>
      <c r="H53" s="33"/>
      <c r="I53" s="34"/>
    </row>
    <row r="54" spans="1:9" ht="13.5" thickBot="1">
      <c r="A54" s="35"/>
      <c r="B54" s="36"/>
      <c r="C54" s="36"/>
      <c r="D54" s="36"/>
      <c r="E54" s="36"/>
      <c r="F54" s="36"/>
      <c r="G54" s="36"/>
      <c r="H54" s="36"/>
      <c r="I54" s="37"/>
    </row>
  </sheetData>
  <mergeCells count="1">
    <mergeCell ref="A2:I2"/>
  </mergeCells>
  <phoneticPr fontId="0" type="noConversion"/>
  <hyperlinks>
    <hyperlink ref="B1" location="PSW!A1" display="Cover sheet"/>
  </hyperlinks>
  <pageMargins left="0.78740157499999996" right="0.78740157499999996" top="0.984251969" bottom="0.984251969" header="0.5" footer="0.5"/>
  <pageSetup paperSize="9" scale="85" orientation="portrait" r:id="rId1"/>
  <headerFooter alignWithMargins="0">
    <oddFooter>&amp;L&amp;F &amp;A&amp;C&amp;P / &amp;N&amp;RSQA, &amp;D &amp;T</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G26" sqref="G26:I26"/>
    </sheetView>
  </sheetViews>
  <sheetFormatPr defaultColWidth="11.42578125" defaultRowHeight="12.75"/>
  <cols>
    <col min="1" max="1" width="23.7109375" customWidth="1"/>
  </cols>
  <sheetData>
    <row r="1" spans="1:1" ht="13.5" thickBot="1">
      <c r="A1" s="56" t="s">
        <v>63</v>
      </c>
    </row>
  </sheetData>
  <hyperlinks>
    <hyperlink ref="A1" location="PSW!A1" display="Back to PSW"/>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I7"/>
  <sheetViews>
    <sheetView view="pageBreakPreview" zoomScaleNormal="100" workbookViewId="0"/>
  </sheetViews>
  <sheetFormatPr defaultColWidth="11.42578125" defaultRowHeight="12.75"/>
  <sheetData>
    <row r="1" spans="1:9" ht="15" customHeight="1" thickBot="1">
      <c r="A1" s="8"/>
      <c r="B1" s="41" t="s">
        <v>2</v>
      </c>
      <c r="C1" s="9"/>
      <c r="D1" s="9"/>
      <c r="E1" s="9"/>
      <c r="F1" s="9"/>
      <c r="G1" s="9"/>
      <c r="H1" s="9"/>
      <c r="I1" s="9"/>
    </row>
    <row r="2" spans="1:9" ht="20.25">
      <c r="A2" s="1044" t="s">
        <v>22</v>
      </c>
      <c r="B2" s="1045"/>
      <c r="C2" s="1045"/>
      <c r="D2" s="1045"/>
      <c r="E2" s="1045"/>
      <c r="F2" s="1045"/>
      <c r="G2" s="1045"/>
      <c r="H2" s="1045"/>
      <c r="I2" s="1045"/>
    </row>
    <row r="3" spans="1:9">
      <c r="A3" s="5"/>
      <c r="B3" s="5"/>
      <c r="C3" s="5"/>
      <c r="D3" s="5"/>
      <c r="E3" s="5"/>
      <c r="F3" s="5"/>
      <c r="G3" s="5"/>
      <c r="H3" s="5"/>
      <c r="I3" s="5"/>
    </row>
    <row r="4" spans="1:9">
      <c r="A4" s="5"/>
      <c r="B4" s="5" t="s">
        <v>3</v>
      </c>
      <c r="C4" s="5"/>
      <c r="D4" s="5"/>
      <c r="E4" s="5"/>
      <c r="F4" s="5"/>
      <c r="G4" s="5"/>
      <c r="H4" s="5"/>
      <c r="I4" s="5"/>
    </row>
    <row r="5" spans="1:9">
      <c r="A5" s="5"/>
      <c r="B5" s="5"/>
      <c r="C5" s="5"/>
      <c r="D5" s="5"/>
      <c r="E5" s="5"/>
      <c r="F5" s="5"/>
      <c r="G5" s="5"/>
      <c r="H5" s="5"/>
      <c r="I5" s="5"/>
    </row>
    <row r="6" spans="1:9">
      <c r="A6" s="5"/>
      <c r="B6" s="5"/>
      <c r="C6" s="5"/>
      <c r="D6" s="5"/>
      <c r="E6" s="5"/>
      <c r="F6" s="5"/>
      <c r="G6" s="5"/>
      <c r="H6" s="5"/>
      <c r="I6" s="5"/>
    </row>
    <row r="7" spans="1:9">
      <c r="A7" s="5"/>
      <c r="B7" s="5"/>
      <c r="C7" s="5"/>
      <c r="D7" s="5"/>
      <c r="E7" s="5"/>
      <c r="F7" s="5"/>
      <c r="G7" s="5"/>
      <c r="H7" s="5"/>
      <c r="I7" s="5"/>
    </row>
  </sheetData>
  <mergeCells count="1">
    <mergeCell ref="A2:I2"/>
  </mergeCells>
  <phoneticPr fontId="0" type="noConversion"/>
  <hyperlinks>
    <hyperlink ref="B1" location="PSW!A1" display="Cover sheet"/>
  </hyperlinks>
  <pageMargins left="0.78740157499999996" right="0.78740157499999996" top="0.984251969" bottom="0.984251969" header="0.5" footer="0.5"/>
  <pageSetup paperSize="9" scale="83" orientation="portrait" r:id="rId1"/>
  <headerFooter alignWithMargins="0">
    <oddFooter>&amp;L&amp;F &amp;A&amp;C&amp;P / &amp;N&amp;RSQA, &amp;D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514350</xdr:colOff>
                    <xdr:row>3</xdr:row>
                    <xdr:rowOff>104775</xdr:rowOff>
                  </from>
                  <to>
                    <xdr:col>6</xdr:col>
                    <xdr:colOff>266700</xdr:colOff>
                    <xdr:row>5</xdr:row>
                    <xdr:rowOff>57150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514350</xdr:colOff>
                    <xdr:row>4</xdr:row>
                    <xdr:rowOff>95250</xdr:rowOff>
                  </from>
                  <to>
                    <xdr:col>6</xdr:col>
                    <xdr:colOff>266700</xdr:colOff>
                    <xdr:row>6</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C29"/>
  <sheetViews>
    <sheetView view="pageBreakPreview" topLeftCell="A13" zoomScaleNormal="100" workbookViewId="0">
      <selection activeCell="A6" sqref="A6:G29"/>
    </sheetView>
  </sheetViews>
  <sheetFormatPr defaultColWidth="11.42578125" defaultRowHeight="12.75"/>
  <cols>
    <col min="1" max="1" width="5" customWidth="1"/>
    <col min="2" max="2" width="15.7109375" bestFit="1" customWidth="1"/>
    <col min="3" max="3" width="13.5703125" bestFit="1" customWidth="1"/>
    <col min="4" max="4" width="9.5703125" bestFit="1" customWidth="1"/>
    <col min="5" max="5" width="22.7109375" bestFit="1" customWidth="1"/>
    <col min="6" max="6" width="14.28515625" bestFit="1" customWidth="1"/>
    <col min="7" max="7" width="16.5703125" bestFit="1" customWidth="1"/>
  </cols>
  <sheetData>
    <row r="1" spans="1:29" ht="15" customHeight="1" thickBot="1">
      <c r="A1" s="8"/>
      <c r="B1" s="41" t="s">
        <v>2</v>
      </c>
      <c r="C1" s="9"/>
      <c r="D1" s="9"/>
      <c r="E1" s="9"/>
      <c r="F1" s="9"/>
      <c r="G1" s="9"/>
      <c r="H1" s="9"/>
      <c r="I1" s="9"/>
    </row>
    <row r="2" spans="1:29" ht="20.25">
      <c r="A2" s="1044" t="s">
        <v>23</v>
      </c>
      <c r="B2" s="1045"/>
      <c r="C2" s="1045"/>
      <c r="D2" s="1045"/>
      <c r="E2" s="1045"/>
      <c r="F2" s="1045"/>
      <c r="G2" s="1045"/>
      <c r="H2" s="1045"/>
      <c r="I2" s="1045"/>
    </row>
    <row r="3" spans="1:29">
      <c r="A3" s="1046" t="s">
        <v>743</v>
      </c>
      <c r="B3" s="1047"/>
      <c r="C3" s="1047"/>
      <c r="D3" s="1047"/>
      <c r="E3" s="1047"/>
      <c r="F3" s="1047"/>
      <c r="G3" s="1047"/>
      <c r="H3" s="1047"/>
      <c r="I3" s="1047"/>
    </row>
    <row r="4" spans="1:29">
      <c r="A4" s="1047"/>
      <c r="B4" s="1047"/>
      <c r="C4" s="1047"/>
      <c r="D4" s="1047"/>
      <c r="E4" s="1047"/>
      <c r="F4" s="1047"/>
      <c r="G4" s="1047"/>
      <c r="H4" s="1047"/>
      <c r="I4" s="1047"/>
    </row>
    <row r="5" spans="1:29">
      <c r="A5" s="1047"/>
      <c r="B5" s="1047"/>
      <c r="C5" s="1047"/>
      <c r="D5" s="1047"/>
      <c r="E5" s="1047"/>
      <c r="F5" s="1047"/>
      <c r="G5" s="1047"/>
      <c r="H5" s="1047"/>
      <c r="I5" s="1047"/>
    </row>
    <row r="6" spans="1:29" ht="25.5" customHeight="1">
      <c r="A6" s="970" t="s">
        <v>327</v>
      </c>
      <c r="B6" s="970" t="s">
        <v>744</v>
      </c>
      <c r="C6" s="970" t="s">
        <v>745</v>
      </c>
      <c r="D6" s="970" t="s">
        <v>746</v>
      </c>
      <c r="E6" s="970" t="s">
        <v>747</v>
      </c>
      <c r="F6" s="970" t="s">
        <v>754</v>
      </c>
      <c r="G6" s="970" t="s">
        <v>748</v>
      </c>
    </row>
    <row r="7" spans="1:29">
      <c r="A7" s="57"/>
      <c r="B7" s="57"/>
      <c r="C7" s="57"/>
      <c r="D7" s="968"/>
      <c r="E7" s="57"/>
      <c r="F7" s="57"/>
      <c r="G7" s="57"/>
      <c r="AB7" s="23" t="s">
        <v>755</v>
      </c>
      <c r="AC7" s="23" t="s">
        <v>749</v>
      </c>
    </row>
    <row r="8" spans="1:29">
      <c r="A8" s="57"/>
      <c r="B8" s="57"/>
      <c r="C8" s="57"/>
      <c r="D8" s="57"/>
      <c r="E8" s="57"/>
      <c r="F8" s="57"/>
      <c r="G8" s="57"/>
      <c r="AB8" s="23" t="s">
        <v>756</v>
      </c>
      <c r="AC8" s="23" t="s">
        <v>750</v>
      </c>
    </row>
    <row r="9" spans="1:29">
      <c r="A9" s="57"/>
      <c r="B9" s="57"/>
      <c r="C9" s="57"/>
      <c r="D9" s="57"/>
      <c r="E9" s="57"/>
      <c r="F9" s="57"/>
      <c r="G9" s="57"/>
      <c r="AC9" s="23" t="s">
        <v>751</v>
      </c>
    </row>
    <row r="10" spans="1:29">
      <c r="A10" s="57"/>
      <c r="B10" s="57"/>
      <c r="C10" s="57"/>
      <c r="D10" s="57"/>
      <c r="E10" s="57"/>
      <c r="F10" s="57"/>
      <c r="G10" s="57"/>
      <c r="AC10" s="23" t="s">
        <v>752</v>
      </c>
    </row>
    <row r="11" spans="1:29">
      <c r="A11" s="57"/>
      <c r="B11" s="57"/>
      <c r="C11" s="57"/>
      <c r="D11" s="57"/>
      <c r="E11" s="57"/>
      <c r="F11" s="57"/>
      <c r="G11" s="57"/>
      <c r="AC11" s="23" t="s">
        <v>753</v>
      </c>
    </row>
    <row r="12" spans="1:29">
      <c r="A12" s="57"/>
      <c r="B12" s="57"/>
      <c r="C12" s="57"/>
      <c r="D12" s="57"/>
      <c r="E12" s="57"/>
      <c r="F12" s="57"/>
      <c r="G12" s="57"/>
    </row>
    <row r="13" spans="1:29">
      <c r="A13" s="57"/>
      <c r="B13" s="57"/>
      <c r="C13" s="57"/>
      <c r="D13" s="57"/>
      <c r="E13" s="57"/>
      <c r="F13" s="57"/>
      <c r="G13" s="57"/>
    </row>
    <row r="14" spans="1:29">
      <c r="A14" s="57"/>
      <c r="B14" s="57"/>
      <c r="C14" s="57"/>
      <c r="D14" s="57"/>
      <c r="E14" s="57"/>
      <c r="F14" s="57"/>
      <c r="G14" s="57"/>
    </row>
    <row r="15" spans="1:29">
      <c r="A15" s="57"/>
      <c r="B15" s="57"/>
      <c r="C15" s="57"/>
      <c r="D15" s="57"/>
      <c r="E15" s="57"/>
      <c r="F15" s="57"/>
      <c r="G15" s="57"/>
    </row>
    <row r="16" spans="1:29">
      <c r="A16" s="57"/>
      <c r="B16" s="57"/>
      <c r="C16" s="57"/>
      <c r="D16" s="57"/>
      <c r="E16" s="57"/>
      <c r="F16" s="57"/>
      <c r="G16" s="57"/>
    </row>
    <row r="17" spans="1:7">
      <c r="A17" s="57"/>
      <c r="B17" s="57"/>
      <c r="C17" s="57"/>
      <c r="D17" s="57"/>
      <c r="E17" s="57"/>
      <c r="F17" s="57"/>
      <c r="G17" s="57"/>
    </row>
    <row r="18" spans="1:7">
      <c r="A18" s="57"/>
      <c r="B18" s="57"/>
      <c r="C18" s="57"/>
      <c r="D18" s="57"/>
      <c r="E18" s="57"/>
      <c r="F18" s="57"/>
      <c r="G18" s="57"/>
    </row>
    <row r="19" spans="1:7">
      <c r="A19" s="57"/>
      <c r="B19" s="57"/>
      <c r="C19" s="57"/>
      <c r="D19" s="57"/>
      <c r="E19" s="57"/>
      <c r="F19" s="57"/>
      <c r="G19" s="57"/>
    </row>
    <row r="20" spans="1:7">
      <c r="A20" s="57"/>
      <c r="B20" s="57"/>
      <c r="C20" s="57"/>
      <c r="D20" s="57"/>
      <c r="E20" s="57"/>
      <c r="F20" s="57"/>
      <c r="G20" s="57"/>
    </row>
    <row r="21" spans="1:7">
      <c r="A21" s="57"/>
      <c r="B21" s="57"/>
      <c r="C21" s="57"/>
      <c r="D21" s="57"/>
      <c r="E21" s="57"/>
      <c r="F21" s="57"/>
      <c r="G21" s="57"/>
    </row>
    <row r="22" spans="1:7">
      <c r="A22" s="57"/>
      <c r="B22" s="57"/>
      <c r="C22" s="57"/>
      <c r="D22" s="57"/>
      <c r="E22" s="57"/>
      <c r="F22" s="57"/>
      <c r="G22" s="57"/>
    </row>
    <row r="23" spans="1:7">
      <c r="A23" s="57"/>
      <c r="B23" s="57"/>
      <c r="C23" s="57"/>
      <c r="D23" s="57"/>
      <c r="E23" s="57"/>
      <c r="F23" s="57"/>
      <c r="G23" s="57"/>
    </row>
    <row r="24" spans="1:7">
      <c r="A24" s="57"/>
      <c r="B24" s="57"/>
      <c r="C24" s="57"/>
      <c r="D24" s="57"/>
      <c r="E24" s="57"/>
      <c r="F24" s="57"/>
      <c r="G24" s="57"/>
    </row>
    <row r="25" spans="1:7">
      <c r="A25" s="57"/>
      <c r="B25" s="57"/>
      <c r="C25" s="57"/>
      <c r="D25" s="57"/>
      <c r="E25" s="57"/>
      <c r="F25" s="57"/>
      <c r="G25" s="57"/>
    </row>
    <row r="26" spans="1:7">
      <c r="A26" s="57"/>
      <c r="B26" s="57"/>
      <c r="C26" s="57"/>
      <c r="D26" s="57"/>
      <c r="E26" s="57"/>
      <c r="F26" s="57"/>
      <c r="G26" s="57"/>
    </row>
    <row r="27" spans="1:7">
      <c r="A27" s="57"/>
      <c r="B27" s="57"/>
      <c r="C27" s="57"/>
      <c r="D27" s="57"/>
      <c r="E27" s="57"/>
      <c r="F27" s="57"/>
      <c r="G27" s="57"/>
    </row>
    <row r="28" spans="1:7">
      <c r="A28" s="57"/>
      <c r="B28" s="57"/>
      <c r="C28" s="57"/>
      <c r="D28" s="57"/>
      <c r="E28" s="57"/>
      <c r="F28" s="57"/>
      <c r="G28" s="57"/>
    </row>
    <row r="29" spans="1:7">
      <c r="A29" s="57"/>
      <c r="B29" s="57"/>
      <c r="C29" s="57"/>
      <c r="D29" s="57"/>
      <c r="E29" s="57"/>
      <c r="F29" s="57"/>
      <c r="G29" s="57"/>
    </row>
  </sheetData>
  <mergeCells count="2">
    <mergeCell ref="A2:I2"/>
    <mergeCell ref="A3:I5"/>
  </mergeCells>
  <phoneticPr fontId="9" type="noConversion"/>
  <dataValidations count="3">
    <dataValidation type="list" errorStyle="warning" allowBlank="1" showInputMessage="1" showErrorMessage="1" errorTitle="Other Subject?" error="Please key in correct subject, please be precise and accurate." sqref="D8:D29">
      <formula1>"AC7:AC11"</formula1>
    </dataValidation>
    <dataValidation type="list" errorStyle="warning" allowBlank="1" showInputMessage="1" showErrorMessage="1" errorTitle="Other Subject?" error="Please key in correct subject, please be precise and accurate." sqref="D7">
      <formula1>$AC$7:$AC$11</formula1>
    </dataValidation>
    <dataValidation type="list" allowBlank="1" showInputMessage="1" showErrorMessage="1" sqref="C7:C29">
      <formula1>$AB$7:$AB$8</formula1>
    </dataValidation>
  </dataValidations>
  <hyperlinks>
    <hyperlink ref="B1" location="PSW!A1" display="Cover sheet"/>
  </hyperlinks>
  <pageMargins left="0.74803149606299213" right="0.74803149606299213" top="0.98425196850393704" bottom="0.98425196850393704" header="0.51181102362204722" footer="0.51181102362204722"/>
  <pageSetup paperSize="9" scale="81"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H29"/>
  <sheetViews>
    <sheetView view="pageBreakPreview" zoomScaleNormal="100" workbookViewId="0">
      <selection activeCell="G11" sqref="G11"/>
    </sheetView>
  </sheetViews>
  <sheetFormatPr defaultColWidth="11.42578125" defaultRowHeight="12.75"/>
  <cols>
    <col min="1" max="1" width="5" customWidth="1"/>
    <col min="2" max="2" width="25" customWidth="1"/>
    <col min="3" max="3" width="11.28515625" customWidth="1"/>
    <col min="4" max="4" width="9.5703125" bestFit="1" customWidth="1"/>
    <col min="5" max="5" width="14.28515625" bestFit="1" customWidth="1"/>
    <col min="6" max="6" width="16.5703125" bestFit="1" customWidth="1"/>
  </cols>
  <sheetData>
    <row r="1" spans="1:8" ht="15" customHeight="1" thickBot="1">
      <c r="A1" s="8"/>
      <c r="B1" s="41" t="s">
        <v>2</v>
      </c>
      <c r="C1" s="9"/>
      <c r="D1" s="9"/>
      <c r="E1" s="9"/>
      <c r="F1" s="9"/>
      <c r="G1" s="9"/>
      <c r="H1" s="9"/>
    </row>
    <row r="2" spans="1:8" ht="20.25">
      <c r="A2" s="1044" t="s">
        <v>27</v>
      </c>
      <c r="B2" s="1045"/>
      <c r="C2" s="1045"/>
      <c r="D2" s="1045"/>
      <c r="E2" s="1045"/>
      <c r="F2" s="1045"/>
      <c r="G2" s="1045"/>
      <c r="H2" s="1045"/>
    </row>
    <row r="3" spans="1:8">
      <c r="A3" s="1046" t="s">
        <v>757</v>
      </c>
      <c r="B3" s="1047"/>
      <c r="C3" s="1047"/>
      <c r="D3" s="1047"/>
      <c r="E3" s="1047"/>
      <c r="F3" s="1047"/>
      <c r="G3" s="1047"/>
      <c r="H3" s="1047"/>
    </row>
    <row r="4" spans="1:8">
      <c r="A4" s="1047"/>
      <c r="B4" s="1047"/>
      <c r="C4" s="1047"/>
      <c r="D4" s="1047"/>
      <c r="E4" s="1047"/>
      <c r="F4" s="1047"/>
      <c r="G4" s="1047"/>
      <c r="H4" s="1047"/>
    </row>
    <row r="5" spans="1:8">
      <c r="A5" s="1047"/>
      <c r="B5" s="1047"/>
      <c r="C5" s="1047"/>
      <c r="D5" s="1047"/>
      <c r="E5" s="1047"/>
      <c r="F5" s="1047"/>
      <c r="G5" s="1047"/>
      <c r="H5" s="1047"/>
    </row>
    <row r="6" spans="1:8" ht="47.25">
      <c r="A6" s="970" t="s">
        <v>327</v>
      </c>
      <c r="B6" s="972" t="s">
        <v>758</v>
      </c>
      <c r="C6" s="971" t="s">
        <v>759</v>
      </c>
      <c r="D6" s="970" t="s">
        <v>746</v>
      </c>
      <c r="E6" s="970" t="s">
        <v>754</v>
      </c>
      <c r="F6" s="970" t="s">
        <v>748</v>
      </c>
    </row>
    <row r="7" spans="1:8">
      <c r="A7" s="57"/>
      <c r="B7" s="57"/>
      <c r="C7" s="57"/>
      <c r="D7" s="968"/>
      <c r="E7" s="57"/>
      <c r="F7" s="57"/>
    </row>
    <row r="8" spans="1:8">
      <c r="A8" s="57"/>
      <c r="B8" s="57"/>
      <c r="C8" s="57"/>
      <c r="D8" s="57"/>
      <c r="E8" s="57"/>
      <c r="F8" s="57"/>
    </row>
    <row r="9" spans="1:8">
      <c r="A9" s="57"/>
      <c r="B9" s="57"/>
      <c r="C9" s="57"/>
      <c r="D9" s="57"/>
      <c r="E9" s="57"/>
      <c r="F9" s="57"/>
    </row>
    <row r="10" spans="1:8">
      <c r="A10" s="57"/>
      <c r="B10" s="57"/>
      <c r="C10" s="57"/>
      <c r="D10" s="57"/>
      <c r="E10" s="57"/>
      <c r="F10" s="57"/>
    </row>
    <row r="11" spans="1:8">
      <c r="A11" s="57"/>
      <c r="B11" s="57"/>
      <c r="C11" s="57"/>
      <c r="D11" s="57"/>
      <c r="E11" s="57"/>
      <c r="F11" s="57"/>
    </row>
    <row r="12" spans="1:8">
      <c r="A12" s="57"/>
      <c r="B12" s="57"/>
      <c r="C12" s="57"/>
      <c r="D12" s="57"/>
      <c r="E12" s="57"/>
      <c r="F12" s="57"/>
    </row>
    <row r="13" spans="1:8">
      <c r="A13" s="57"/>
      <c r="B13" s="57"/>
      <c r="C13" s="57"/>
      <c r="D13" s="57"/>
      <c r="E13" s="57"/>
      <c r="F13" s="57"/>
    </row>
    <row r="14" spans="1:8">
      <c r="A14" s="57"/>
      <c r="B14" s="57"/>
      <c r="C14" s="57"/>
      <c r="D14" s="57"/>
      <c r="E14" s="57"/>
      <c r="F14" s="57"/>
    </row>
    <row r="15" spans="1:8">
      <c r="A15" s="57"/>
      <c r="B15" s="57"/>
      <c r="C15" s="57"/>
      <c r="D15" s="57"/>
      <c r="E15" s="57"/>
      <c r="F15" s="57"/>
    </row>
    <row r="16" spans="1:8">
      <c r="A16" s="57"/>
      <c r="B16" s="57"/>
      <c r="C16" s="57"/>
      <c r="D16" s="57"/>
      <c r="E16" s="57"/>
      <c r="F16" s="57"/>
    </row>
    <row r="17" spans="1:6">
      <c r="A17" s="57"/>
      <c r="B17" s="57"/>
      <c r="C17" s="57"/>
      <c r="D17" s="57"/>
      <c r="E17" s="57"/>
      <c r="F17" s="57"/>
    </row>
    <row r="18" spans="1:6">
      <c r="A18" s="57"/>
      <c r="B18" s="57"/>
      <c r="C18" s="57"/>
      <c r="D18" s="57"/>
      <c r="E18" s="57"/>
      <c r="F18" s="57"/>
    </row>
    <row r="19" spans="1:6">
      <c r="A19" s="57"/>
      <c r="B19" s="57"/>
      <c r="C19" s="57"/>
      <c r="D19" s="57"/>
      <c r="E19" s="57"/>
      <c r="F19" s="57"/>
    </row>
    <row r="20" spans="1:6">
      <c r="A20" s="57"/>
      <c r="B20" s="57"/>
      <c r="C20" s="57"/>
      <c r="D20" s="57"/>
      <c r="E20" s="57"/>
      <c r="F20" s="57"/>
    </row>
    <row r="21" spans="1:6">
      <c r="A21" s="57"/>
      <c r="B21" s="57"/>
      <c r="C21" s="57"/>
      <c r="D21" s="57"/>
      <c r="E21" s="57"/>
      <c r="F21" s="57"/>
    </row>
    <row r="22" spans="1:6">
      <c r="A22" s="57"/>
      <c r="B22" s="57"/>
      <c r="C22" s="57"/>
      <c r="D22" s="57"/>
      <c r="E22" s="57"/>
      <c r="F22" s="57"/>
    </row>
    <row r="23" spans="1:6">
      <c r="A23" s="57"/>
      <c r="B23" s="57"/>
      <c r="C23" s="57"/>
      <c r="D23" s="57"/>
      <c r="E23" s="57"/>
      <c r="F23" s="57"/>
    </row>
    <row r="24" spans="1:6">
      <c r="A24" s="57"/>
      <c r="B24" s="57"/>
      <c r="C24" s="57"/>
      <c r="D24" s="57"/>
      <c r="E24" s="57"/>
      <c r="F24" s="57"/>
    </row>
    <row r="25" spans="1:6">
      <c r="A25" s="57"/>
      <c r="B25" s="57"/>
      <c r="C25" s="57"/>
      <c r="D25" s="57"/>
      <c r="E25" s="57"/>
      <c r="F25" s="57"/>
    </row>
    <row r="26" spans="1:6">
      <c r="A26" s="57"/>
      <c r="B26" s="57"/>
      <c r="C26" s="57"/>
      <c r="D26" s="57"/>
      <c r="E26" s="57"/>
      <c r="F26" s="57"/>
    </row>
    <row r="27" spans="1:6">
      <c r="A27" s="57"/>
      <c r="B27" s="57"/>
      <c r="C27" s="57"/>
      <c r="D27" s="57"/>
      <c r="E27" s="57"/>
      <c r="F27" s="57"/>
    </row>
    <row r="28" spans="1:6">
      <c r="A28" s="57"/>
      <c r="B28" s="57"/>
      <c r="C28" s="57"/>
      <c r="D28" s="57"/>
      <c r="E28" s="57"/>
      <c r="F28" s="57"/>
    </row>
    <row r="29" spans="1:6">
      <c r="A29" s="57"/>
      <c r="B29" s="57"/>
      <c r="C29" s="57"/>
      <c r="D29" s="57"/>
      <c r="E29" s="57"/>
      <c r="F29" s="57"/>
    </row>
  </sheetData>
  <mergeCells count="2">
    <mergeCell ref="A2:H2"/>
    <mergeCell ref="A3:H5"/>
  </mergeCells>
  <phoneticPr fontId="0" type="noConversion"/>
  <dataValidations count="3">
    <dataValidation type="list" allowBlank="1" showInputMessage="1" showErrorMessage="1" sqref="C7:C29">
      <formula1>$AA$7:$AA$8</formula1>
    </dataValidation>
    <dataValidation type="list" errorStyle="warning" allowBlank="1" showInputMessage="1" showErrorMessage="1" errorTitle="Other Subject?" error="Please key in correct subject, please be precise and accurate." sqref="D7">
      <formula1>$AB$7:$AB$11</formula1>
    </dataValidation>
    <dataValidation type="list" errorStyle="warning" allowBlank="1" showInputMessage="1" showErrorMessage="1" errorTitle="Other Subject?" error="Please key in correct subject, please be precise and accurate." sqref="D8:D29">
      <formula1>"AC7:AC11"</formula1>
    </dataValidation>
  </dataValidations>
  <hyperlinks>
    <hyperlink ref="B1" location="PSW!A1" display="Cover sheet"/>
  </hyperlinks>
  <pageMargins left="0.78740157499999996" right="0.78740157499999996" top="0.984251969" bottom="0.984251969" header="0.5" footer="0.5"/>
  <pageSetup paperSize="9" scale="83" orientation="portrait" r:id="rId1"/>
  <headerFooter alignWithMargins="0">
    <oddFooter>&amp;L&amp;F &amp;A&amp;C&amp;P / &amp;N&amp;RSQA, &amp;D &amp;T</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T103"/>
  <sheetViews>
    <sheetView view="pageBreakPreview" topLeftCell="A3" zoomScale="80" zoomScaleNormal="100" zoomScaleSheetLayoutView="80" workbookViewId="0">
      <selection activeCell="Q22" sqref="Q22"/>
    </sheetView>
  </sheetViews>
  <sheetFormatPr defaultColWidth="11.42578125" defaultRowHeight="12.75"/>
  <cols>
    <col min="1" max="1" width="17.5703125" customWidth="1"/>
    <col min="2" max="2" width="17.28515625" customWidth="1"/>
    <col min="3" max="3" width="16" customWidth="1"/>
    <col min="4" max="4" width="20.5703125" customWidth="1"/>
    <col min="5" max="5" width="0" hidden="1" customWidth="1"/>
    <col min="6" max="6" width="7.28515625" customWidth="1"/>
    <col min="7" max="7" width="6.5703125" customWidth="1"/>
    <col min="8" max="8" width="17.140625" customWidth="1"/>
    <col min="9" max="9" width="15.140625" customWidth="1"/>
    <col min="10" max="10" width="6.28515625" customWidth="1"/>
    <col min="11" max="11" width="13.7109375" customWidth="1"/>
    <col min="12" max="12" width="6.28515625" customWidth="1"/>
    <col min="13" max="13" width="6.42578125" customWidth="1"/>
    <col min="14" max="14" width="16.7109375" customWidth="1"/>
    <col min="15" max="15" width="15.42578125" customWidth="1"/>
    <col min="16" max="16" width="15" customWidth="1"/>
    <col min="17" max="17" width="5" customWidth="1"/>
    <col min="18" max="18" width="4.85546875" customWidth="1"/>
    <col min="19" max="19" width="4.7109375" customWidth="1"/>
    <col min="20" max="20" width="6.28515625" customWidth="1"/>
  </cols>
  <sheetData>
    <row r="1" spans="1:20" ht="15" customHeight="1" thickBot="1">
      <c r="A1" s="41" t="s">
        <v>2</v>
      </c>
      <c r="B1" s="9"/>
      <c r="C1" s="9"/>
      <c r="D1" s="9"/>
      <c r="E1" s="9"/>
      <c r="F1" s="9"/>
      <c r="G1" s="9"/>
      <c r="H1" s="9"/>
      <c r="I1" s="9"/>
      <c r="J1" s="9"/>
      <c r="K1" s="9"/>
      <c r="L1" s="9"/>
      <c r="M1" s="9"/>
      <c r="N1" s="9"/>
      <c r="O1" s="9"/>
      <c r="P1" s="9"/>
      <c r="Q1" s="9"/>
      <c r="R1" s="9"/>
      <c r="S1" s="9"/>
      <c r="T1" s="9"/>
    </row>
    <row r="2" spans="1:20" ht="21" thickBot="1">
      <c r="A2" s="1048" t="s">
        <v>25</v>
      </c>
      <c r="B2" s="1049"/>
      <c r="C2" s="1049"/>
      <c r="D2" s="1049"/>
      <c r="E2" s="1049"/>
      <c r="F2" s="1049"/>
      <c r="G2" s="1049"/>
      <c r="H2" s="1049"/>
      <c r="I2" s="1049"/>
      <c r="J2" s="1049"/>
      <c r="K2" s="1049"/>
      <c r="L2" s="1049"/>
      <c r="M2" s="1049"/>
      <c r="N2" s="1049"/>
      <c r="O2" s="1049"/>
      <c r="P2" s="1049"/>
      <c r="Q2" s="1049"/>
      <c r="R2" s="1049"/>
      <c r="S2" s="1049"/>
      <c r="T2" s="1049"/>
    </row>
    <row r="3" spans="1:20" ht="20.25" customHeight="1">
      <c r="A3" s="1050" t="s">
        <v>82</v>
      </c>
      <c r="B3" s="1051"/>
      <c r="C3" s="1051"/>
      <c r="D3" s="1051"/>
      <c r="E3" s="1051"/>
      <c r="F3" s="1051"/>
      <c r="G3" s="1051"/>
      <c r="H3" s="1051"/>
      <c r="I3" s="1051"/>
      <c r="J3" s="1051"/>
      <c r="K3" s="1051"/>
      <c r="L3" s="1051"/>
      <c r="M3" s="1051"/>
      <c r="N3" s="1051"/>
      <c r="O3" s="1051"/>
      <c r="P3" s="1051"/>
      <c r="Q3" s="1051"/>
      <c r="R3" s="1051"/>
      <c r="S3" s="1051"/>
      <c r="T3" s="1052"/>
    </row>
    <row r="4" spans="1:20" ht="20.25">
      <c r="A4" s="58" t="s">
        <v>83</v>
      </c>
      <c r="B4" s="59"/>
      <c r="C4" s="60"/>
      <c r="D4" s="61"/>
      <c r="E4" s="62"/>
      <c r="F4" s="63"/>
      <c r="G4" s="63"/>
      <c r="H4" s="33"/>
      <c r="I4" s="33"/>
      <c r="J4" s="33"/>
      <c r="K4" s="64"/>
      <c r="L4" s="65"/>
      <c r="M4" s="65"/>
      <c r="N4" s="66"/>
      <c r="O4" s="65"/>
      <c r="P4" s="65"/>
      <c r="Q4" s="65"/>
      <c r="R4" s="67"/>
      <c r="S4" s="67"/>
      <c r="T4" s="68"/>
    </row>
    <row r="5" spans="1:20" ht="20.25">
      <c r="A5" s="58" t="s">
        <v>84</v>
      </c>
      <c r="B5" s="59"/>
      <c r="C5" s="60"/>
      <c r="D5" s="61"/>
      <c r="E5" s="69"/>
      <c r="F5" s="63"/>
      <c r="G5" s="63"/>
      <c r="H5" s="69"/>
      <c r="I5" s="65"/>
      <c r="J5" s="65"/>
      <c r="K5" s="65"/>
      <c r="L5" s="65"/>
      <c r="M5" s="65"/>
      <c r="N5" s="70" t="s">
        <v>85</v>
      </c>
      <c r="O5" s="71" t="s">
        <v>86</v>
      </c>
      <c r="P5" s="72"/>
      <c r="Q5" s="65"/>
      <c r="R5" s="67"/>
      <c r="S5" s="67"/>
      <c r="T5" s="68"/>
    </row>
    <row r="6" spans="1:20">
      <c r="A6" s="58" t="s">
        <v>87</v>
      </c>
      <c r="B6" s="59"/>
      <c r="C6" s="60"/>
      <c r="D6" s="73"/>
      <c r="E6" s="65"/>
      <c r="F6" s="1065" t="s">
        <v>88</v>
      </c>
      <c r="G6" s="1065"/>
      <c r="H6" s="74"/>
      <c r="I6" s="75"/>
      <c r="J6" s="65"/>
      <c r="K6" s="65"/>
      <c r="L6" s="65"/>
      <c r="M6" s="65"/>
      <c r="N6" s="70" t="s">
        <v>89</v>
      </c>
      <c r="O6" s="74"/>
      <c r="P6" s="76"/>
      <c r="Q6" s="65"/>
      <c r="R6" s="67"/>
      <c r="S6" s="67"/>
      <c r="T6" s="68"/>
    </row>
    <row r="7" spans="1:20" ht="25.5">
      <c r="A7" s="77" t="s">
        <v>90</v>
      </c>
      <c r="B7" s="1066"/>
      <c r="C7" s="1066"/>
      <c r="D7" s="73"/>
      <c r="E7" s="65"/>
      <c r="F7" s="70"/>
      <c r="G7" s="70"/>
      <c r="H7" s="65"/>
      <c r="I7" s="65"/>
      <c r="J7" s="65"/>
      <c r="K7" s="65"/>
      <c r="L7" s="65"/>
      <c r="M7" s="65"/>
      <c r="N7" s="70" t="s">
        <v>91</v>
      </c>
      <c r="O7" s="78"/>
      <c r="P7" s="79"/>
      <c r="Q7" s="65"/>
      <c r="R7" s="67"/>
      <c r="S7" s="67"/>
      <c r="T7" s="68"/>
    </row>
    <row r="8" spans="1:20">
      <c r="A8" s="58" t="s">
        <v>92</v>
      </c>
      <c r="B8" s="59"/>
      <c r="C8" s="60"/>
      <c r="D8" s="60"/>
      <c r="E8" s="65"/>
      <c r="F8" s="1067" t="s">
        <v>93</v>
      </c>
      <c r="G8" s="1067"/>
      <c r="H8" s="75"/>
      <c r="I8" s="75"/>
      <c r="J8" s="65"/>
      <c r="K8" s="65"/>
      <c r="L8" s="65"/>
      <c r="M8" s="65"/>
      <c r="N8" s="70" t="s">
        <v>94</v>
      </c>
      <c r="O8" s="80"/>
      <c r="P8" s="81"/>
      <c r="Q8" s="82"/>
      <c r="R8" s="83"/>
      <c r="S8" s="83"/>
      <c r="T8" s="68"/>
    </row>
    <row r="9" spans="1:20" ht="13.5" thickBot="1">
      <c r="A9" s="84"/>
      <c r="B9" s="85"/>
      <c r="C9" s="86"/>
      <c r="D9" s="86"/>
      <c r="E9" s="86"/>
      <c r="F9" s="86"/>
      <c r="G9" s="86"/>
      <c r="H9" s="86"/>
      <c r="I9" s="86"/>
      <c r="J9" s="86"/>
      <c r="K9" s="86"/>
      <c r="L9" s="86"/>
      <c r="M9" s="86"/>
      <c r="N9" s="86"/>
      <c r="O9" s="86"/>
      <c r="P9" s="86"/>
      <c r="Q9" s="86"/>
      <c r="R9" s="86"/>
      <c r="S9" s="86"/>
      <c r="T9" s="87"/>
    </row>
    <row r="10" spans="1:20" ht="15.75">
      <c r="A10" s="1068" t="s">
        <v>95</v>
      </c>
      <c r="B10" s="1068" t="s">
        <v>96</v>
      </c>
      <c r="C10" s="1053" t="s">
        <v>97</v>
      </c>
      <c r="D10" s="1055" t="s">
        <v>98</v>
      </c>
      <c r="E10" s="88"/>
      <c r="F10" s="1071" t="s">
        <v>99</v>
      </c>
      <c r="G10" s="1071" t="s">
        <v>100</v>
      </c>
      <c r="H10" s="1053" t="s">
        <v>101</v>
      </c>
      <c r="I10" s="1055" t="s">
        <v>102</v>
      </c>
      <c r="J10" s="1056"/>
      <c r="K10" s="1056"/>
      <c r="L10" s="1057"/>
      <c r="M10" s="1058" t="s">
        <v>103</v>
      </c>
      <c r="N10" s="1053" t="s">
        <v>104</v>
      </c>
      <c r="O10" s="1060" t="s">
        <v>105</v>
      </c>
      <c r="P10" s="1062" t="s">
        <v>106</v>
      </c>
      <c r="Q10" s="1063"/>
      <c r="R10" s="1063"/>
      <c r="S10" s="1063"/>
      <c r="T10" s="1064"/>
    </row>
    <row r="11" spans="1:20" ht="75" customHeight="1" thickBot="1">
      <c r="A11" s="1069"/>
      <c r="B11" s="1069"/>
      <c r="C11" s="1054"/>
      <c r="D11" s="1070"/>
      <c r="E11" s="89"/>
      <c r="F11" s="1072"/>
      <c r="G11" s="1072"/>
      <c r="H11" s="1054"/>
      <c r="I11" s="90" t="s">
        <v>107</v>
      </c>
      <c r="J11" s="91" t="s">
        <v>108</v>
      </c>
      <c r="K11" s="90" t="s">
        <v>109</v>
      </c>
      <c r="L11" s="91" t="s">
        <v>110</v>
      </c>
      <c r="M11" s="1059"/>
      <c r="N11" s="1054"/>
      <c r="O11" s="1061"/>
      <c r="P11" s="92" t="s">
        <v>111</v>
      </c>
      <c r="Q11" s="91" t="s">
        <v>99</v>
      </c>
      <c r="R11" s="91" t="s">
        <v>108</v>
      </c>
      <c r="S11" s="91" t="s">
        <v>110</v>
      </c>
      <c r="T11" s="93" t="s">
        <v>103</v>
      </c>
    </row>
    <row r="12" spans="1:20">
      <c r="A12" s="94"/>
      <c r="B12" s="95"/>
      <c r="C12" s="96"/>
      <c r="D12" s="97"/>
      <c r="E12" s="98"/>
      <c r="F12" s="99"/>
      <c r="G12" s="100"/>
      <c r="H12" s="96"/>
      <c r="I12" s="96"/>
      <c r="J12" s="99"/>
      <c r="K12" s="96"/>
      <c r="L12" s="99"/>
      <c r="M12" s="101" t="str">
        <f t="shared" ref="M12:M103" si="0">IF(F12*J12*L12=0,"",F12*J12*L12)</f>
        <v/>
      </c>
      <c r="N12" s="96"/>
      <c r="O12" s="102"/>
      <c r="P12" s="94"/>
      <c r="Q12" s="103"/>
      <c r="R12" s="103"/>
      <c r="S12" s="103"/>
      <c r="T12" s="104" t="str">
        <f>IF(Q12*R12*S12=0,"",Q12*R12*S12)</f>
        <v/>
      </c>
    </row>
    <row r="13" spans="1:20">
      <c r="A13" s="105"/>
      <c r="B13" s="106"/>
      <c r="C13" s="103"/>
      <c r="D13" s="103"/>
      <c r="E13" s="98"/>
      <c r="F13" s="99"/>
      <c r="G13" s="100"/>
      <c r="H13" s="103"/>
      <c r="I13" s="103"/>
      <c r="J13" s="99"/>
      <c r="K13" s="103"/>
      <c r="L13" s="99"/>
      <c r="M13" s="101" t="str">
        <f t="shared" si="0"/>
        <v/>
      </c>
      <c r="N13" s="103"/>
      <c r="O13" s="107"/>
      <c r="P13" s="108"/>
      <c r="Q13" s="103"/>
      <c r="R13" s="103"/>
      <c r="S13" s="103"/>
      <c r="T13" s="104" t="str">
        <f t="shared" ref="T13:T76" si="1">IF(Q13*R13*S13=0,"",Q13*R13*S13)</f>
        <v/>
      </c>
    </row>
    <row r="14" spans="1:20">
      <c r="A14" s="105"/>
      <c r="B14" s="106"/>
      <c r="C14" s="103"/>
      <c r="D14" s="103"/>
      <c r="E14" s="98"/>
      <c r="F14" s="99"/>
      <c r="G14" s="100"/>
      <c r="H14" s="103"/>
      <c r="I14" s="103"/>
      <c r="J14" s="99"/>
      <c r="K14" s="103"/>
      <c r="L14" s="99"/>
      <c r="M14" s="101" t="str">
        <f t="shared" si="0"/>
        <v/>
      </c>
      <c r="N14" s="103"/>
      <c r="O14" s="107"/>
      <c r="P14" s="108"/>
      <c r="Q14" s="103"/>
      <c r="R14" s="103"/>
      <c r="S14" s="103"/>
      <c r="T14" s="104" t="str">
        <f t="shared" si="1"/>
        <v/>
      </c>
    </row>
    <row r="15" spans="1:20">
      <c r="A15" s="105"/>
      <c r="B15" s="103"/>
      <c r="C15" s="103"/>
      <c r="D15" s="103"/>
      <c r="E15" s="98"/>
      <c r="F15" s="99"/>
      <c r="G15" s="100"/>
      <c r="H15" s="103"/>
      <c r="I15" s="103"/>
      <c r="J15" s="99"/>
      <c r="K15" s="103"/>
      <c r="L15" s="99"/>
      <c r="M15" s="101" t="str">
        <f t="shared" si="0"/>
        <v/>
      </c>
      <c r="N15" s="103"/>
      <c r="O15" s="107"/>
      <c r="P15" s="108"/>
      <c r="Q15" s="103"/>
      <c r="R15" s="103"/>
      <c r="S15" s="103"/>
      <c r="T15" s="104" t="str">
        <f t="shared" si="1"/>
        <v/>
      </c>
    </row>
    <row r="16" spans="1:20">
      <c r="A16" s="105"/>
      <c r="B16" s="106"/>
      <c r="C16" s="103"/>
      <c r="D16" s="103"/>
      <c r="E16" s="98"/>
      <c r="F16" s="99"/>
      <c r="G16" s="100"/>
      <c r="H16" s="103"/>
      <c r="I16" s="103"/>
      <c r="J16" s="99"/>
      <c r="K16" s="103"/>
      <c r="L16" s="99"/>
      <c r="M16" s="101" t="str">
        <f t="shared" si="0"/>
        <v/>
      </c>
      <c r="N16" s="103"/>
      <c r="O16" s="107"/>
      <c r="P16" s="108"/>
      <c r="Q16" s="103"/>
      <c r="R16" s="103"/>
      <c r="S16" s="103"/>
      <c r="T16" s="104" t="str">
        <f t="shared" si="1"/>
        <v/>
      </c>
    </row>
    <row r="17" spans="1:20">
      <c r="A17" s="105"/>
      <c r="B17" s="106"/>
      <c r="C17" s="103"/>
      <c r="D17" s="103"/>
      <c r="E17" s="98"/>
      <c r="F17" s="99"/>
      <c r="G17" s="100"/>
      <c r="H17" s="103"/>
      <c r="I17" s="103"/>
      <c r="J17" s="99"/>
      <c r="K17" s="103"/>
      <c r="L17" s="99"/>
      <c r="M17" s="101" t="str">
        <f t="shared" si="0"/>
        <v/>
      </c>
      <c r="N17" s="103"/>
      <c r="O17" s="107"/>
      <c r="P17" s="108"/>
      <c r="Q17" s="103"/>
      <c r="R17" s="103"/>
      <c r="S17" s="103"/>
      <c r="T17" s="104" t="str">
        <f t="shared" si="1"/>
        <v/>
      </c>
    </row>
    <row r="18" spans="1:20">
      <c r="A18" s="105"/>
      <c r="B18" s="106"/>
      <c r="C18" s="103"/>
      <c r="D18" s="103"/>
      <c r="E18" s="98"/>
      <c r="F18" s="99"/>
      <c r="G18" s="100"/>
      <c r="H18" s="103"/>
      <c r="I18" s="103"/>
      <c r="J18" s="99"/>
      <c r="K18" s="103"/>
      <c r="L18" s="99"/>
      <c r="M18" s="101" t="str">
        <f t="shared" si="0"/>
        <v/>
      </c>
      <c r="N18" s="103"/>
      <c r="O18" s="107"/>
      <c r="P18" s="108"/>
      <c r="Q18" s="103"/>
      <c r="R18" s="103"/>
      <c r="S18" s="103"/>
      <c r="T18" s="104" t="str">
        <f t="shared" si="1"/>
        <v/>
      </c>
    </row>
    <row r="19" spans="1:20">
      <c r="A19" s="105"/>
      <c r="B19" s="106"/>
      <c r="C19" s="103"/>
      <c r="D19" s="103"/>
      <c r="E19" s="98"/>
      <c r="F19" s="99"/>
      <c r="G19" s="100"/>
      <c r="H19" s="103"/>
      <c r="I19" s="103"/>
      <c r="J19" s="99"/>
      <c r="K19" s="103"/>
      <c r="L19" s="99"/>
      <c r="M19" s="101" t="str">
        <f t="shared" si="0"/>
        <v/>
      </c>
      <c r="N19" s="103"/>
      <c r="O19" s="107"/>
      <c r="P19" s="108"/>
      <c r="Q19" s="103"/>
      <c r="R19" s="103"/>
      <c r="S19" s="103"/>
      <c r="T19" s="104" t="str">
        <f t="shared" si="1"/>
        <v/>
      </c>
    </row>
    <row r="20" spans="1:20">
      <c r="A20" s="105"/>
      <c r="B20" s="106"/>
      <c r="C20" s="103"/>
      <c r="D20" s="103"/>
      <c r="E20" s="98"/>
      <c r="F20" s="99"/>
      <c r="G20" s="100"/>
      <c r="H20" s="103"/>
      <c r="I20" s="103"/>
      <c r="J20" s="99"/>
      <c r="K20" s="103"/>
      <c r="L20" s="99"/>
      <c r="M20" s="101" t="str">
        <f t="shared" si="0"/>
        <v/>
      </c>
      <c r="N20" s="103"/>
      <c r="O20" s="107"/>
      <c r="P20" s="108"/>
      <c r="Q20" s="103"/>
      <c r="R20" s="103"/>
      <c r="S20" s="103"/>
      <c r="T20" s="104" t="str">
        <f t="shared" si="1"/>
        <v/>
      </c>
    </row>
    <row r="21" spans="1:20">
      <c r="A21" s="105"/>
      <c r="B21" s="109"/>
      <c r="C21" s="110"/>
      <c r="D21" s="110"/>
      <c r="E21" s="111"/>
      <c r="F21" s="112"/>
      <c r="G21" s="113"/>
      <c r="H21" s="110"/>
      <c r="I21" s="114"/>
      <c r="J21" s="115"/>
      <c r="K21" s="110"/>
      <c r="L21" s="112"/>
      <c r="M21" s="101" t="str">
        <f t="shared" si="0"/>
        <v/>
      </c>
      <c r="N21" s="110"/>
      <c r="O21" s="116"/>
      <c r="P21" s="117"/>
      <c r="Q21" s="114"/>
      <c r="R21" s="114"/>
      <c r="S21" s="114"/>
      <c r="T21" s="104" t="str">
        <f t="shared" si="1"/>
        <v/>
      </c>
    </row>
    <row r="22" spans="1:20">
      <c r="A22" s="105"/>
      <c r="B22" s="109"/>
      <c r="C22" s="110"/>
      <c r="D22" s="110"/>
      <c r="E22" s="111"/>
      <c r="F22" s="112"/>
      <c r="G22" s="113"/>
      <c r="H22" s="110"/>
      <c r="I22" s="114"/>
      <c r="J22" s="115"/>
      <c r="K22" s="110"/>
      <c r="L22" s="112"/>
      <c r="M22" s="101" t="str">
        <f t="shared" si="0"/>
        <v/>
      </c>
      <c r="N22" s="110"/>
      <c r="O22" s="116"/>
      <c r="P22" s="117"/>
      <c r="Q22" s="114"/>
      <c r="R22" s="114"/>
      <c r="S22" s="114"/>
      <c r="T22" s="104" t="str">
        <f t="shared" si="1"/>
        <v/>
      </c>
    </row>
    <row r="23" spans="1:20">
      <c r="A23" s="105"/>
      <c r="B23" s="109"/>
      <c r="C23" s="110"/>
      <c r="D23" s="110"/>
      <c r="E23" s="111"/>
      <c r="F23" s="112"/>
      <c r="G23" s="113"/>
      <c r="H23" s="110"/>
      <c r="I23" s="114"/>
      <c r="J23" s="115"/>
      <c r="K23" s="110"/>
      <c r="L23" s="112"/>
      <c r="M23" s="101" t="str">
        <f t="shared" si="0"/>
        <v/>
      </c>
      <c r="N23" s="110"/>
      <c r="O23" s="116"/>
      <c r="P23" s="117"/>
      <c r="Q23" s="114"/>
      <c r="R23" s="114"/>
      <c r="S23" s="114"/>
      <c r="T23" s="104" t="str">
        <f t="shared" si="1"/>
        <v/>
      </c>
    </row>
    <row r="24" spans="1:20">
      <c r="A24" s="105"/>
      <c r="B24" s="109"/>
      <c r="C24" s="110"/>
      <c r="D24" s="110"/>
      <c r="E24" s="111"/>
      <c r="F24" s="112"/>
      <c r="G24" s="113"/>
      <c r="H24" s="110"/>
      <c r="I24" s="114"/>
      <c r="J24" s="115"/>
      <c r="K24" s="110"/>
      <c r="L24" s="112"/>
      <c r="M24" s="101" t="str">
        <f t="shared" si="0"/>
        <v/>
      </c>
      <c r="N24" s="110"/>
      <c r="O24" s="116"/>
      <c r="P24" s="117"/>
      <c r="Q24" s="114"/>
      <c r="R24" s="114"/>
      <c r="S24" s="114"/>
      <c r="T24" s="104" t="str">
        <f t="shared" si="1"/>
        <v/>
      </c>
    </row>
    <row r="25" spans="1:20">
      <c r="A25" s="105"/>
      <c r="B25" s="109"/>
      <c r="C25" s="110"/>
      <c r="D25" s="110"/>
      <c r="E25" s="111"/>
      <c r="F25" s="112"/>
      <c r="G25" s="113"/>
      <c r="H25" s="110"/>
      <c r="I25" s="114"/>
      <c r="J25" s="115"/>
      <c r="K25" s="110"/>
      <c r="L25" s="112"/>
      <c r="M25" s="101" t="str">
        <f t="shared" si="0"/>
        <v/>
      </c>
      <c r="N25" s="110"/>
      <c r="O25" s="116"/>
      <c r="P25" s="117"/>
      <c r="Q25" s="114"/>
      <c r="R25" s="114"/>
      <c r="S25" s="114"/>
      <c r="T25" s="104" t="str">
        <f t="shared" si="1"/>
        <v/>
      </c>
    </row>
    <row r="26" spans="1:20">
      <c r="A26" s="105"/>
      <c r="B26" s="109"/>
      <c r="C26" s="110"/>
      <c r="D26" s="110"/>
      <c r="E26" s="111"/>
      <c r="F26" s="112"/>
      <c r="G26" s="113"/>
      <c r="H26" s="110"/>
      <c r="I26" s="114"/>
      <c r="J26" s="115"/>
      <c r="K26" s="110"/>
      <c r="L26" s="112"/>
      <c r="M26" s="101" t="str">
        <f t="shared" si="0"/>
        <v/>
      </c>
      <c r="N26" s="110"/>
      <c r="O26" s="116"/>
      <c r="P26" s="117"/>
      <c r="Q26" s="114"/>
      <c r="R26" s="114"/>
      <c r="S26" s="114"/>
      <c r="T26" s="104" t="str">
        <f t="shared" si="1"/>
        <v/>
      </c>
    </row>
    <row r="27" spans="1:20">
      <c r="A27" s="105"/>
      <c r="B27" s="109"/>
      <c r="C27" s="110"/>
      <c r="D27" s="110"/>
      <c r="E27" s="111"/>
      <c r="F27" s="112"/>
      <c r="G27" s="113"/>
      <c r="H27" s="110"/>
      <c r="I27" s="114"/>
      <c r="J27" s="115"/>
      <c r="K27" s="110"/>
      <c r="L27" s="112"/>
      <c r="M27" s="101" t="str">
        <f t="shared" si="0"/>
        <v/>
      </c>
      <c r="N27" s="110"/>
      <c r="O27" s="116"/>
      <c r="P27" s="117"/>
      <c r="Q27" s="114"/>
      <c r="R27" s="114"/>
      <c r="S27" s="114"/>
      <c r="T27" s="104" t="str">
        <f t="shared" si="1"/>
        <v/>
      </c>
    </row>
    <row r="28" spans="1:20">
      <c r="A28" s="105"/>
      <c r="B28" s="109"/>
      <c r="C28" s="110"/>
      <c r="D28" s="110"/>
      <c r="E28" s="111"/>
      <c r="F28" s="112"/>
      <c r="G28" s="113"/>
      <c r="H28" s="110"/>
      <c r="I28" s="114"/>
      <c r="J28" s="115"/>
      <c r="K28" s="110"/>
      <c r="L28" s="112"/>
      <c r="M28" s="101" t="str">
        <f t="shared" si="0"/>
        <v/>
      </c>
      <c r="N28" s="110"/>
      <c r="O28" s="116"/>
      <c r="P28" s="117"/>
      <c r="Q28" s="114"/>
      <c r="R28" s="114"/>
      <c r="S28" s="114"/>
      <c r="T28" s="104" t="str">
        <f t="shared" si="1"/>
        <v/>
      </c>
    </row>
    <row r="29" spans="1:20">
      <c r="A29" s="105"/>
      <c r="B29" s="109"/>
      <c r="C29" s="110"/>
      <c r="D29" s="110"/>
      <c r="E29" s="111"/>
      <c r="F29" s="112"/>
      <c r="G29" s="113"/>
      <c r="H29" s="110"/>
      <c r="I29" s="114"/>
      <c r="J29" s="115"/>
      <c r="K29" s="110"/>
      <c r="L29" s="112"/>
      <c r="M29" s="101" t="str">
        <f t="shared" si="0"/>
        <v/>
      </c>
      <c r="N29" s="110"/>
      <c r="O29" s="116"/>
      <c r="P29" s="117"/>
      <c r="Q29" s="114"/>
      <c r="R29" s="114"/>
      <c r="S29" s="114"/>
      <c r="T29" s="104" t="str">
        <f t="shared" si="1"/>
        <v/>
      </c>
    </row>
    <row r="30" spans="1:20">
      <c r="A30" s="105"/>
      <c r="B30" s="109"/>
      <c r="C30" s="110"/>
      <c r="D30" s="110"/>
      <c r="E30" s="111"/>
      <c r="F30" s="112"/>
      <c r="G30" s="113"/>
      <c r="H30" s="110"/>
      <c r="I30" s="114"/>
      <c r="J30" s="115"/>
      <c r="K30" s="110"/>
      <c r="L30" s="112"/>
      <c r="M30" s="101" t="str">
        <f t="shared" si="0"/>
        <v/>
      </c>
      <c r="N30" s="110"/>
      <c r="O30" s="116"/>
      <c r="P30" s="117"/>
      <c r="Q30" s="114"/>
      <c r="R30" s="114"/>
      <c r="S30" s="114"/>
      <c r="T30" s="104" t="str">
        <f t="shared" si="1"/>
        <v/>
      </c>
    </row>
    <row r="31" spans="1:20">
      <c r="A31" s="105"/>
      <c r="B31" s="109"/>
      <c r="C31" s="110"/>
      <c r="D31" s="110"/>
      <c r="E31" s="111"/>
      <c r="F31" s="112"/>
      <c r="G31" s="113"/>
      <c r="H31" s="110"/>
      <c r="I31" s="114"/>
      <c r="J31" s="115"/>
      <c r="K31" s="110"/>
      <c r="L31" s="112"/>
      <c r="M31" s="101" t="str">
        <f t="shared" si="0"/>
        <v/>
      </c>
      <c r="N31" s="110"/>
      <c r="O31" s="116"/>
      <c r="P31" s="117"/>
      <c r="Q31" s="114"/>
      <c r="R31" s="114"/>
      <c r="S31" s="114"/>
      <c r="T31" s="104" t="str">
        <f t="shared" si="1"/>
        <v/>
      </c>
    </row>
    <row r="32" spans="1:20">
      <c r="A32" s="105"/>
      <c r="B32" s="109"/>
      <c r="C32" s="110"/>
      <c r="D32" s="110"/>
      <c r="E32" s="111"/>
      <c r="F32" s="112"/>
      <c r="G32" s="113"/>
      <c r="H32" s="110"/>
      <c r="I32" s="114"/>
      <c r="J32" s="115"/>
      <c r="K32" s="110"/>
      <c r="L32" s="112"/>
      <c r="M32" s="101" t="str">
        <f t="shared" si="0"/>
        <v/>
      </c>
      <c r="N32" s="110"/>
      <c r="O32" s="116"/>
      <c r="P32" s="117"/>
      <c r="Q32" s="114"/>
      <c r="R32" s="114"/>
      <c r="S32" s="114"/>
      <c r="T32" s="104" t="str">
        <f t="shared" si="1"/>
        <v/>
      </c>
    </row>
    <row r="33" spans="1:20">
      <c r="A33" s="105"/>
      <c r="B33" s="109"/>
      <c r="C33" s="110"/>
      <c r="D33" s="110"/>
      <c r="E33" s="111"/>
      <c r="F33" s="112"/>
      <c r="G33" s="113"/>
      <c r="H33" s="110"/>
      <c r="I33" s="114"/>
      <c r="J33" s="115"/>
      <c r="K33" s="110"/>
      <c r="L33" s="112"/>
      <c r="M33" s="101" t="str">
        <f t="shared" si="0"/>
        <v/>
      </c>
      <c r="N33" s="110"/>
      <c r="O33" s="116"/>
      <c r="P33" s="117"/>
      <c r="Q33" s="114"/>
      <c r="R33" s="114"/>
      <c r="S33" s="114"/>
      <c r="T33" s="104" t="str">
        <f t="shared" si="1"/>
        <v/>
      </c>
    </row>
    <row r="34" spans="1:20">
      <c r="A34" s="105"/>
      <c r="B34" s="109"/>
      <c r="C34" s="110"/>
      <c r="D34" s="110"/>
      <c r="E34" s="111"/>
      <c r="F34" s="112"/>
      <c r="G34" s="113"/>
      <c r="H34" s="110"/>
      <c r="I34" s="114"/>
      <c r="J34" s="115"/>
      <c r="K34" s="110"/>
      <c r="L34" s="112"/>
      <c r="M34" s="101" t="str">
        <f t="shared" si="0"/>
        <v/>
      </c>
      <c r="N34" s="110"/>
      <c r="O34" s="116"/>
      <c r="P34" s="117"/>
      <c r="Q34" s="114"/>
      <c r="R34" s="114"/>
      <c r="S34" s="114"/>
      <c r="T34" s="104" t="str">
        <f t="shared" si="1"/>
        <v/>
      </c>
    </row>
    <row r="35" spans="1:20">
      <c r="A35" s="105"/>
      <c r="B35" s="109"/>
      <c r="C35" s="110"/>
      <c r="D35" s="110"/>
      <c r="E35" s="111"/>
      <c r="F35" s="112"/>
      <c r="G35" s="113"/>
      <c r="H35" s="110"/>
      <c r="I35" s="114"/>
      <c r="J35" s="115"/>
      <c r="K35" s="110"/>
      <c r="L35" s="112"/>
      <c r="M35" s="101" t="str">
        <f t="shared" si="0"/>
        <v/>
      </c>
      <c r="N35" s="110"/>
      <c r="O35" s="116"/>
      <c r="P35" s="117"/>
      <c r="Q35" s="114"/>
      <c r="R35" s="114"/>
      <c r="S35" s="114"/>
      <c r="T35" s="104" t="str">
        <f t="shared" si="1"/>
        <v/>
      </c>
    </row>
    <row r="36" spans="1:20">
      <c r="A36" s="105"/>
      <c r="B36" s="109"/>
      <c r="C36" s="110"/>
      <c r="D36" s="110"/>
      <c r="E36" s="111"/>
      <c r="F36" s="112"/>
      <c r="G36" s="113"/>
      <c r="H36" s="110"/>
      <c r="I36" s="114"/>
      <c r="J36" s="115"/>
      <c r="K36" s="110"/>
      <c r="L36" s="112"/>
      <c r="M36" s="101" t="str">
        <f t="shared" si="0"/>
        <v/>
      </c>
      <c r="N36" s="110"/>
      <c r="O36" s="116"/>
      <c r="P36" s="117"/>
      <c r="Q36" s="114"/>
      <c r="R36" s="114"/>
      <c r="S36" s="114"/>
      <c r="T36" s="104" t="str">
        <f t="shared" si="1"/>
        <v/>
      </c>
    </row>
    <row r="37" spans="1:20">
      <c r="A37" s="105"/>
      <c r="B37" s="109"/>
      <c r="C37" s="110"/>
      <c r="D37" s="110"/>
      <c r="E37" s="111"/>
      <c r="F37" s="112"/>
      <c r="G37" s="113"/>
      <c r="H37" s="110"/>
      <c r="I37" s="114"/>
      <c r="J37" s="115"/>
      <c r="K37" s="110"/>
      <c r="L37" s="112"/>
      <c r="M37" s="101" t="str">
        <f t="shared" si="0"/>
        <v/>
      </c>
      <c r="N37" s="110"/>
      <c r="O37" s="116"/>
      <c r="P37" s="117"/>
      <c r="Q37" s="114"/>
      <c r="R37" s="114"/>
      <c r="S37" s="114"/>
      <c r="T37" s="104" t="str">
        <f t="shared" si="1"/>
        <v/>
      </c>
    </row>
    <row r="38" spans="1:20">
      <c r="A38" s="105"/>
      <c r="B38" s="109"/>
      <c r="C38" s="110"/>
      <c r="D38" s="110"/>
      <c r="E38" s="111"/>
      <c r="F38" s="112"/>
      <c r="G38" s="113"/>
      <c r="H38" s="110"/>
      <c r="I38" s="114"/>
      <c r="J38" s="115"/>
      <c r="K38" s="110"/>
      <c r="L38" s="112"/>
      <c r="M38" s="101" t="str">
        <f t="shared" si="0"/>
        <v/>
      </c>
      <c r="N38" s="110"/>
      <c r="O38" s="116"/>
      <c r="P38" s="117"/>
      <c r="Q38" s="114"/>
      <c r="R38" s="114"/>
      <c r="S38" s="114"/>
      <c r="T38" s="104" t="str">
        <f t="shared" si="1"/>
        <v/>
      </c>
    </row>
    <row r="39" spans="1:20">
      <c r="A39" s="105"/>
      <c r="B39" s="109"/>
      <c r="C39" s="110"/>
      <c r="D39" s="110"/>
      <c r="E39" s="111"/>
      <c r="F39" s="112"/>
      <c r="G39" s="113"/>
      <c r="H39" s="110"/>
      <c r="I39" s="114"/>
      <c r="J39" s="115"/>
      <c r="K39" s="110"/>
      <c r="L39" s="112"/>
      <c r="M39" s="101" t="str">
        <f t="shared" si="0"/>
        <v/>
      </c>
      <c r="N39" s="110"/>
      <c r="O39" s="116"/>
      <c r="P39" s="117"/>
      <c r="Q39" s="114"/>
      <c r="R39" s="114"/>
      <c r="S39" s="114"/>
      <c r="T39" s="104" t="str">
        <f t="shared" si="1"/>
        <v/>
      </c>
    </row>
    <row r="40" spans="1:20">
      <c r="A40" s="105"/>
      <c r="B40" s="109"/>
      <c r="C40" s="110"/>
      <c r="D40" s="110"/>
      <c r="E40" s="111"/>
      <c r="F40" s="112"/>
      <c r="G40" s="113"/>
      <c r="H40" s="110"/>
      <c r="I40" s="114"/>
      <c r="J40" s="115"/>
      <c r="K40" s="110"/>
      <c r="L40" s="112"/>
      <c r="M40" s="101" t="str">
        <f t="shared" si="0"/>
        <v/>
      </c>
      <c r="N40" s="110"/>
      <c r="O40" s="116"/>
      <c r="P40" s="117"/>
      <c r="Q40" s="114"/>
      <c r="R40" s="114"/>
      <c r="S40" s="114"/>
      <c r="T40" s="104" t="str">
        <f t="shared" si="1"/>
        <v/>
      </c>
    </row>
    <row r="41" spans="1:20">
      <c r="A41" s="105"/>
      <c r="B41" s="109"/>
      <c r="C41" s="110"/>
      <c r="D41" s="110"/>
      <c r="E41" s="111"/>
      <c r="F41" s="112"/>
      <c r="G41" s="113"/>
      <c r="H41" s="110"/>
      <c r="I41" s="114"/>
      <c r="J41" s="115"/>
      <c r="K41" s="110"/>
      <c r="L41" s="112"/>
      <c r="M41" s="101" t="str">
        <f t="shared" si="0"/>
        <v/>
      </c>
      <c r="N41" s="110"/>
      <c r="O41" s="116"/>
      <c r="P41" s="117"/>
      <c r="Q41" s="114"/>
      <c r="R41" s="114"/>
      <c r="S41" s="114"/>
      <c r="T41" s="104" t="str">
        <f t="shared" si="1"/>
        <v/>
      </c>
    </row>
    <row r="42" spans="1:20">
      <c r="A42" s="105"/>
      <c r="B42" s="109"/>
      <c r="C42" s="110"/>
      <c r="D42" s="110"/>
      <c r="E42" s="111"/>
      <c r="F42" s="112"/>
      <c r="G42" s="113"/>
      <c r="H42" s="110"/>
      <c r="I42" s="114"/>
      <c r="J42" s="115"/>
      <c r="K42" s="110"/>
      <c r="L42" s="112"/>
      <c r="M42" s="101" t="str">
        <f t="shared" si="0"/>
        <v/>
      </c>
      <c r="N42" s="110"/>
      <c r="O42" s="116"/>
      <c r="P42" s="117"/>
      <c r="Q42" s="114"/>
      <c r="R42" s="114"/>
      <c r="S42" s="114"/>
      <c r="T42" s="104" t="str">
        <f t="shared" si="1"/>
        <v/>
      </c>
    </row>
    <row r="43" spans="1:20">
      <c r="A43" s="105"/>
      <c r="B43" s="109"/>
      <c r="C43" s="110"/>
      <c r="D43" s="110"/>
      <c r="E43" s="111"/>
      <c r="F43" s="112"/>
      <c r="G43" s="113"/>
      <c r="H43" s="110"/>
      <c r="I43" s="114"/>
      <c r="J43" s="115"/>
      <c r="K43" s="110"/>
      <c r="L43" s="112"/>
      <c r="M43" s="101" t="str">
        <f t="shared" si="0"/>
        <v/>
      </c>
      <c r="N43" s="110"/>
      <c r="O43" s="116"/>
      <c r="P43" s="117"/>
      <c r="Q43" s="114"/>
      <c r="R43" s="114"/>
      <c r="S43" s="114"/>
      <c r="T43" s="104" t="str">
        <f t="shared" si="1"/>
        <v/>
      </c>
    </row>
    <row r="44" spans="1:20">
      <c r="A44" s="105"/>
      <c r="B44" s="109"/>
      <c r="C44" s="110"/>
      <c r="D44" s="110"/>
      <c r="E44" s="111"/>
      <c r="F44" s="112"/>
      <c r="G44" s="113"/>
      <c r="H44" s="110"/>
      <c r="I44" s="114"/>
      <c r="J44" s="115"/>
      <c r="K44" s="110"/>
      <c r="L44" s="112"/>
      <c r="M44" s="101" t="str">
        <f t="shared" si="0"/>
        <v/>
      </c>
      <c r="N44" s="110"/>
      <c r="O44" s="116"/>
      <c r="P44" s="117"/>
      <c r="Q44" s="114"/>
      <c r="R44" s="114"/>
      <c r="S44" s="114"/>
      <c r="T44" s="104" t="str">
        <f t="shared" si="1"/>
        <v/>
      </c>
    </row>
    <row r="45" spans="1:20">
      <c r="A45" s="105"/>
      <c r="B45" s="109"/>
      <c r="C45" s="110"/>
      <c r="D45" s="110"/>
      <c r="E45" s="111"/>
      <c r="F45" s="112"/>
      <c r="G45" s="113"/>
      <c r="H45" s="110"/>
      <c r="I45" s="114"/>
      <c r="J45" s="115"/>
      <c r="K45" s="110"/>
      <c r="L45" s="112"/>
      <c r="M45" s="101" t="str">
        <f t="shared" si="0"/>
        <v/>
      </c>
      <c r="N45" s="110"/>
      <c r="O45" s="116"/>
      <c r="P45" s="117"/>
      <c r="Q45" s="114"/>
      <c r="R45" s="114"/>
      <c r="S45" s="114"/>
      <c r="T45" s="104" t="str">
        <f t="shared" si="1"/>
        <v/>
      </c>
    </row>
    <row r="46" spans="1:20">
      <c r="A46" s="105"/>
      <c r="B46" s="109"/>
      <c r="C46" s="110"/>
      <c r="D46" s="110"/>
      <c r="E46" s="111"/>
      <c r="F46" s="112"/>
      <c r="G46" s="113"/>
      <c r="H46" s="110"/>
      <c r="I46" s="114"/>
      <c r="J46" s="115"/>
      <c r="K46" s="110"/>
      <c r="L46" s="112"/>
      <c r="M46" s="101" t="str">
        <f t="shared" si="0"/>
        <v/>
      </c>
      <c r="N46" s="110"/>
      <c r="O46" s="116"/>
      <c r="P46" s="117"/>
      <c r="Q46" s="114"/>
      <c r="R46" s="114"/>
      <c r="S46" s="114"/>
      <c r="T46" s="104" t="str">
        <f t="shared" si="1"/>
        <v/>
      </c>
    </row>
    <row r="47" spans="1:20">
      <c r="A47" s="105"/>
      <c r="B47" s="109"/>
      <c r="C47" s="110"/>
      <c r="D47" s="110"/>
      <c r="E47" s="111"/>
      <c r="F47" s="112"/>
      <c r="G47" s="113"/>
      <c r="H47" s="110"/>
      <c r="I47" s="114"/>
      <c r="J47" s="115"/>
      <c r="K47" s="110"/>
      <c r="L47" s="112"/>
      <c r="M47" s="101" t="str">
        <f t="shared" si="0"/>
        <v/>
      </c>
      <c r="N47" s="110"/>
      <c r="O47" s="116"/>
      <c r="P47" s="117"/>
      <c r="Q47" s="114"/>
      <c r="R47" s="114"/>
      <c r="S47" s="114"/>
      <c r="T47" s="104" t="str">
        <f t="shared" si="1"/>
        <v/>
      </c>
    </row>
    <row r="48" spans="1:20">
      <c r="A48" s="105"/>
      <c r="B48" s="109"/>
      <c r="C48" s="110"/>
      <c r="D48" s="110"/>
      <c r="E48" s="111"/>
      <c r="F48" s="112"/>
      <c r="G48" s="113"/>
      <c r="H48" s="110"/>
      <c r="I48" s="114"/>
      <c r="J48" s="115"/>
      <c r="K48" s="110"/>
      <c r="L48" s="112"/>
      <c r="M48" s="101" t="str">
        <f t="shared" si="0"/>
        <v/>
      </c>
      <c r="N48" s="110"/>
      <c r="O48" s="116"/>
      <c r="P48" s="117"/>
      <c r="Q48" s="114"/>
      <c r="R48" s="114"/>
      <c r="S48" s="114"/>
      <c r="T48" s="104" t="str">
        <f t="shared" si="1"/>
        <v/>
      </c>
    </row>
    <row r="49" spans="1:20">
      <c r="A49" s="105"/>
      <c r="B49" s="109"/>
      <c r="C49" s="110"/>
      <c r="D49" s="110"/>
      <c r="E49" s="111"/>
      <c r="F49" s="112"/>
      <c r="G49" s="113"/>
      <c r="H49" s="110"/>
      <c r="I49" s="114"/>
      <c r="J49" s="115"/>
      <c r="K49" s="110"/>
      <c r="L49" s="112"/>
      <c r="M49" s="101" t="str">
        <f t="shared" si="0"/>
        <v/>
      </c>
      <c r="N49" s="110"/>
      <c r="O49" s="116"/>
      <c r="P49" s="117"/>
      <c r="Q49" s="114"/>
      <c r="R49" s="114"/>
      <c r="S49" s="114"/>
      <c r="T49" s="104" t="str">
        <f t="shared" si="1"/>
        <v/>
      </c>
    </row>
    <row r="50" spans="1:20">
      <c r="A50" s="105"/>
      <c r="B50" s="109"/>
      <c r="C50" s="110"/>
      <c r="D50" s="110"/>
      <c r="E50" s="111"/>
      <c r="F50" s="112"/>
      <c r="G50" s="113"/>
      <c r="H50" s="110"/>
      <c r="I50" s="114"/>
      <c r="J50" s="115"/>
      <c r="K50" s="110"/>
      <c r="L50" s="112"/>
      <c r="M50" s="101" t="str">
        <f t="shared" si="0"/>
        <v/>
      </c>
      <c r="N50" s="110"/>
      <c r="O50" s="116"/>
      <c r="P50" s="117"/>
      <c r="Q50" s="114"/>
      <c r="R50" s="114"/>
      <c r="S50" s="114"/>
      <c r="T50" s="104" t="str">
        <f t="shared" si="1"/>
        <v/>
      </c>
    </row>
    <row r="51" spans="1:20">
      <c r="A51" s="105"/>
      <c r="B51" s="109"/>
      <c r="C51" s="110"/>
      <c r="D51" s="110"/>
      <c r="E51" s="111"/>
      <c r="F51" s="112"/>
      <c r="G51" s="113"/>
      <c r="H51" s="110"/>
      <c r="I51" s="114"/>
      <c r="J51" s="115"/>
      <c r="K51" s="110"/>
      <c r="L51" s="112"/>
      <c r="M51" s="101" t="str">
        <f t="shared" si="0"/>
        <v/>
      </c>
      <c r="N51" s="110"/>
      <c r="O51" s="116"/>
      <c r="P51" s="117"/>
      <c r="Q51" s="114"/>
      <c r="R51" s="114"/>
      <c r="S51" s="114"/>
      <c r="T51" s="104" t="str">
        <f t="shared" si="1"/>
        <v/>
      </c>
    </row>
    <row r="52" spans="1:20">
      <c r="A52" s="105"/>
      <c r="B52" s="109"/>
      <c r="C52" s="110"/>
      <c r="D52" s="110"/>
      <c r="E52" s="111"/>
      <c r="F52" s="112"/>
      <c r="G52" s="113"/>
      <c r="H52" s="110"/>
      <c r="I52" s="114"/>
      <c r="J52" s="115"/>
      <c r="K52" s="110"/>
      <c r="L52" s="112"/>
      <c r="M52" s="101" t="str">
        <f t="shared" si="0"/>
        <v/>
      </c>
      <c r="N52" s="110"/>
      <c r="O52" s="116"/>
      <c r="P52" s="117"/>
      <c r="Q52" s="114"/>
      <c r="R52" s="114"/>
      <c r="S52" s="114"/>
      <c r="T52" s="104" t="str">
        <f t="shared" si="1"/>
        <v/>
      </c>
    </row>
    <row r="53" spans="1:20">
      <c r="A53" s="105"/>
      <c r="B53" s="109"/>
      <c r="C53" s="110"/>
      <c r="D53" s="110"/>
      <c r="E53" s="111"/>
      <c r="F53" s="112"/>
      <c r="G53" s="113"/>
      <c r="H53" s="110"/>
      <c r="I53" s="114"/>
      <c r="J53" s="115"/>
      <c r="K53" s="110"/>
      <c r="L53" s="112"/>
      <c r="M53" s="101" t="str">
        <f t="shared" si="0"/>
        <v/>
      </c>
      <c r="N53" s="110"/>
      <c r="O53" s="116"/>
      <c r="P53" s="117"/>
      <c r="Q53" s="114"/>
      <c r="R53" s="114"/>
      <c r="S53" s="114"/>
      <c r="T53" s="104" t="str">
        <f t="shared" si="1"/>
        <v/>
      </c>
    </row>
    <row r="54" spans="1:20">
      <c r="A54" s="105"/>
      <c r="B54" s="109"/>
      <c r="C54" s="110"/>
      <c r="D54" s="110"/>
      <c r="E54" s="111"/>
      <c r="F54" s="112"/>
      <c r="G54" s="113"/>
      <c r="H54" s="110"/>
      <c r="I54" s="114"/>
      <c r="J54" s="115"/>
      <c r="K54" s="110"/>
      <c r="L54" s="112"/>
      <c r="M54" s="101" t="str">
        <f t="shared" si="0"/>
        <v/>
      </c>
      <c r="N54" s="110"/>
      <c r="O54" s="116"/>
      <c r="P54" s="117"/>
      <c r="Q54" s="114"/>
      <c r="R54" s="114"/>
      <c r="S54" s="114"/>
      <c r="T54" s="104" t="str">
        <f t="shared" si="1"/>
        <v/>
      </c>
    </row>
    <row r="55" spans="1:20">
      <c r="A55" s="105"/>
      <c r="B55" s="109"/>
      <c r="C55" s="110"/>
      <c r="D55" s="110"/>
      <c r="E55" s="111"/>
      <c r="F55" s="112"/>
      <c r="G55" s="113"/>
      <c r="H55" s="110"/>
      <c r="I55" s="114"/>
      <c r="J55" s="115"/>
      <c r="K55" s="110"/>
      <c r="L55" s="112"/>
      <c r="M55" s="101" t="str">
        <f t="shared" si="0"/>
        <v/>
      </c>
      <c r="N55" s="110"/>
      <c r="O55" s="116"/>
      <c r="P55" s="117"/>
      <c r="Q55" s="114"/>
      <c r="R55" s="114"/>
      <c r="S55" s="114"/>
      <c r="T55" s="104" t="str">
        <f t="shared" si="1"/>
        <v/>
      </c>
    </row>
    <row r="56" spans="1:20">
      <c r="A56" s="105"/>
      <c r="B56" s="109"/>
      <c r="C56" s="110"/>
      <c r="D56" s="110"/>
      <c r="E56" s="111"/>
      <c r="F56" s="112"/>
      <c r="G56" s="113"/>
      <c r="H56" s="110"/>
      <c r="I56" s="114"/>
      <c r="J56" s="115"/>
      <c r="K56" s="110"/>
      <c r="L56" s="112"/>
      <c r="M56" s="101" t="str">
        <f t="shared" si="0"/>
        <v/>
      </c>
      <c r="N56" s="110"/>
      <c r="O56" s="116"/>
      <c r="P56" s="117"/>
      <c r="Q56" s="114"/>
      <c r="R56" s="114"/>
      <c r="S56" s="114"/>
      <c r="T56" s="104" t="str">
        <f t="shared" si="1"/>
        <v/>
      </c>
    </row>
    <row r="57" spans="1:20">
      <c r="A57" s="105"/>
      <c r="B57" s="109"/>
      <c r="C57" s="110"/>
      <c r="D57" s="110"/>
      <c r="E57" s="111"/>
      <c r="F57" s="112"/>
      <c r="G57" s="113"/>
      <c r="H57" s="110"/>
      <c r="I57" s="114"/>
      <c r="J57" s="115"/>
      <c r="K57" s="110"/>
      <c r="L57" s="112"/>
      <c r="M57" s="101" t="str">
        <f t="shared" si="0"/>
        <v/>
      </c>
      <c r="N57" s="110"/>
      <c r="O57" s="116"/>
      <c r="P57" s="117"/>
      <c r="Q57" s="114"/>
      <c r="R57" s="114"/>
      <c r="S57" s="114"/>
      <c r="T57" s="104" t="str">
        <f t="shared" si="1"/>
        <v/>
      </c>
    </row>
    <row r="58" spans="1:20">
      <c r="A58" s="105"/>
      <c r="B58" s="109"/>
      <c r="C58" s="110"/>
      <c r="D58" s="110"/>
      <c r="E58" s="111"/>
      <c r="F58" s="112"/>
      <c r="G58" s="113"/>
      <c r="H58" s="110"/>
      <c r="I58" s="114"/>
      <c r="J58" s="115"/>
      <c r="K58" s="110"/>
      <c r="L58" s="112"/>
      <c r="M58" s="101" t="str">
        <f t="shared" si="0"/>
        <v/>
      </c>
      <c r="N58" s="110"/>
      <c r="O58" s="116"/>
      <c r="P58" s="117"/>
      <c r="Q58" s="114"/>
      <c r="R58" s="114"/>
      <c r="S58" s="114"/>
      <c r="T58" s="104" t="str">
        <f t="shared" si="1"/>
        <v/>
      </c>
    </row>
    <row r="59" spans="1:20">
      <c r="A59" s="105"/>
      <c r="B59" s="109"/>
      <c r="C59" s="110"/>
      <c r="D59" s="110"/>
      <c r="E59" s="111"/>
      <c r="F59" s="112"/>
      <c r="G59" s="113"/>
      <c r="H59" s="110"/>
      <c r="I59" s="114"/>
      <c r="J59" s="115"/>
      <c r="K59" s="110"/>
      <c r="L59" s="112"/>
      <c r="M59" s="101" t="str">
        <f t="shared" si="0"/>
        <v/>
      </c>
      <c r="N59" s="110"/>
      <c r="O59" s="116"/>
      <c r="P59" s="117"/>
      <c r="Q59" s="114"/>
      <c r="R59" s="114"/>
      <c r="S59" s="114"/>
      <c r="T59" s="104" t="str">
        <f t="shared" si="1"/>
        <v/>
      </c>
    </row>
    <row r="60" spans="1:20">
      <c r="A60" s="105"/>
      <c r="B60" s="109"/>
      <c r="C60" s="110"/>
      <c r="D60" s="110"/>
      <c r="E60" s="111"/>
      <c r="F60" s="112"/>
      <c r="G60" s="113"/>
      <c r="H60" s="110"/>
      <c r="I60" s="114"/>
      <c r="J60" s="115"/>
      <c r="K60" s="110"/>
      <c r="L60" s="112"/>
      <c r="M60" s="101" t="str">
        <f t="shared" si="0"/>
        <v/>
      </c>
      <c r="N60" s="110"/>
      <c r="O60" s="116"/>
      <c r="P60" s="117"/>
      <c r="Q60" s="114"/>
      <c r="R60" s="114"/>
      <c r="S60" s="114"/>
      <c r="T60" s="104" t="str">
        <f t="shared" si="1"/>
        <v/>
      </c>
    </row>
    <row r="61" spans="1:20">
      <c r="A61" s="105"/>
      <c r="B61" s="109"/>
      <c r="C61" s="110"/>
      <c r="D61" s="110"/>
      <c r="E61" s="111"/>
      <c r="F61" s="112"/>
      <c r="G61" s="113"/>
      <c r="H61" s="110"/>
      <c r="I61" s="114"/>
      <c r="J61" s="115"/>
      <c r="K61" s="110"/>
      <c r="L61" s="112"/>
      <c r="M61" s="101" t="str">
        <f t="shared" si="0"/>
        <v/>
      </c>
      <c r="N61" s="110"/>
      <c r="O61" s="116"/>
      <c r="P61" s="117"/>
      <c r="Q61" s="114"/>
      <c r="R61" s="114"/>
      <c r="S61" s="114"/>
      <c r="T61" s="104" t="str">
        <f t="shared" si="1"/>
        <v/>
      </c>
    </row>
    <row r="62" spans="1:20">
      <c r="A62" s="105"/>
      <c r="B62" s="109"/>
      <c r="C62" s="110"/>
      <c r="D62" s="110"/>
      <c r="E62" s="111"/>
      <c r="F62" s="112"/>
      <c r="G62" s="113"/>
      <c r="H62" s="110"/>
      <c r="I62" s="114"/>
      <c r="J62" s="115"/>
      <c r="K62" s="110"/>
      <c r="L62" s="112"/>
      <c r="M62" s="101" t="str">
        <f t="shared" si="0"/>
        <v/>
      </c>
      <c r="N62" s="110"/>
      <c r="O62" s="116"/>
      <c r="P62" s="117"/>
      <c r="Q62" s="114"/>
      <c r="R62" s="114"/>
      <c r="S62" s="114"/>
      <c r="T62" s="104" t="str">
        <f t="shared" si="1"/>
        <v/>
      </c>
    </row>
    <row r="63" spans="1:20">
      <c r="A63" s="105"/>
      <c r="B63" s="109"/>
      <c r="C63" s="110"/>
      <c r="D63" s="110"/>
      <c r="E63" s="111"/>
      <c r="F63" s="112"/>
      <c r="G63" s="113"/>
      <c r="H63" s="110"/>
      <c r="I63" s="114"/>
      <c r="J63" s="115"/>
      <c r="K63" s="110"/>
      <c r="L63" s="112"/>
      <c r="M63" s="101" t="str">
        <f t="shared" si="0"/>
        <v/>
      </c>
      <c r="N63" s="110"/>
      <c r="O63" s="116"/>
      <c r="P63" s="117"/>
      <c r="Q63" s="114"/>
      <c r="R63" s="114"/>
      <c r="S63" s="114"/>
      <c r="T63" s="104" t="str">
        <f t="shared" si="1"/>
        <v/>
      </c>
    </row>
    <row r="64" spans="1:20">
      <c r="A64" s="105"/>
      <c r="B64" s="109"/>
      <c r="C64" s="110"/>
      <c r="D64" s="110"/>
      <c r="E64" s="111"/>
      <c r="F64" s="112"/>
      <c r="G64" s="113"/>
      <c r="H64" s="110"/>
      <c r="I64" s="114"/>
      <c r="J64" s="115"/>
      <c r="K64" s="110"/>
      <c r="L64" s="112"/>
      <c r="M64" s="101" t="str">
        <f t="shared" si="0"/>
        <v/>
      </c>
      <c r="N64" s="110"/>
      <c r="O64" s="116"/>
      <c r="P64" s="117"/>
      <c r="Q64" s="114"/>
      <c r="R64" s="114"/>
      <c r="S64" s="114"/>
      <c r="T64" s="104" t="str">
        <f t="shared" si="1"/>
        <v/>
      </c>
    </row>
    <row r="65" spans="1:20">
      <c r="A65" s="105"/>
      <c r="B65" s="109"/>
      <c r="C65" s="110"/>
      <c r="D65" s="110"/>
      <c r="E65" s="111"/>
      <c r="F65" s="112"/>
      <c r="G65" s="113"/>
      <c r="H65" s="110"/>
      <c r="I65" s="114"/>
      <c r="J65" s="115"/>
      <c r="K65" s="110"/>
      <c r="L65" s="112"/>
      <c r="M65" s="101" t="str">
        <f t="shared" si="0"/>
        <v/>
      </c>
      <c r="N65" s="110"/>
      <c r="O65" s="116"/>
      <c r="P65" s="117"/>
      <c r="Q65" s="114"/>
      <c r="R65" s="114"/>
      <c r="S65" s="114"/>
      <c r="T65" s="104" t="str">
        <f t="shared" si="1"/>
        <v/>
      </c>
    </row>
    <row r="66" spans="1:20">
      <c r="A66" s="105"/>
      <c r="B66" s="109"/>
      <c r="C66" s="110"/>
      <c r="D66" s="110"/>
      <c r="E66" s="111"/>
      <c r="F66" s="112"/>
      <c r="G66" s="113"/>
      <c r="H66" s="110"/>
      <c r="I66" s="114"/>
      <c r="J66" s="115"/>
      <c r="K66" s="110"/>
      <c r="L66" s="112"/>
      <c r="M66" s="101" t="str">
        <f t="shared" si="0"/>
        <v/>
      </c>
      <c r="N66" s="110"/>
      <c r="O66" s="116"/>
      <c r="P66" s="117"/>
      <c r="Q66" s="114"/>
      <c r="R66" s="114"/>
      <c r="S66" s="114"/>
      <c r="T66" s="104" t="str">
        <f t="shared" si="1"/>
        <v/>
      </c>
    </row>
    <row r="67" spans="1:20">
      <c r="A67" s="105"/>
      <c r="B67" s="109"/>
      <c r="C67" s="110"/>
      <c r="D67" s="110"/>
      <c r="E67" s="111"/>
      <c r="F67" s="112"/>
      <c r="G67" s="113"/>
      <c r="H67" s="110"/>
      <c r="I67" s="114"/>
      <c r="J67" s="115"/>
      <c r="K67" s="110"/>
      <c r="L67" s="112"/>
      <c r="M67" s="101" t="str">
        <f t="shared" si="0"/>
        <v/>
      </c>
      <c r="N67" s="110"/>
      <c r="O67" s="116"/>
      <c r="P67" s="117"/>
      <c r="Q67" s="114"/>
      <c r="R67" s="114"/>
      <c r="S67" s="114"/>
      <c r="T67" s="104" t="str">
        <f t="shared" si="1"/>
        <v/>
      </c>
    </row>
    <row r="68" spans="1:20">
      <c r="A68" s="105"/>
      <c r="B68" s="109"/>
      <c r="C68" s="110"/>
      <c r="D68" s="110"/>
      <c r="E68" s="111"/>
      <c r="F68" s="112"/>
      <c r="G68" s="113"/>
      <c r="H68" s="110"/>
      <c r="I68" s="114"/>
      <c r="J68" s="115"/>
      <c r="K68" s="110"/>
      <c r="L68" s="112"/>
      <c r="M68" s="101" t="str">
        <f t="shared" si="0"/>
        <v/>
      </c>
      <c r="N68" s="110"/>
      <c r="O68" s="116"/>
      <c r="P68" s="117"/>
      <c r="Q68" s="114"/>
      <c r="R68" s="114"/>
      <c r="S68" s="114"/>
      <c r="T68" s="104" t="str">
        <f t="shared" si="1"/>
        <v/>
      </c>
    </row>
    <row r="69" spans="1:20">
      <c r="A69" s="105"/>
      <c r="B69" s="109"/>
      <c r="C69" s="110"/>
      <c r="D69" s="110"/>
      <c r="E69" s="111"/>
      <c r="F69" s="112"/>
      <c r="G69" s="113"/>
      <c r="H69" s="110"/>
      <c r="I69" s="114"/>
      <c r="J69" s="115"/>
      <c r="K69" s="110"/>
      <c r="L69" s="112"/>
      <c r="M69" s="101" t="str">
        <f t="shared" si="0"/>
        <v/>
      </c>
      <c r="N69" s="110"/>
      <c r="O69" s="116"/>
      <c r="P69" s="117"/>
      <c r="Q69" s="114"/>
      <c r="R69" s="114"/>
      <c r="S69" s="114"/>
      <c r="T69" s="104" t="str">
        <f t="shared" si="1"/>
        <v/>
      </c>
    </row>
    <row r="70" spans="1:20">
      <c r="A70" s="105"/>
      <c r="B70" s="109"/>
      <c r="C70" s="110"/>
      <c r="D70" s="110"/>
      <c r="E70" s="111"/>
      <c r="F70" s="112"/>
      <c r="G70" s="113"/>
      <c r="H70" s="110"/>
      <c r="I70" s="114"/>
      <c r="J70" s="115"/>
      <c r="K70" s="110"/>
      <c r="L70" s="112"/>
      <c r="M70" s="101" t="str">
        <f t="shared" si="0"/>
        <v/>
      </c>
      <c r="N70" s="110"/>
      <c r="O70" s="116"/>
      <c r="P70" s="117"/>
      <c r="Q70" s="114"/>
      <c r="R70" s="114"/>
      <c r="S70" s="114"/>
      <c r="T70" s="104" t="str">
        <f t="shared" si="1"/>
        <v/>
      </c>
    </row>
    <row r="71" spans="1:20">
      <c r="A71" s="105"/>
      <c r="B71" s="109"/>
      <c r="C71" s="110"/>
      <c r="D71" s="110"/>
      <c r="E71" s="111"/>
      <c r="F71" s="112"/>
      <c r="G71" s="113"/>
      <c r="H71" s="110"/>
      <c r="I71" s="114"/>
      <c r="J71" s="115"/>
      <c r="K71" s="110"/>
      <c r="L71" s="112"/>
      <c r="M71" s="101" t="str">
        <f t="shared" si="0"/>
        <v/>
      </c>
      <c r="N71" s="110"/>
      <c r="O71" s="116"/>
      <c r="P71" s="117"/>
      <c r="Q71" s="114"/>
      <c r="R71" s="114"/>
      <c r="S71" s="114"/>
      <c r="T71" s="104" t="str">
        <f t="shared" si="1"/>
        <v/>
      </c>
    </row>
    <row r="72" spans="1:20">
      <c r="A72" s="105"/>
      <c r="B72" s="109"/>
      <c r="C72" s="110"/>
      <c r="D72" s="110"/>
      <c r="E72" s="111"/>
      <c r="F72" s="112"/>
      <c r="G72" s="113"/>
      <c r="H72" s="110"/>
      <c r="I72" s="114"/>
      <c r="J72" s="115"/>
      <c r="K72" s="110"/>
      <c r="L72" s="112"/>
      <c r="M72" s="101" t="str">
        <f t="shared" si="0"/>
        <v/>
      </c>
      <c r="N72" s="110"/>
      <c r="O72" s="116"/>
      <c r="P72" s="117"/>
      <c r="Q72" s="114"/>
      <c r="R72" s="114"/>
      <c r="S72" s="114"/>
      <c r="T72" s="104" t="str">
        <f t="shared" si="1"/>
        <v/>
      </c>
    </row>
    <row r="73" spans="1:20">
      <c r="A73" s="105"/>
      <c r="B73" s="109"/>
      <c r="C73" s="110"/>
      <c r="D73" s="110"/>
      <c r="E73" s="111"/>
      <c r="F73" s="112"/>
      <c r="G73" s="113"/>
      <c r="H73" s="110"/>
      <c r="I73" s="114"/>
      <c r="J73" s="115"/>
      <c r="K73" s="110"/>
      <c r="L73" s="112"/>
      <c r="M73" s="101" t="str">
        <f t="shared" si="0"/>
        <v/>
      </c>
      <c r="N73" s="110"/>
      <c r="O73" s="116"/>
      <c r="P73" s="117"/>
      <c r="Q73" s="114"/>
      <c r="R73" s="114"/>
      <c r="S73" s="114"/>
      <c r="T73" s="104" t="str">
        <f t="shared" si="1"/>
        <v/>
      </c>
    </row>
    <row r="74" spans="1:20">
      <c r="A74" s="105"/>
      <c r="B74" s="109"/>
      <c r="C74" s="110"/>
      <c r="D74" s="110"/>
      <c r="E74" s="111"/>
      <c r="F74" s="112"/>
      <c r="G74" s="113"/>
      <c r="H74" s="110"/>
      <c r="I74" s="114"/>
      <c r="J74" s="115"/>
      <c r="K74" s="110"/>
      <c r="L74" s="112"/>
      <c r="M74" s="101" t="str">
        <f t="shared" si="0"/>
        <v/>
      </c>
      <c r="N74" s="110"/>
      <c r="O74" s="116"/>
      <c r="P74" s="117"/>
      <c r="Q74" s="114"/>
      <c r="R74" s="114"/>
      <c r="S74" s="114"/>
      <c r="T74" s="104" t="str">
        <f t="shared" si="1"/>
        <v/>
      </c>
    </row>
    <row r="75" spans="1:20">
      <c r="A75" s="105"/>
      <c r="B75" s="109"/>
      <c r="C75" s="110"/>
      <c r="D75" s="110"/>
      <c r="E75" s="111"/>
      <c r="F75" s="112"/>
      <c r="G75" s="113"/>
      <c r="H75" s="110"/>
      <c r="I75" s="114"/>
      <c r="J75" s="115"/>
      <c r="K75" s="110"/>
      <c r="L75" s="112"/>
      <c r="M75" s="101" t="str">
        <f t="shared" si="0"/>
        <v/>
      </c>
      <c r="N75" s="110"/>
      <c r="O75" s="116"/>
      <c r="P75" s="117"/>
      <c r="Q75" s="114"/>
      <c r="R75" s="114"/>
      <c r="S75" s="114"/>
      <c r="T75" s="104" t="str">
        <f t="shared" si="1"/>
        <v/>
      </c>
    </row>
    <row r="76" spans="1:20">
      <c r="A76" s="105"/>
      <c r="B76" s="109"/>
      <c r="C76" s="110"/>
      <c r="D76" s="110"/>
      <c r="E76" s="111"/>
      <c r="F76" s="112"/>
      <c r="G76" s="113"/>
      <c r="H76" s="110"/>
      <c r="I76" s="114"/>
      <c r="J76" s="115"/>
      <c r="K76" s="110"/>
      <c r="L76" s="112"/>
      <c r="M76" s="101" t="str">
        <f t="shared" si="0"/>
        <v/>
      </c>
      <c r="N76" s="110"/>
      <c r="O76" s="116"/>
      <c r="P76" s="117"/>
      <c r="Q76" s="114"/>
      <c r="R76" s="114"/>
      <c r="S76" s="114"/>
      <c r="T76" s="104" t="str">
        <f t="shared" si="1"/>
        <v/>
      </c>
    </row>
    <row r="77" spans="1:20">
      <c r="A77" s="105"/>
      <c r="B77" s="109"/>
      <c r="C77" s="110"/>
      <c r="D77" s="110"/>
      <c r="E77" s="111"/>
      <c r="F77" s="112"/>
      <c r="G77" s="113"/>
      <c r="H77" s="110"/>
      <c r="I77" s="114"/>
      <c r="J77" s="115"/>
      <c r="K77" s="110"/>
      <c r="L77" s="112"/>
      <c r="M77" s="101" t="str">
        <f t="shared" si="0"/>
        <v/>
      </c>
      <c r="N77" s="110"/>
      <c r="O77" s="116"/>
      <c r="P77" s="117"/>
      <c r="Q77" s="114"/>
      <c r="R77" s="114"/>
      <c r="S77" s="114"/>
      <c r="T77" s="104" t="str">
        <f t="shared" ref="T77:T103" si="2">IF(Q77*R77*S77=0,"",Q77*R77*S77)</f>
        <v/>
      </c>
    </row>
    <row r="78" spans="1:20">
      <c r="A78" s="105"/>
      <c r="B78" s="109"/>
      <c r="C78" s="110"/>
      <c r="D78" s="110"/>
      <c r="E78" s="111"/>
      <c r="F78" s="112"/>
      <c r="G78" s="113"/>
      <c r="H78" s="110"/>
      <c r="I78" s="114"/>
      <c r="J78" s="115"/>
      <c r="K78" s="110"/>
      <c r="L78" s="112"/>
      <c r="M78" s="101" t="str">
        <f t="shared" si="0"/>
        <v/>
      </c>
      <c r="N78" s="110"/>
      <c r="O78" s="116"/>
      <c r="P78" s="117"/>
      <c r="Q78" s="114"/>
      <c r="R78" s="114"/>
      <c r="S78" s="114"/>
      <c r="T78" s="104" t="str">
        <f t="shared" si="2"/>
        <v/>
      </c>
    </row>
    <row r="79" spans="1:20">
      <c r="A79" s="105"/>
      <c r="B79" s="109"/>
      <c r="C79" s="110"/>
      <c r="D79" s="110"/>
      <c r="E79" s="111"/>
      <c r="F79" s="112"/>
      <c r="G79" s="113"/>
      <c r="H79" s="110"/>
      <c r="I79" s="114"/>
      <c r="J79" s="115"/>
      <c r="K79" s="110"/>
      <c r="L79" s="112"/>
      <c r="M79" s="101" t="str">
        <f t="shared" si="0"/>
        <v/>
      </c>
      <c r="N79" s="110"/>
      <c r="O79" s="116"/>
      <c r="P79" s="117"/>
      <c r="Q79" s="114"/>
      <c r="R79" s="114"/>
      <c r="S79" s="114"/>
      <c r="T79" s="104" t="str">
        <f t="shared" si="2"/>
        <v/>
      </c>
    </row>
    <row r="80" spans="1:20">
      <c r="A80" s="105"/>
      <c r="B80" s="109"/>
      <c r="C80" s="110"/>
      <c r="D80" s="110"/>
      <c r="E80" s="111"/>
      <c r="F80" s="112"/>
      <c r="G80" s="113"/>
      <c r="H80" s="110"/>
      <c r="I80" s="114"/>
      <c r="J80" s="115"/>
      <c r="K80" s="110"/>
      <c r="L80" s="112"/>
      <c r="M80" s="101" t="str">
        <f t="shared" si="0"/>
        <v/>
      </c>
      <c r="N80" s="110"/>
      <c r="O80" s="116"/>
      <c r="P80" s="117"/>
      <c r="Q80" s="114"/>
      <c r="R80" s="114"/>
      <c r="S80" s="114"/>
      <c r="T80" s="104" t="str">
        <f t="shared" si="2"/>
        <v/>
      </c>
    </row>
    <row r="81" spans="1:20">
      <c r="A81" s="105"/>
      <c r="B81" s="109"/>
      <c r="C81" s="110"/>
      <c r="D81" s="110"/>
      <c r="E81" s="111"/>
      <c r="F81" s="112"/>
      <c r="G81" s="113"/>
      <c r="H81" s="110"/>
      <c r="I81" s="114"/>
      <c r="J81" s="115"/>
      <c r="K81" s="110"/>
      <c r="L81" s="112"/>
      <c r="M81" s="101" t="str">
        <f t="shared" si="0"/>
        <v/>
      </c>
      <c r="N81" s="110"/>
      <c r="O81" s="116"/>
      <c r="P81" s="117"/>
      <c r="Q81" s="114"/>
      <c r="R81" s="114"/>
      <c r="S81" s="114"/>
      <c r="T81" s="104" t="str">
        <f t="shared" si="2"/>
        <v/>
      </c>
    </row>
    <row r="82" spans="1:20">
      <c r="A82" s="105"/>
      <c r="B82" s="109"/>
      <c r="C82" s="110"/>
      <c r="D82" s="110"/>
      <c r="E82" s="111"/>
      <c r="F82" s="112"/>
      <c r="G82" s="113"/>
      <c r="H82" s="110"/>
      <c r="I82" s="114"/>
      <c r="J82" s="115"/>
      <c r="K82" s="110"/>
      <c r="L82" s="112"/>
      <c r="M82" s="101" t="str">
        <f t="shared" si="0"/>
        <v/>
      </c>
      <c r="N82" s="110"/>
      <c r="O82" s="116"/>
      <c r="P82" s="117"/>
      <c r="Q82" s="114"/>
      <c r="R82" s="114"/>
      <c r="S82" s="114"/>
      <c r="T82" s="104" t="str">
        <f t="shared" si="2"/>
        <v/>
      </c>
    </row>
    <row r="83" spans="1:20">
      <c r="A83" s="105"/>
      <c r="B83" s="109"/>
      <c r="C83" s="110"/>
      <c r="D83" s="110"/>
      <c r="E83" s="111"/>
      <c r="F83" s="112"/>
      <c r="G83" s="113"/>
      <c r="H83" s="110"/>
      <c r="I83" s="114"/>
      <c r="J83" s="115"/>
      <c r="K83" s="110"/>
      <c r="L83" s="112"/>
      <c r="M83" s="101" t="str">
        <f t="shared" si="0"/>
        <v/>
      </c>
      <c r="N83" s="110"/>
      <c r="O83" s="116"/>
      <c r="P83" s="117"/>
      <c r="Q83" s="114"/>
      <c r="R83" s="114"/>
      <c r="S83" s="114"/>
      <c r="T83" s="104" t="str">
        <f t="shared" si="2"/>
        <v/>
      </c>
    </row>
    <row r="84" spans="1:20">
      <c r="A84" s="105"/>
      <c r="B84" s="109"/>
      <c r="C84" s="110"/>
      <c r="D84" s="110"/>
      <c r="E84" s="111"/>
      <c r="F84" s="112"/>
      <c r="G84" s="113"/>
      <c r="H84" s="110"/>
      <c r="I84" s="114"/>
      <c r="J84" s="115"/>
      <c r="K84" s="110"/>
      <c r="L84" s="112"/>
      <c r="M84" s="101" t="str">
        <f t="shared" si="0"/>
        <v/>
      </c>
      <c r="N84" s="110"/>
      <c r="O84" s="116"/>
      <c r="P84" s="117"/>
      <c r="Q84" s="114"/>
      <c r="R84" s="114"/>
      <c r="S84" s="114"/>
      <c r="T84" s="104" t="str">
        <f t="shared" si="2"/>
        <v/>
      </c>
    </row>
    <row r="85" spans="1:20">
      <c r="A85" s="105"/>
      <c r="B85" s="109"/>
      <c r="C85" s="110"/>
      <c r="D85" s="110"/>
      <c r="E85" s="111"/>
      <c r="F85" s="112"/>
      <c r="G85" s="113"/>
      <c r="H85" s="110"/>
      <c r="I85" s="114"/>
      <c r="J85" s="115"/>
      <c r="K85" s="110"/>
      <c r="L85" s="112"/>
      <c r="M85" s="101" t="str">
        <f t="shared" si="0"/>
        <v/>
      </c>
      <c r="N85" s="110"/>
      <c r="O85" s="116"/>
      <c r="P85" s="117"/>
      <c r="Q85" s="114"/>
      <c r="R85" s="114"/>
      <c r="S85" s="114"/>
      <c r="T85" s="104" t="str">
        <f t="shared" si="2"/>
        <v/>
      </c>
    </row>
    <row r="86" spans="1:20">
      <c r="A86" s="105"/>
      <c r="B86" s="109"/>
      <c r="C86" s="110"/>
      <c r="D86" s="110"/>
      <c r="E86" s="111"/>
      <c r="F86" s="112"/>
      <c r="G86" s="113"/>
      <c r="H86" s="110"/>
      <c r="I86" s="114"/>
      <c r="J86" s="115"/>
      <c r="K86" s="110"/>
      <c r="L86" s="112"/>
      <c r="M86" s="101" t="str">
        <f t="shared" si="0"/>
        <v/>
      </c>
      <c r="N86" s="110"/>
      <c r="O86" s="116"/>
      <c r="P86" s="117"/>
      <c r="Q86" s="114"/>
      <c r="R86" s="114"/>
      <c r="S86" s="114"/>
      <c r="T86" s="104" t="str">
        <f t="shared" si="2"/>
        <v/>
      </c>
    </row>
    <row r="87" spans="1:20">
      <c r="A87" s="105"/>
      <c r="B87" s="109"/>
      <c r="C87" s="110"/>
      <c r="D87" s="110"/>
      <c r="E87" s="111"/>
      <c r="F87" s="112"/>
      <c r="G87" s="113"/>
      <c r="H87" s="110"/>
      <c r="I87" s="114"/>
      <c r="J87" s="115"/>
      <c r="K87" s="110"/>
      <c r="L87" s="112"/>
      <c r="M87" s="101" t="str">
        <f t="shared" si="0"/>
        <v/>
      </c>
      <c r="N87" s="110"/>
      <c r="O87" s="116"/>
      <c r="P87" s="117"/>
      <c r="Q87" s="114"/>
      <c r="R87" s="114"/>
      <c r="S87" s="114"/>
      <c r="T87" s="104" t="str">
        <f t="shared" si="2"/>
        <v/>
      </c>
    </row>
    <row r="88" spans="1:20">
      <c r="A88" s="105"/>
      <c r="B88" s="109"/>
      <c r="C88" s="110"/>
      <c r="D88" s="110"/>
      <c r="E88" s="111"/>
      <c r="F88" s="112"/>
      <c r="G88" s="113"/>
      <c r="H88" s="110"/>
      <c r="I88" s="114"/>
      <c r="J88" s="115"/>
      <c r="K88" s="110"/>
      <c r="L88" s="112"/>
      <c r="M88" s="101" t="str">
        <f t="shared" si="0"/>
        <v/>
      </c>
      <c r="N88" s="110"/>
      <c r="O88" s="116"/>
      <c r="P88" s="117"/>
      <c r="Q88" s="114"/>
      <c r="R88" s="114"/>
      <c r="S88" s="114"/>
      <c r="T88" s="104" t="str">
        <f t="shared" si="2"/>
        <v/>
      </c>
    </row>
    <row r="89" spans="1:20">
      <c r="A89" s="105"/>
      <c r="B89" s="109"/>
      <c r="C89" s="110"/>
      <c r="D89" s="110"/>
      <c r="E89" s="111"/>
      <c r="F89" s="112"/>
      <c r="G89" s="113"/>
      <c r="H89" s="110"/>
      <c r="I89" s="114"/>
      <c r="J89" s="115"/>
      <c r="K89" s="110"/>
      <c r="L89" s="112"/>
      <c r="M89" s="101" t="str">
        <f t="shared" si="0"/>
        <v/>
      </c>
      <c r="N89" s="110"/>
      <c r="O89" s="116"/>
      <c r="P89" s="117"/>
      <c r="Q89" s="114"/>
      <c r="R89" s="114"/>
      <c r="S89" s="114"/>
      <c r="T89" s="104" t="str">
        <f t="shared" si="2"/>
        <v/>
      </c>
    </row>
    <row r="90" spans="1:20">
      <c r="A90" s="105"/>
      <c r="B90" s="109"/>
      <c r="C90" s="110"/>
      <c r="D90" s="110"/>
      <c r="E90" s="111"/>
      <c r="F90" s="112"/>
      <c r="G90" s="113"/>
      <c r="H90" s="110"/>
      <c r="I90" s="114"/>
      <c r="J90" s="115"/>
      <c r="K90" s="110"/>
      <c r="L90" s="112"/>
      <c r="M90" s="101" t="str">
        <f t="shared" si="0"/>
        <v/>
      </c>
      <c r="N90" s="110"/>
      <c r="O90" s="116"/>
      <c r="P90" s="117"/>
      <c r="Q90" s="114"/>
      <c r="R90" s="114"/>
      <c r="S90" s="114"/>
      <c r="T90" s="104" t="str">
        <f t="shared" si="2"/>
        <v/>
      </c>
    </row>
    <row r="91" spans="1:20">
      <c r="A91" s="105"/>
      <c r="B91" s="109"/>
      <c r="C91" s="110"/>
      <c r="D91" s="110"/>
      <c r="E91" s="111"/>
      <c r="F91" s="112"/>
      <c r="G91" s="113"/>
      <c r="H91" s="110"/>
      <c r="I91" s="114"/>
      <c r="J91" s="115"/>
      <c r="K91" s="110"/>
      <c r="L91" s="112"/>
      <c r="M91" s="101" t="str">
        <f t="shared" si="0"/>
        <v/>
      </c>
      <c r="N91" s="110"/>
      <c r="O91" s="116"/>
      <c r="P91" s="117"/>
      <c r="Q91" s="114"/>
      <c r="R91" s="114"/>
      <c r="S91" s="114"/>
      <c r="T91" s="104" t="str">
        <f t="shared" si="2"/>
        <v/>
      </c>
    </row>
    <row r="92" spans="1:20">
      <c r="A92" s="105"/>
      <c r="B92" s="109"/>
      <c r="C92" s="110"/>
      <c r="D92" s="110"/>
      <c r="E92" s="111"/>
      <c r="F92" s="112"/>
      <c r="G92" s="113"/>
      <c r="H92" s="110"/>
      <c r="I92" s="114"/>
      <c r="J92" s="115"/>
      <c r="K92" s="110"/>
      <c r="L92" s="112"/>
      <c r="M92" s="101" t="str">
        <f t="shared" si="0"/>
        <v/>
      </c>
      <c r="N92" s="110"/>
      <c r="O92" s="116"/>
      <c r="P92" s="117"/>
      <c r="Q92" s="114"/>
      <c r="R92" s="114"/>
      <c r="S92" s="114"/>
      <c r="T92" s="104" t="str">
        <f t="shared" si="2"/>
        <v/>
      </c>
    </row>
    <row r="93" spans="1:20">
      <c r="A93" s="105"/>
      <c r="B93" s="109"/>
      <c r="C93" s="110"/>
      <c r="D93" s="110"/>
      <c r="E93" s="111"/>
      <c r="F93" s="112"/>
      <c r="G93" s="113"/>
      <c r="H93" s="110"/>
      <c r="I93" s="114"/>
      <c r="J93" s="115"/>
      <c r="K93" s="110"/>
      <c r="L93" s="112"/>
      <c r="M93" s="101" t="str">
        <f t="shared" si="0"/>
        <v/>
      </c>
      <c r="N93" s="110"/>
      <c r="O93" s="116"/>
      <c r="P93" s="117"/>
      <c r="Q93" s="114"/>
      <c r="R93" s="114"/>
      <c r="S93" s="114"/>
      <c r="T93" s="104" t="str">
        <f t="shared" si="2"/>
        <v/>
      </c>
    </row>
    <row r="94" spans="1:20">
      <c r="A94" s="105"/>
      <c r="B94" s="109"/>
      <c r="C94" s="110"/>
      <c r="D94" s="110"/>
      <c r="E94" s="111"/>
      <c r="F94" s="112"/>
      <c r="G94" s="113"/>
      <c r="H94" s="110"/>
      <c r="I94" s="114"/>
      <c r="J94" s="115"/>
      <c r="K94" s="110"/>
      <c r="L94" s="112"/>
      <c r="M94" s="101" t="str">
        <f t="shared" si="0"/>
        <v/>
      </c>
      <c r="N94" s="110"/>
      <c r="O94" s="116"/>
      <c r="P94" s="117"/>
      <c r="Q94" s="114"/>
      <c r="R94" s="114"/>
      <c r="S94" s="114"/>
      <c r="T94" s="104" t="str">
        <f t="shared" si="2"/>
        <v/>
      </c>
    </row>
    <row r="95" spans="1:20">
      <c r="A95" s="105"/>
      <c r="B95" s="109"/>
      <c r="C95" s="110"/>
      <c r="D95" s="110"/>
      <c r="E95" s="111"/>
      <c r="F95" s="112"/>
      <c r="G95" s="113"/>
      <c r="H95" s="110"/>
      <c r="I95" s="114"/>
      <c r="J95" s="115"/>
      <c r="K95" s="110"/>
      <c r="L95" s="112"/>
      <c r="M95" s="101" t="str">
        <f t="shared" si="0"/>
        <v/>
      </c>
      <c r="N95" s="110"/>
      <c r="O95" s="116"/>
      <c r="P95" s="117"/>
      <c r="Q95" s="114"/>
      <c r="R95" s="114"/>
      <c r="S95" s="114"/>
      <c r="T95" s="104" t="str">
        <f t="shared" si="2"/>
        <v/>
      </c>
    </row>
    <row r="96" spans="1:20">
      <c r="A96" s="105"/>
      <c r="B96" s="109"/>
      <c r="C96" s="110"/>
      <c r="D96" s="110"/>
      <c r="E96" s="111"/>
      <c r="F96" s="112"/>
      <c r="G96" s="113"/>
      <c r="H96" s="110"/>
      <c r="I96" s="114"/>
      <c r="J96" s="115"/>
      <c r="K96" s="110"/>
      <c r="L96" s="112"/>
      <c r="M96" s="101" t="str">
        <f t="shared" si="0"/>
        <v/>
      </c>
      <c r="N96" s="110"/>
      <c r="O96" s="116"/>
      <c r="P96" s="117"/>
      <c r="Q96" s="114"/>
      <c r="R96" s="114"/>
      <c r="S96" s="114"/>
      <c r="T96" s="104" t="str">
        <f t="shared" si="2"/>
        <v/>
      </c>
    </row>
    <row r="97" spans="1:20">
      <c r="A97" s="105"/>
      <c r="B97" s="109"/>
      <c r="C97" s="110"/>
      <c r="D97" s="110"/>
      <c r="E97" s="111"/>
      <c r="F97" s="112"/>
      <c r="G97" s="113"/>
      <c r="H97" s="110"/>
      <c r="I97" s="114"/>
      <c r="J97" s="115"/>
      <c r="K97" s="110"/>
      <c r="L97" s="112"/>
      <c r="M97" s="101" t="str">
        <f t="shared" si="0"/>
        <v/>
      </c>
      <c r="N97" s="110"/>
      <c r="O97" s="116"/>
      <c r="P97" s="117"/>
      <c r="Q97" s="114"/>
      <c r="R97" s="114"/>
      <c r="S97" s="114"/>
      <c r="T97" s="104" t="str">
        <f t="shared" si="2"/>
        <v/>
      </c>
    </row>
    <row r="98" spans="1:20">
      <c r="A98" s="105"/>
      <c r="B98" s="109"/>
      <c r="C98" s="110"/>
      <c r="D98" s="110"/>
      <c r="E98" s="111"/>
      <c r="F98" s="112"/>
      <c r="G98" s="113"/>
      <c r="H98" s="110"/>
      <c r="I98" s="114"/>
      <c r="J98" s="115"/>
      <c r="K98" s="110"/>
      <c r="L98" s="112"/>
      <c r="M98" s="101" t="str">
        <f t="shared" si="0"/>
        <v/>
      </c>
      <c r="N98" s="110"/>
      <c r="O98" s="116"/>
      <c r="P98" s="117"/>
      <c r="Q98" s="114"/>
      <c r="R98" s="114"/>
      <c r="S98" s="114"/>
      <c r="T98" s="104" t="str">
        <f t="shared" si="2"/>
        <v/>
      </c>
    </row>
    <row r="99" spans="1:20">
      <c r="A99" s="105"/>
      <c r="B99" s="109"/>
      <c r="C99" s="110"/>
      <c r="D99" s="110"/>
      <c r="E99" s="111"/>
      <c r="F99" s="112"/>
      <c r="G99" s="113"/>
      <c r="H99" s="110"/>
      <c r="I99" s="114"/>
      <c r="J99" s="115"/>
      <c r="K99" s="110"/>
      <c r="L99" s="112"/>
      <c r="M99" s="101" t="str">
        <f t="shared" si="0"/>
        <v/>
      </c>
      <c r="N99" s="110"/>
      <c r="O99" s="116"/>
      <c r="P99" s="117"/>
      <c r="Q99" s="114"/>
      <c r="R99" s="114"/>
      <c r="S99" s="114"/>
      <c r="T99" s="104" t="str">
        <f t="shared" si="2"/>
        <v/>
      </c>
    </row>
    <row r="100" spans="1:20">
      <c r="A100" s="677"/>
      <c r="B100" s="678"/>
      <c r="C100" s="679"/>
      <c r="D100" s="679"/>
      <c r="E100" s="680"/>
      <c r="F100" s="681"/>
      <c r="G100" s="682"/>
      <c r="H100" s="679"/>
      <c r="I100" s="683"/>
      <c r="J100" s="684"/>
      <c r="K100" s="679"/>
      <c r="L100" s="681"/>
      <c r="M100" s="101" t="str">
        <f t="shared" si="0"/>
        <v/>
      </c>
      <c r="N100" s="679"/>
      <c r="O100" s="685"/>
      <c r="P100" s="686"/>
      <c r="Q100" s="683"/>
      <c r="R100" s="683"/>
      <c r="S100" s="683"/>
      <c r="T100" s="104" t="str">
        <f t="shared" si="2"/>
        <v/>
      </c>
    </row>
    <row r="101" spans="1:20">
      <c r="A101" s="677"/>
      <c r="B101" s="678"/>
      <c r="C101" s="679"/>
      <c r="D101" s="679"/>
      <c r="E101" s="680"/>
      <c r="F101" s="681"/>
      <c r="G101" s="682"/>
      <c r="H101" s="679"/>
      <c r="I101" s="683"/>
      <c r="J101" s="684"/>
      <c r="K101" s="679"/>
      <c r="L101" s="681"/>
      <c r="M101" s="101" t="str">
        <f t="shared" si="0"/>
        <v/>
      </c>
      <c r="N101" s="679"/>
      <c r="O101" s="685"/>
      <c r="P101" s="686"/>
      <c r="Q101" s="683"/>
      <c r="R101" s="683"/>
      <c r="S101" s="683"/>
      <c r="T101" s="104" t="str">
        <f t="shared" si="2"/>
        <v/>
      </c>
    </row>
    <row r="102" spans="1:20">
      <c r="A102" s="677"/>
      <c r="B102" s="678"/>
      <c r="C102" s="679"/>
      <c r="D102" s="679"/>
      <c r="E102" s="680"/>
      <c r="F102" s="681"/>
      <c r="G102" s="682"/>
      <c r="H102" s="679"/>
      <c r="I102" s="683"/>
      <c r="J102" s="684"/>
      <c r="K102" s="679"/>
      <c r="L102" s="681"/>
      <c r="M102" s="101" t="str">
        <f t="shared" si="0"/>
        <v/>
      </c>
      <c r="N102" s="679"/>
      <c r="O102" s="685"/>
      <c r="P102" s="686"/>
      <c r="Q102" s="683"/>
      <c r="R102" s="683"/>
      <c r="S102" s="683"/>
      <c r="T102" s="104" t="str">
        <f t="shared" si="2"/>
        <v/>
      </c>
    </row>
    <row r="103" spans="1:20" ht="13.5" thickBot="1">
      <c r="A103" s="118"/>
      <c r="B103" s="119"/>
      <c r="C103" s="120"/>
      <c r="D103" s="120"/>
      <c r="E103" s="121"/>
      <c r="F103" s="122"/>
      <c r="G103" s="123"/>
      <c r="H103" s="120"/>
      <c r="I103" s="124"/>
      <c r="J103" s="125"/>
      <c r="K103" s="120"/>
      <c r="L103" s="122"/>
      <c r="M103" s="101" t="str">
        <f t="shared" si="0"/>
        <v/>
      </c>
      <c r="N103" s="120"/>
      <c r="O103" s="126"/>
      <c r="P103" s="127"/>
      <c r="Q103" s="124"/>
      <c r="R103" s="124"/>
      <c r="S103" s="124"/>
      <c r="T103" s="104" t="str">
        <f t="shared" si="2"/>
        <v/>
      </c>
    </row>
  </sheetData>
  <mergeCells count="17">
    <mergeCell ref="G10:G11"/>
    <mergeCell ref="A2:T2"/>
    <mergeCell ref="A3:T3"/>
    <mergeCell ref="H10:H11"/>
    <mergeCell ref="I10:L10"/>
    <mergeCell ref="M10:M11"/>
    <mergeCell ref="N10:N11"/>
    <mergeCell ref="O10:O11"/>
    <mergeCell ref="P10:T10"/>
    <mergeCell ref="F6:G6"/>
    <mergeCell ref="B7:C7"/>
    <mergeCell ref="F8:G8"/>
    <mergeCell ref="A10:A11"/>
    <mergeCell ref="B10:B11"/>
    <mergeCell ref="C10:C11"/>
    <mergeCell ref="D10:D11"/>
    <mergeCell ref="F10:F11"/>
  </mergeCells>
  <phoneticPr fontId="0" type="noConversion"/>
  <conditionalFormatting sqref="S18">
    <cfRule type="cellIs" dxfId="25" priority="3" operator="greaterThan">
      <formula>100</formula>
    </cfRule>
  </conditionalFormatting>
  <conditionalFormatting sqref="M12:M103 T12:T103">
    <cfRule type="cellIs" dxfId="24" priority="1" operator="lessThan">
      <formula>100</formula>
    </cfRule>
    <cfRule type="cellIs" dxfId="23" priority="2" operator="greaterThan">
      <formula>100</formula>
    </cfRule>
  </conditionalFormatting>
  <hyperlinks>
    <hyperlink ref="A1" location="PSW!A1" display="Cover sheet"/>
  </hyperlinks>
  <pageMargins left="0.78740157499999996" right="0.78740157499999996" top="0.984251969" bottom="0.984251969" header="0.5" footer="0.5"/>
  <pageSetup paperSize="9" scale="40" orientation="portrait" r:id="rId1"/>
  <headerFooter alignWithMargins="0">
    <oddFooter>&amp;L&amp;F &amp;A&amp;C&amp;P / &amp;N&amp;RSQA, &amp;D &amp;T</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M78"/>
  <sheetViews>
    <sheetView view="pageBreakPreview" topLeftCell="D1" zoomScaleNormal="100" zoomScaleSheetLayoutView="100" workbookViewId="0">
      <selection activeCell="K20" sqref="K20"/>
    </sheetView>
  </sheetViews>
  <sheetFormatPr defaultColWidth="11.42578125" defaultRowHeight="12.75"/>
  <cols>
    <col min="1" max="1" width="23.28515625" customWidth="1"/>
    <col min="2" max="2" width="36.5703125" customWidth="1"/>
    <col min="3" max="3" width="44.85546875" customWidth="1"/>
    <col min="4" max="10" width="8.7109375" customWidth="1"/>
    <col min="11" max="11" width="32.7109375" customWidth="1"/>
    <col min="12" max="12" width="32.85546875" customWidth="1"/>
    <col min="13" max="13" width="31.85546875" customWidth="1"/>
  </cols>
  <sheetData>
    <row r="1" spans="1:13" ht="15" customHeight="1" thickBot="1">
      <c r="A1" s="41" t="s">
        <v>2</v>
      </c>
      <c r="B1" s="9"/>
      <c r="C1" s="9"/>
      <c r="D1" s="9"/>
      <c r="E1" s="9"/>
      <c r="F1" s="9"/>
      <c r="G1" s="9"/>
      <c r="H1" s="9"/>
      <c r="I1" s="9"/>
      <c r="J1" s="9"/>
      <c r="K1" s="9"/>
      <c r="L1" s="9"/>
      <c r="M1" s="9"/>
    </row>
    <row r="2" spans="1:13" ht="21" thickBot="1">
      <c r="A2" s="1048" t="s">
        <v>26</v>
      </c>
      <c r="B2" s="1049"/>
      <c r="C2" s="1049"/>
      <c r="D2" s="1049"/>
      <c r="E2" s="1049"/>
      <c r="F2" s="1049"/>
      <c r="G2" s="1049"/>
      <c r="H2" s="1049"/>
      <c r="I2" s="1049"/>
      <c r="J2" s="1049"/>
      <c r="K2" s="1049"/>
      <c r="L2" s="1049"/>
      <c r="M2" s="1049"/>
    </row>
    <row r="3" spans="1:13">
      <c r="A3" s="1081" t="s">
        <v>112</v>
      </c>
      <c r="B3" s="1082"/>
      <c r="C3" s="1082"/>
      <c r="D3" s="1082"/>
      <c r="E3" s="1082"/>
      <c r="F3" s="1082"/>
      <c r="G3" s="1082"/>
      <c r="H3" s="1082"/>
      <c r="I3" s="1082"/>
      <c r="J3" s="1082"/>
      <c r="K3" s="1082"/>
      <c r="L3" s="1082"/>
      <c r="M3" s="1083"/>
    </row>
    <row r="4" spans="1:13" ht="13.5" thickBot="1">
      <c r="A4" s="1084"/>
      <c r="B4" s="1085"/>
      <c r="C4" s="1085"/>
      <c r="D4" s="1085"/>
      <c r="E4" s="1085"/>
      <c r="F4" s="1085"/>
      <c r="G4" s="1085"/>
      <c r="H4" s="1085"/>
      <c r="I4" s="1085"/>
      <c r="J4" s="1085"/>
      <c r="K4" s="1085"/>
      <c r="L4" s="1085"/>
      <c r="M4" s="1086"/>
    </row>
    <row r="5" spans="1:13" ht="15.75">
      <c r="A5" s="128" t="s">
        <v>113</v>
      </c>
      <c r="B5" s="129"/>
      <c r="C5" s="130" t="s">
        <v>114</v>
      </c>
      <c r="D5" s="1087"/>
      <c r="E5" s="1087"/>
      <c r="F5" s="1087"/>
      <c r="G5" s="1087"/>
      <c r="H5" s="1087"/>
      <c r="I5" s="1087"/>
      <c r="J5" s="1087"/>
      <c r="K5" s="131" t="s">
        <v>115</v>
      </c>
      <c r="L5" s="1087"/>
      <c r="M5" s="1088"/>
    </row>
    <row r="6" spans="1:13" ht="15.75">
      <c r="A6" s="128" t="s">
        <v>116</v>
      </c>
      <c r="B6" s="132"/>
      <c r="C6" s="133" t="s">
        <v>117</v>
      </c>
      <c r="D6" s="1089"/>
      <c r="E6" s="1089"/>
      <c r="F6" s="1089"/>
      <c r="G6" s="1089"/>
      <c r="H6" s="1089"/>
      <c r="I6" s="1089"/>
      <c r="J6" s="1089"/>
      <c r="K6" s="134" t="s">
        <v>118</v>
      </c>
      <c r="L6" s="1089"/>
      <c r="M6" s="1090"/>
    </row>
    <row r="7" spans="1:13" ht="16.5" thickBot="1">
      <c r="A7" s="135" t="s">
        <v>119</v>
      </c>
      <c r="B7" s="1073"/>
      <c r="C7" s="1074"/>
      <c r="D7" s="1074"/>
      <c r="E7" s="1074"/>
      <c r="F7" s="1074"/>
      <c r="G7" s="1074"/>
      <c r="H7" s="1074"/>
      <c r="I7" s="1074"/>
      <c r="J7" s="1074"/>
      <c r="K7" s="136" t="s">
        <v>120</v>
      </c>
      <c r="L7" s="137"/>
      <c r="M7" s="138" t="s">
        <v>121</v>
      </c>
    </row>
    <row r="8" spans="1:13" ht="16.5" thickBot="1">
      <c r="A8" s="139"/>
      <c r="B8" s="139"/>
      <c r="C8" s="139"/>
      <c r="D8" s="1075" t="s">
        <v>43</v>
      </c>
      <c r="E8" s="1076"/>
      <c r="F8" s="1076"/>
      <c r="G8" s="1076"/>
      <c r="H8" s="1076"/>
      <c r="I8" s="1077"/>
      <c r="J8" s="1078"/>
      <c r="K8" s="1079"/>
      <c r="L8" s="1080"/>
      <c r="M8" s="140"/>
    </row>
    <row r="9" spans="1:13" ht="63">
      <c r="A9" s="141" t="s">
        <v>122</v>
      </c>
      <c r="B9" s="141" t="s">
        <v>123</v>
      </c>
      <c r="C9" s="141" t="s">
        <v>124</v>
      </c>
      <c r="D9" s="142" t="s">
        <v>125</v>
      </c>
      <c r="E9" s="143" t="s">
        <v>126</v>
      </c>
      <c r="F9" s="143" t="s">
        <v>127</v>
      </c>
      <c r="G9" s="143" t="s">
        <v>128</v>
      </c>
      <c r="H9" s="143" t="s">
        <v>129</v>
      </c>
      <c r="I9" s="144" t="s">
        <v>130</v>
      </c>
      <c r="J9" s="145" t="s">
        <v>131</v>
      </c>
      <c r="K9" s="146" t="s">
        <v>132</v>
      </c>
      <c r="L9" s="146" t="s">
        <v>133</v>
      </c>
      <c r="M9" s="147" t="s">
        <v>134</v>
      </c>
    </row>
    <row r="10" spans="1:13" ht="18" customHeight="1">
      <c r="A10" s="148"/>
      <c r="B10" s="148"/>
      <c r="C10" s="148"/>
      <c r="D10" s="149"/>
      <c r="E10" s="149"/>
      <c r="F10" s="149"/>
      <c r="G10" s="149"/>
      <c r="H10" s="149"/>
      <c r="I10" s="150"/>
      <c r="J10" s="151"/>
      <c r="K10" s="152"/>
      <c r="L10" s="152"/>
      <c r="M10" s="152"/>
    </row>
    <row r="11" spans="1:13" ht="15">
      <c r="A11" s="153"/>
      <c r="B11" s="154"/>
      <c r="C11" s="155"/>
      <c r="D11" s="149"/>
      <c r="E11" s="149"/>
      <c r="F11" s="149"/>
      <c r="G11" s="149"/>
      <c r="H11" s="149"/>
      <c r="I11" s="150"/>
      <c r="J11" s="151"/>
      <c r="K11" s="156"/>
      <c r="L11" s="156"/>
      <c r="M11" s="157"/>
    </row>
    <row r="12" spans="1:13" ht="15">
      <c r="A12" s="153"/>
      <c r="B12" s="154"/>
      <c r="C12" s="155"/>
      <c r="D12" s="149"/>
      <c r="E12" s="149"/>
      <c r="F12" s="149"/>
      <c r="G12" s="149"/>
      <c r="H12" s="149"/>
      <c r="I12" s="150"/>
      <c r="J12" s="151"/>
      <c r="K12" s="156"/>
      <c r="L12" s="156"/>
      <c r="M12" s="157"/>
    </row>
    <row r="13" spans="1:13" ht="15">
      <c r="A13" s="153"/>
      <c r="B13" s="154"/>
      <c r="C13" s="155"/>
      <c r="D13" s="149"/>
      <c r="E13" s="149"/>
      <c r="F13" s="149"/>
      <c r="G13" s="149"/>
      <c r="H13" s="149"/>
      <c r="I13" s="150"/>
      <c r="J13" s="151"/>
      <c r="K13" s="156"/>
      <c r="L13" s="156"/>
      <c r="M13" s="157"/>
    </row>
    <row r="14" spans="1:13" ht="15">
      <c r="A14" s="153"/>
      <c r="B14" s="155"/>
      <c r="C14" s="155"/>
      <c r="D14" s="149"/>
      <c r="E14" s="149"/>
      <c r="F14" s="149"/>
      <c r="G14" s="149"/>
      <c r="H14" s="149"/>
      <c r="I14" s="150"/>
      <c r="J14" s="151"/>
      <c r="K14" s="156"/>
      <c r="L14" s="156"/>
      <c r="M14" s="157"/>
    </row>
    <row r="15" spans="1:13" ht="15">
      <c r="A15" s="153"/>
      <c r="B15" s="154"/>
      <c r="C15" s="155"/>
      <c r="D15" s="149"/>
      <c r="E15" s="149"/>
      <c r="F15" s="149"/>
      <c r="G15" s="149"/>
      <c r="H15" s="149"/>
      <c r="I15" s="150"/>
      <c r="J15" s="151"/>
      <c r="K15" s="156"/>
      <c r="L15" s="156"/>
      <c r="M15" s="157"/>
    </row>
    <row r="16" spans="1:13" ht="15">
      <c r="A16" s="153"/>
      <c r="B16" s="154"/>
      <c r="C16" s="155"/>
      <c r="D16" s="149"/>
      <c r="E16" s="149"/>
      <c r="F16" s="149"/>
      <c r="G16" s="149"/>
      <c r="H16" s="149"/>
      <c r="I16" s="150"/>
      <c r="J16" s="151"/>
      <c r="K16" s="156"/>
      <c r="L16" s="156"/>
      <c r="M16" s="157"/>
    </row>
    <row r="17" spans="1:13" ht="15">
      <c r="A17" s="153"/>
      <c r="B17" s="154"/>
      <c r="C17" s="155"/>
      <c r="D17" s="149"/>
      <c r="E17" s="149"/>
      <c r="F17" s="149"/>
      <c r="G17" s="149"/>
      <c r="H17" s="149"/>
      <c r="I17" s="150"/>
      <c r="J17" s="151"/>
      <c r="K17" s="156"/>
      <c r="L17" s="156"/>
      <c r="M17" s="157"/>
    </row>
    <row r="18" spans="1:13" ht="15">
      <c r="A18" s="153"/>
      <c r="B18" s="154"/>
      <c r="C18" s="155"/>
      <c r="D18" s="149"/>
      <c r="E18" s="149"/>
      <c r="F18" s="149"/>
      <c r="G18" s="149"/>
      <c r="H18" s="149"/>
      <c r="I18" s="150"/>
      <c r="J18" s="151"/>
      <c r="K18" s="156"/>
      <c r="L18" s="156"/>
      <c r="M18" s="157"/>
    </row>
    <row r="19" spans="1:13" ht="15">
      <c r="A19" s="153"/>
      <c r="B19" s="154"/>
      <c r="C19" s="155"/>
      <c r="D19" s="149"/>
      <c r="E19" s="149"/>
      <c r="F19" s="149"/>
      <c r="G19" s="149"/>
      <c r="H19" s="149"/>
      <c r="I19" s="150"/>
      <c r="J19" s="151"/>
      <c r="K19" s="156"/>
      <c r="L19" s="156"/>
      <c r="M19" s="157"/>
    </row>
    <row r="20" spans="1:13" ht="15">
      <c r="A20" s="153"/>
      <c r="B20" s="154"/>
      <c r="C20" s="155"/>
      <c r="D20" s="149"/>
      <c r="E20" s="149"/>
      <c r="F20" s="149"/>
      <c r="G20" s="149"/>
      <c r="H20" s="149"/>
      <c r="I20" s="150"/>
      <c r="J20" s="151"/>
      <c r="K20" s="156"/>
      <c r="L20" s="156"/>
      <c r="M20" s="157"/>
    </row>
    <row r="21" spans="1:13" ht="15">
      <c r="A21" s="153"/>
      <c r="B21" s="154"/>
      <c r="C21" s="155"/>
      <c r="D21" s="149"/>
      <c r="E21" s="149"/>
      <c r="F21" s="149"/>
      <c r="G21" s="149"/>
      <c r="H21" s="149"/>
      <c r="I21" s="150"/>
      <c r="J21" s="151"/>
      <c r="K21" s="156"/>
      <c r="L21" s="156"/>
      <c r="M21" s="157"/>
    </row>
    <row r="22" spans="1:13" ht="15">
      <c r="A22" s="153"/>
      <c r="B22" s="154"/>
      <c r="C22" s="155"/>
      <c r="D22" s="149"/>
      <c r="E22" s="149"/>
      <c r="F22" s="149"/>
      <c r="G22" s="149"/>
      <c r="H22" s="149"/>
      <c r="I22" s="150"/>
      <c r="J22" s="151"/>
      <c r="K22" s="156"/>
      <c r="L22" s="156"/>
      <c r="M22" s="157"/>
    </row>
    <row r="23" spans="1:13" ht="15">
      <c r="A23" s="153"/>
      <c r="B23" s="154"/>
      <c r="C23" s="155"/>
      <c r="D23" s="149"/>
      <c r="E23" s="149"/>
      <c r="F23" s="149"/>
      <c r="G23" s="149"/>
      <c r="H23" s="149"/>
      <c r="I23" s="150"/>
      <c r="J23" s="151"/>
      <c r="K23" s="156"/>
      <c r="L23" s="156"/>
      <c r="M23" s="157"/>
    </row>
    <row r="24" spans="1:13" ht="15">
      <c r="A24" s="153"/>
      <c r="B24" s="154"/>
      <c r="C24" s="155"/>
      <c r="D24" s="149"/>
      <c r="E24" s="149"/>
      <c r="F24" s="149"/>
      <c r="G24" s="149"/>
      <c r="H24" s="149"/>
      <c r="I24" s="150"/>
      <c r="J24" s="151"/>
      <c r="K24" s="156"/>
      <c r="L24" s="156"/>
      <c r="M24" s="157"/>
    </row>
    <row r="25" spans="1:13" ht="15">
      <c r="A25" s="153"/>
      <c r="B25" s="154"/>
      <c r="C25" s="155"/>
      <c r="D25" s="149"/>
      <c r="E25" s="149"/>
      <c r="F25" s="149"/>
      <c r="G25" s="149"/>
      <c r="H25" s="149"/>
      <c r="I25" s="150"/>
      <c r="J25" s="151"/>
      <c r="K25" s="156"/>
      <c r="L25" s="156"/>
      <c r="M25" s="157"/>
    </row>
    <row r="26" spans="1:13" ht="15">
      <c r="A26" s="153"/>
      <c r="B26" s="154"/>
      <c r="C26" s="155"/>
      <c r="D26" s="149"/>
      <c r="E26" s="149"/>
      <c r="F26" s="149"/>
      <c r="G26" s="149"/>
      <c r="H26" s="149"/>
      <c r="I26" s="150"/>
      <c r="J26" s="151"/>
      <c r="K26" s="158"/>
      <c r="L26" s="156"/>
      <c r="M26" s="157"/>
    </row>
    <row r="27" spans="1:13" ht="15">
      <c r="A27" s="153"/>
      <c r="B27" s="154"/>
      <c r="C27" s="155"/>
      <c r="D27" s="149"/>
      <c r="E27" s="149"/>
      <c r="F27" s="149"/>
      <c r="G27" s="149"/>
      <c r="H27" s="149"/>
      <c r="I27" s="150"/>
      <c r="J27" s="151"/>
      <c r="K27" s="156"/>
      <c r="L27" s="156"/>
      <c r="M27" s="157"/>
    </row>
    <row r="28" spans="1:13" ht="15">
      <c r="A28" s="153"/>
      <c r="B28" s="154"/>
      <c r="C28" s="155"/>
      <c r="D28" s="149"/>
      <c r="E28" s="149"/>
      <c r="F28" s="149"/>
      <c r="G28" s="149"/>
      <c r="H28" s="149"/>
      <c r="I28" s="150"/>
      <c r="J28" s="151"/>
      <c r="K28" s="156"/>
      <c r="L28" s="156"/>
      <c r="M28" s="157"/>
    </row>
    <row r="29" spans="1:13" ht="15">
      <c r="A29" s="153"/>
      <c r="B29" s="154"/>
      <c r="C29" s="155"/>
      <c r="D29" s="149"/>
      <c r="E29" s="149"/>
      <c r="F29" s="149"/>
      <c r="G29" s="149"/>
      <c r="H29" s="149"/>
      <c r="I29" s="150"/>
      <c r="J29" s="151"/>
      <c r="K29" s="156"/>
      <c r="L29" s="156"/>
      <c r="M29" s="157"/>
    </row>
    <row r="30" spans="1:13" ht="15">
      <c r="A30" s="153"/>
      <c r="B30" s="154"/>
      <c r="C30" s="155"/>
      <c r="D30" s="149"/>
      <c r="E30" s="149"/>
      <c r="F30" s="149"/>
      <c r="G30" s="149"/>
      <c r="H30" s="149"/>
      <c r="I30" s="150"/>
      <c r="J30" s="151"/>
      <c r="K30" s="156"/>
      <c r="L30" s="156"/>
      <c r="M30" s="157"/>
    </row>
    <row r="31" spans="1:13" ht="15">
      <c r="A31" s="153"/>
      <c r="B31" s="154"/>
      <c r="C31" s="155"/>
      <c r="D31" s="149"/>
      <c r="E31" s="149"/>
      <c r="F31" s="149"/>
      <c r="G31" s="149"/>
      <c r="H31" s="149"/>
      <c r="I31" s="150"/>
      <c r="J31" s="151"/>
      <c r="K31" s="156"/>
      <c r="L31" s="156"/>
      <c r="M31" s="157"/>
    </row>
    <row r="32" spans="1:13" ht="15">
      <c r="A32" s="153"/>
      <c r="B32" s="154"/>
      <c r="C32" s="155"/>
      <c r="D32" s="149"/>
      <c r="E32" s="149"/>
      <c r="F32" s="149"/>
      <c r="G32" s="149"/>
      <c r="H32" s="149"/>
      <c r="I32" s="150"/>
      <c r="J32" s="151"/>
      <c r="K32" s="156"/>
      <c r="L32" s="156"/>
      <c r="M32" s="157"/>
    </row>
    <row r="33" spans="1:13" ht="15">
      <c r="A33" s="153"/>
      <c r="B33" s="154"/>
      <c r="C33" s="155"/>
      <c r="D33" s="149"/>
      <c r="E33" s="149"/>
      <c r="F33" s="149"/>
      <c r="G33" s="149"/>
      <c r="H33" s="149"/>
      <c r="I33" s="150"/>
      <c r="J33" s="151"/>
      <c r="K33" s="156"/>
      <c r="L33" s="156"/>
      <c r="M33" s="157"/>
    </row>
    <row r="34" spans="1:13" ht="15">
      <c r="A34" s="153"/>
      <c r="B34" s="154"/>
      <c r="C34" s="155"/>
      <c r="D34" s="149"/>
      <c r="E34" s="149"/>
      <c r="F34" s="149"/>
      <c r="G34" s="149"/>
      <c r="H34" s="149"/>
      <c r="I34" s="150"/>
      <c r="J34" s="151"/>
      <c r="K34" s="156"/>
      <c r="L34" s="156"/>
      <c r="M34" s="157"/>
    </row>
    <row r="35" spans="1:13" ht="15">
      <c r="A35" s="153"/>
      <c r="B35" s="154"/>
      <c r="C35" s="155"/>
      <c r="D35" s="149"/>
      <c r="E35" s="149"/>
      <c r="F35" s="149"/>
      <c r="G35" s="149"/>
      <c r="H35" s="149"/>
      <c r="I35" s="150"/>
      <c r="J35" s="151"/>
      <c r="K35" s="156"/>
      <c r="L35" s="156"/>
      <c r="M35" s="157"/>
    </row>
    <row r="36" spans="1:13" ht="15">
      <c r="A36" s="153"/>
      <c r="B36" s="154"/>
      <c r="C36" s="155"/>
      <c r="D36" s="149"/>
      <c r="E36" s="149"/>
      <c r="F36" s="149"/>
      <c r="G36" s="149"/>
      <c r="H36" s="149"/>
      <c r="I36" s="150"/>
      <c r="J36" s="151"/>
      <c r="K36" s="156"/>
      <c r="L36" s="156"/>
      <c r="M36" s="157"/>
    </row>
    <row r="37" spans="1:13" ht="15">
      <c r="A37" s="153"/>
      <c r="B37" s="154"/>
      <c r="C37" s="155"/>
      <c r="D37" s="149"/>
      <c r="E37" s="149"/>
      <c r="F37" s="149"/>
      <c r="G37" s="149"/>
      <c r="H37" s="149"/>
      <c r="I37" s="150"/>
      <c r="J37" s="151"/>
      <c r="K37" s="156"/>
      <c r="L37" s="156"/>
      <c r="M37" s="157"/>
    </row>
    <row r="38" spans="1:13" ht="15">
      <c r="A38" s="153"/>
      <c r="B38" s="154"/>
      <c r="C38" s="155"/>
      <c r="D38" s="149"/>
      <c r="E38" s="149"/>
      <c r="F38" s="149"/>
      <c r="G38" s="149"/>
      <c r="H38" s="149"/>
      <c r="I38" s="150"/>
      <c r="J38" s="151"/>
      <c r="K38" s="156"/>
      <c r="L38" s="156"/>
      <c r="M38" s="157"/>
    </row>
    <row r="39" spans="1:13" ht="15">
      <c r="A39" s="153"/>
      <c r="B39" s="154"/>
      <c r="C39" s="155"/>
      <c r="D39" s="149"/>
      <c r="E39" s="149"/>
      <c r="F39" s="149"/>
      <c r="G39" s="149"/>
      <c r="H39" s="149"/>
      <c r="I39" s="150"/>
      <c r="J39" s="151"/>
      <c r="K39" s="156"/>
      <c r="L39" s="156"/>
      <c r="M39" s="157"/>
    </row>
    <row r="40" spans="1:13" ht="15">
      <c r="A40" s="153"/>
      <c r="B40" s="154"/>
      <c r="C40" s="155"/>
      <c r="D40" s="149"/>
      <c r="E40" s="149"/>
      <c r="F40" s="149"/>
      <c r="G40" s="149"/>
      <c r="H40" s="149"/>
      <c r="I40" s="150"/>
      <c r="J40" s="151"/>
      <c r="K40" s="156"/>
      <c r="L40" s="156"/>
      <c r="M40" s="157"/>
    </row>
    <row r="41" spans="1:13" ht="15">
      <c r="A41" s="153"/>
      <c r="B41" s="154"/>
      <c r="C41" s="155"/>
      <c r="D41" s="149"/>
      <c r="E41" s="149"/>
      <c r="F41" s="149"/>
      <c r="G41" s="149"/>
      <c r="H41" s="149"/>
      <c r="I41" s="150"/>
      <c r="J41" s="151"/>
      <c r="K41" s="156"/>
      <c r="L41" s="156"/>
      <c r="M41" s="157"/>
    </row>
    <row r="42" spans="1:13" ht="15">
      <c r="A42" s="153"/>
      <c r="B42" s="154"/>
      <c r="C42" s="155"/>
      <c r="D42" s="149"/>
      <c r="E42" s="149"/>
      <c r="F42" s="149"/>
      <c r="G42" s="149"/>
      <c r="H42" s="149"/>
      <c r="I42" s="150"/>
      <c r="J42" s="151"/>
      <c r="K42" s="156"/>
      <c r="L42" s="156"/>
      <c r="M42" s="157"/>
    </row>
    <row r="43" spans="1:13" ht="15">
      <c r="A43" s="153"/>
      <c r="B43" s="154"/>
      <c r="C43" s="155"/>
      <c r="D43" s="149"/>
      <c r="E43" s="149"/>
      <c r="F43" s="149"/>
      <c r="G43" s="149"/>
      <c r="H43" s="149"/>
      <c r="I43" s="150"/>
      <c r="J43" s="151"/>
      <c r="K43" s="156"/>
      <c r="L43" s="156"/>
      <c r="M43" s="157"/>
    </row>
    <row r="44" spans="1:13" ht="15">
      <c r="A44" s="153"/>
      <c r="B44" s="154"/>
      <c r="C44" s="155"/>
      <c r="D44" s="149"/>
      <c r="E44" s="149"/>
      <c r="F44" s="149"/>
      <c r="G44" s="149"/>
      <c r="H44" s="149"/>
      <c r="I44" s="150"/>
      <c r="J44" s="151"/>
      <c r="K44" s="156"/>
      <c r="L44" s="156"/>
      <c r="M44" s="157"/>
    </row>
    <row r="45" spans="1:13" ht="15">
      <c r="A45" s="153"/>
      <c r="B45" s="154"/>
      <c r="C45" s="155"/>
      <c r="D45" s="149"/>
      <c r="E45" s="149"/>
      <c r="F45" s="149"/>
      <c r="G45" s="149"/>
      <c r="H45" s="149"/>
      <c r="I45" s="150"/>
      <c r="J45" s="151"/>
      <c r="K45" s="156"/>
      <c r="L45" s="156"/>
      <c r="M45" s="157"/>
    </row>
    <row r="46" spans="1:13" ht="15">
      <c r="A46" s="153"/>
      <c r="B46" s="154"/>
      <c r="C46" s="155"/>
      <c r="D46" s="149"/>
      <c r="E46" s="149"/>
      <c r="F46" s="149"/>
      <c r="G46" s="149"/>
      <c r="H46" s="149"/>
      <c r="I46" s="150"/>
      <c r="J46" s="151"/>
      <c r="K46" s="156"/>
      <c r="L46" s="156"/>
      <c r="M46" s="157"/>
    </row>
    <row r="47" spans="1:13" ht="15">
      <c r="A47" s="153"/>
      <c r="B47" s="154"/>
      <c r="C47" s="155"/>
      <c r="D47" s="149"/>
      <c r="E47" s="149"/>
      <c r="F47" s="149"/>
      <c r="G47" s="149"/>
      <c r="H47" s="149"/>
      <c r="I47" s="150"/>
      <c r="J47" s="151"/>
      <c r="K47" s="156"/>
      <c r="L47" s="156"/>
      <c r="M47" s="157"/>
    </row>
    <row r="48" spans="1:13" ht="15">
      <c r="A48" s="153"/>
      <c r="B48" s="154"/>
      <c r="C48" s="155"/>
      <c r="D48" s="149"/>
      <c r="E48" s="149"/>
      <c r="F48" s="149"/>
      <c r="G48" s="149"/>
      <c r="H48" s="149"/>
      <c r="I48" s="150"/>
      <c r="J48" s="151"/>
      <c r="K48" s="156"/>
      <c r="L48" s="156"/>
      <c r="M48" s="157"/>
    </row>
    <row r="49" spans="1:13" ht="15">
      <c r="A49" s="153"/>
      <c r="B49" s="154"/>
      <c r="C49" s="155"/>
      <c r="D49" s="149"/>
      <c r="E49" s="149"/>
      <c r="F49" s="149"/>
      <c r="G49" s="149"/>
      <c r="H49" s="149"/>
      <c r="I49" s="150"/>
      <c r="J49" s="151"/>
      <c r="K49" s="156"/>
      <c r="L49" s="156"/>
      <c r="M49" s="157"/>
    </row>
    <row r="50" spans="1:13" ht="15">
      <c r="A50" s="153"/>
      <c r="B50" s="154"/>
      <c r="C50" s="155"/>
      <c r="D50" s="149"/>
      <c r="E50" s="149"/>
      <c r="F50" s="149"/>
      <c r="G50" s="149"/>
      <c r="H50" s="149"/>
      <c r="I50" s="150"/>
      <c r="J50" s="151"/>
      <c r="K50" s="156"/>
      <c r="L50" s="156"/>
      <c r="M50" s="157"/>
    </row>
    <row r="51" spans="1:13" ht="15">
      <c r="A51" s="153"/>
      <c r="B51" s="154"/>
      <c r="C51" s="155"/>
      <c r="D51" s="149"/>
      <c r="E51" s="149"/>
      <c r="F51" s="149"/>
      <c r="G51" s="149"/>
      <c r="H51" s="149"/>
      <c r="I51" s="150"/>
      <c r="J51" s="151"/>
      <c r="K51" s="156"/>
      <c r="L51" s="156"/>
      <c r="M51" s="157"/>
    </row>
    <row r="52" spans="1:13" ht="15">
      <c r="A52" s="153"/>
      <c r="B52" s="154"/>
      <c r="C52" s="155"/>
      <c r="D52" s="149"/>
      <c r="E52" s="149"/>
      <c r="F52" s="149"/>
      <c r="G52" s="149"/>
      <c r="H52" s="149"/>
      <c r="I52" s="150"/>
      <c r="J52" s="151"/>
      <c r="K52" s="156"/>
      <c r="L52" s="156"/>
      <c r="M52" s="157"/>
    </row>
    <row r="53" spans="1:13" ht="15">
      <c r="A53" s="153"/>
      <c r="B53" s="154"/>
      <c r="C53" s="155"/>
      <c r="D53" s="149"/>
      <c r="E53" s="149"/>
      <c r="F53" s="149"/>
      <c r="G53" s="149"/>
      <c r="H53" s="149"/>
      <c r="I53" s="150"/>
      <c r="J53" s="151"/>
      <c r="K53" s="156"/>
      <c r="L53" s="156"/>
      <c r="M53" s="157"/>
    </row>
    <row r="54" spans="1:13" ht="15">
      <c r="A54" s="153"/>
      <c r="B54" s="154"/>
      <c r="C54" s="155"/>
      <c r="D54" s="149"/>
      <c r="E54" s="149"/>
      <c r="F54" s="149"/>
      <c r="G54" s="149"/>
      <c r="H54" s="149"/>
      <c r="I54" s="150"/>
      <c r="J54" s="151"/>
      <c r="K54" s="156"/>
      <c r="L54" s="156"/>
      <c r="M54" s="157"/>
    </row>
    <row r="55" spans="1:13" ht="15">
      <c r="A55" s="153"/>
      <c r="B55" s="154"/>
      <c r="C55" s="155"/>
      <c r="D55" s="149"/>
      <c r="E55" s="149"/>
      <c r="F55" s="149"/>
      <c r="G55" s="149"/>
      <c r="H55" s="149"/>
      <c r="I55" s="150"/>
      <c r="J55" s="151"/>
      <c r="K55" s="156"/>
      <c r="L55" s="156"/>
      <c r="M55" s="157"/>
    </row>
    <row r="56" spans="1:13" ht="15">
      <c r="A56" s="153"/>
      <c r="B56" s="154"/>
      <c r="C56" s="155"/>
      <c r="D56" s="149"/>
      <c r="E56" s="149"/>
      <c r="F56" s="149"/>
      <c r="G56" s="149"/>
      <c r="H56" s="149"/>
      <c r="I56" s="150"/>
      <c r="J56" s="151"/>
      <c r="K56" s="156"/>
      <c r="L56" s="156"/>
      <c r="M56" s="157"/>
    </row>
    <row r="57" spans="1:13" ht="15">
      <c r="A57" s="153"/>
      <c r="B57" s="154"/>
      <c r="C57" s="155"/>
      <c r="D57" s="149"/>
      <c r="E57" s="149"/>
      <c r="F57" s="149"/>
      <c r="G57" s="149"/>
      <c r="H57" s="149"/>
      <c r="I57" s="150"/>
      <c r="J57" s="151"/>
      <c r="K57" s="156"/>
      <c r="L57" s="156"/>
      <c r="M57" s="157"/>
    </row>
    <row r="58" spans="1:13" ht="15">
      <c r="A58" s="153"/>
      <c r="B58" s="154"/>
      <c r="C58" s="155"/>
      <c r="D58" s="149"/>
      <c r="E58" s="149"/>
      <c r="F58" s="149"/>
      <c r="G58" s="149"/>
      <c r="H58" s="149"/>
      <c r="I58" s="150"/>
      <c r="J58" s="151"/>
      <c r="K58" s="156"/>
      <c r="L58" s="156"/>
      <c r="M58" s="157"/>
    </row>
    <row r="59" spans="1:13" ht="15">
      <c r="A59" s="153"/>
      <c r="B59" s="154"/>
      <c r="C59" s="155"/>
      <c r="D59" s="149"/>
      <c r="E59" s="149"/>
      <c r="F59" s="149"/>
      <c r="G59" s="149"/>
      <c r="H59" s="149"/>
      <c r="I59" s="150"/>
      <c r="J59" s="151"/>
      <c r="K59" s="156"/>
      <c r="L59" s="156"/>
      <c r="M59" s="157"/>
    </row>
    <row r="60" spans="1:13" ht="15">
      <c r="A60" s="153"/>
      <c r="B60" s="154"/>
      <c r="C60" s="155"/>
      <c r="D60" s="149"/>
      <c r="E60" s="149"/>
      <c r="F60" s="149"/>
      <c r="G60" s="149"/>
      <c r="H60" s="149"/>
      <c r="I60" s="150"/>
      <c r="J60" s="151"/>
      <c r="K60" s="156"/>
      <c r="L60" s="156"/>
      <c r="M60" s="157"/>
    </row>
    <row r="61" spans="1:13" ht="15">
      <c r="A61" s="153"/>
      <c r="B61" s="154"/>
      <c r="C61" s="155"/>
      <c r="D61" s="149"/>
      <c r="E61" s="149"/>
      <c r="F61" s="149"/>
      <c r="G61" s="149"/>
      <c r="H61" s="149"/>
      <c r="I61" s="150"/>
      <c r="J61" s="151"/>
      <c r="K61" s="156"/>
      <c r="L61" s="156"/>
      <c r="M61" s="157"/>
    </row>
    <row r="62" spans="1:13" ht="15">
      <c r="A62" s="153"/>
      <c r="B62" s="154"/>
      <c r="C62" s="155"/>
      <c r="D62" s="149"/>
      <c r="E62" s="149"/>
      <c r="F62" s="149"/>
      <c r="G62" s="149"/>
      <c r="H62" s="149"/>
      <c r="I62" s="150"/>
      <c r="J62" s="151"/>
      <c r="K62" s="156"/>
      <c r="L62" s="156"/>
      <c r="M62" s="157"/>
    </row>
    <row r="63" spans="1:13" ht="15">
      <c r="A63" s="153"/>
      <c r="B63" s="154"/>
      <c r="C63" s="155"/>
      <c r="D63" s="149"/>
      <c r="E63" s="149"/>
      <c r="F63" s="149"/>
      <c r="G63" s="149"/>
      <c r="H63" s="149"/>
      <c r="I63" s="150"/>
      <c r="J63" s="151"/>
      <c r="K63" s="156"/>
      <c r="L63" s="156"/>
      <c r="M63" s="157"/>
    </row>
    <row r="64" spans="1:13" ht="15">
      <c r="A64" s="153"/>
      <c r="B64" s="154"/>
      <c r="C64" s="155"/>
      <c r="D64" s="149"/>
      <c r="E64" s="149"/>
      <c r="F64" s="149"/>
      <c r="G64" s="149"/>
      <c r="H64" s="149"/>
      <c r="I64" s="150"/>
      <c r="J64" s="151"/>
      <c r="K64" s="156"/>
      <c r="L64" s="156"/>
      <c r="M64" s="157"/>
    </row>
    <row r="65" spans="1:13" ht="15">
      <c r="A65" s="153"/>
      <c r="B65" s="154"/>
      <c r="C65" s="155"/>
      <c r="D65" s="149"/>
      <c r="E65" s="149"/>
      <c r="F65" s="149"/>
      <c r="G65" s="149"/>
      <c r="H65" s="149"/>
      <c r="I65" s="150"/>
      <c r="J65" s="151"/>
      <c r="K65" s="156"/>
      <c r="L65" s="156"/>
      <c r="M65" s="157"/>
    </row>
    <row r="66" spans="1:13" ht="15">
      <c r="A66" s="153"/>
      <c r="B66" s="154"/>
      <c r="C66" s="155"/>
      <c r="D66" s="149"/>
      <c r="E66" s="149"/>
      <c r="F66" s="149"/>
      <c r="G66" s="149"/>
      <c r="H66" s="149"/>
      <c r="I66" s="150"/>
      <c r="J66" s="151"/>
      <c r="K66" s="156"/>
      <c r="L66" s="156"/>
      <c r="M66" s="157"/>
    </row>
    <row r="67" spans="1:13" ht="15">
      <c r="A67" s="153"/>
      <c r="B67" s="154"/>
      <c r="C67" s="155"/>
      <c r="D67" s="149"/>
      <c r="E67" s="149"/>
      <c r="F67" s="149"/>
      <c r="G67" s="149"/>
      <c r="H67" s="149"/>
      <c r="I67" s="150"/>
      <c r="J67" s="151"/>
      <c r="K67" s="156"/>
      <c r="L67" s="156"/>
      <c r="M67" s="157"/>
    </row>
    <row r="68" spans="1:13" ht="15">
      <c r="A68" s="153"/>
      <c r="B68" s="154"/>
      <c r="C68" s="155"/>
      <c r="D68" s="149"/>
      <c r="E68" s="149"/>
      <c r="F68" s="149"/>
      <c r="G68" s="149"/>
      <c r="H68" s="149"/>
      <c r="I68" s="150"/>
      <c r="J68" s="151"/>
      <c r="K68" s="156"/>
      <c r="L68" s="156"/>
      <c r="M68" s="157"/>
    </row>
    <row r="69" spans="1:13" ht="15">
      <c r="A69" s="153"/>
      <c r="B69" s="154"/>
      <c r="C69" s="155"/>
      <c r="D69" s="149"/>
      <c r="E69" s="149"/>
      <c r="F69" s="149"/>
      <c r="G69" s="149"/>
      <c r="H69" s="149"/>
      <c r="I69" s="150"/>
      <c r="J69" s="151"/>
      <c r="K69" s="156"/>
      <c r="L69" s="156"/>
      <c r="M69" s="157"/>
    </row>
    <row r="70" spans="1:13" ht="15">
      <c r="A70" s="153"/>
      <c r="B70" s="154"/>
      <c r="C70" s="155"/>
      <c r="D70" s="149"/>
      <c r="E70" s="149"/>
      <c r="F70" s="149"/>
      <c r="G70" s="149"/>
      <c r="H70" s="149"/>
      <c r="I70" s="150"/>
      <c r="J70" s="151"/>
      <c r="K70" s="156"/>
      <c r="L70" s="156"/>
      <c r="M70" s="157"/>
    </row>
    <row r="71" spans="1:13" ht="15">
      <c r="A71" s="153"/>
      <c r="B71" s="154"/>
      <c r="C71" s="155"/>
      <c r="D71" s="149"/>
      <c r="E71" s="149"/>
      <c r="F71" s="149"/>
      <c r="G71" s="149"/>
      <c r="H71" s="149"/>
      <c r="I71" s="150"/>
      <c r="J71" s="151"/>
      <c r="K71" s="156"/>
      <c r="L71" s="156"/>
      <c r="M71" s="157"/>
    </row>
    <row r="72" spans="1:13" ht="15">
      <c r="A72" s="153"/>
      <c r="B72" s="154"/>
      <c r="C72" s="155"/>
      <c r="D72" s="149"/>
      <c r="E72" s="149"/>
      <c r="F72" s="149"/>
      <c r="G72" s="149"/>
      <c r="H72" s="149"/>
      <c r="I72" s="150"/>
      <c r="J72" s="151"/>
      <c r="K72" s="156"/>
      <c r="L72" s="156"/>
      <c r="M72" s="157"/>
    </row>
    <row r="73" spans="1:13" ht="15">
      <c r="A73" s="153"/>
      <c r="B73" s="154"/>
      <c r="C73" s="155"/>
      <c r="D73" s="149"/>
      <c r="E73" s="149"/>
      <c r="F73" s="149"/>
      <c r="G73" s="149"/>
      <c r="H73" s="149"/>
      <c r="I73" s="150"/>
      <c r="J73" s="151"/>
      <c r="K73" s="156"/>
      <c r="L73" s="156"/>
      <c r="M73" s="157"/>
    </row>
    <row r="74" spans="1:13" ht="15">
      <c r="A74" s="153"/>
      <c r="B74" s="154"/>
      <c r="C74" s="155"/>
      <c r="D74" s="149"/>
      <c r="E74" s="149"/>
      <c r="F74" s="149"/>
      <c r="G74" s="149"/>
      <c r="H74" s="149"/>
      <c r="I74" s="150"/>
      <c r="J74" s="151"/>
      <c r="K74" s="156"/>
      <c r="L74" s="156"/>
      <c r="M74" s="157"/>
    </row>
    <row r="75" spans="1:13" ht="15">
      <c r="A75" s="153"/>
      <c r="B75" s="154"/>
      <c r="C75" s="155"/>
      <c r="D75" s="149"/>
      <c r="E75" s="149"/>
      <c r="F75" s="149"/>
      <c r="G75" s="149"/>
      <c r="H75" s="149"/>
      <c r="I75" s="150"/>
      <c r="J75" s="151"/>
      <c r="K75" s="156"/>
      <c r="L75" s="156"/>
      <c r="M75" s="157"/>
    </row>
    <row r="76" spans="1:13" ht="15">
      <c r="A76" s="153"/>
      <c r="B76" s="154"/>
      <c r="C76" s="155"/>
      <c r="D76" s="149"/>
      <c r="E76" s="149"/>
      <c r="F76" s="149"/>
      <c r="G76" s="149"/>
      <c r="H76" s="149"/>
      <c r="I76" s="150"/>
      <c r="J76" s="151"/>
      <c r="K76" s="156"/>
      <c r="L76" s="156"/>
      <c r="M76" s="157"/>
    </row>
    <row r="77" spans="1:13" ht="15">
      <c r="A77" s="153"/>
      <c r="B77" s="154"/>
      <c r="C77" s="155"/>
      <c r="D77" s="149"/>
      <c r="E77" s="149"/>
      <c r="F77" s="149"/>
      <c r="G77" s="149"/>
      <c r="H77" s="149"/>
      <c r="I77" s="150"/>
      <c r="J77" s="151"/>
      <c r="K77" s="156"/>
      <c r="L77" s="156"/>
      <c r="M77" s="157"/>
    </row>
    <row r="78" spans="1:13" ht="15">
      <c r="A78" s="153"/>
      <c r="B78" s="154"/>
      <c r="C78" s="155"/>
      <c r="D78" s="149"/>
      <c r="E78" s="149"/>
      <c r="F78" s="149"/>
      <c r="G78" s="149"/>
      <c r="H78" s="149"/>
      <c r="I78" s="150"/>
      <c r="J78" s="151"/>
      <c r="K78" s="156"/>
      <c r="L78" s="156"/>
      <c r="M78" s="157"/>
    </row>
  </sheetData>
  <mergeCells count="9">
    <mergeCell ref="B7:J7"/>
    <mergeCell ref="D8:I8"/>
    <mergeCell ref="J8:L8"/>
    <mergeCell ref="A2:M2"/>
    <mergeCell ref="A3:M4"/>
    <mergeCell ref="D5:J5"/>
    <mergeCell ref="L5:M5"/>
    <mergeCell ref="D6:J6"/>
    <mergeCell ref="L6:M6"/>
  </mergeCells>
  <phoneticPr fontId="0" type="noConversion"/>
  <hyperlinks>
    <hyperlink ref="A1" location="PSW!A1" display="Cover sheet"/>
  </hyperlinks>
  <pageMargins left="0.78740157499999996" right="0.78740157499999996" top="0.984251969" bottom="0.984251969" header="0.5" footer="0.5"/>
  <pageSetup paperSize="9" scale="33" orientation="portrait" r:id="rId1"/>
  <headerFooter alignWithMargins="0">
    <oddFooter>&amp;L&amp;F &amp;A&amp;C&amp;P / &amp;N&amp;RSQA, &amp;D &amp;T</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T102"/>
  <sheetViews>
    <sheetView view="pageBreakPreview" topLeftCell="C1" zoomScale="70" zoomScaleNormal="100" zoomScaleSheetLayoutView="70" workbookViewId="0">
      <selection activeCell="H22" sqref="H22"/>
    </sheetView>
  </sheetViews>
  <sheetFormatPr defaultColWidth="11.42578125" defaultRowHeight="12.75"/>
  <cols>
    <col min="1" max="1" width="12.5703125" customWidth="1"/>
    <col min="2" max="2" width="22.5703125" customWidth="1"/>
    <col min="3" max="3" width="24.7109375" customWidth="1"/>
    <col min="4" max="4" width="23.140625" customWidth="1"/>
    <col min="5" max="5" width="30.5703125" customWidth="1"/>
    <col min="6" max="7" width="7.7109375" customWidth="1"/>
    <col min="8" max="8" width="29.5703125" bestFit="1" customWidth="1"/>
    <col min="9" max="9" width="14.7109375" customWidth="1"/>
    <col min="10" max="10" width="7.7109375" customWidth="1"/>
    <col min="11" max="11" width="17.5703125" customWidth="1"/>
    <col min="12" max="13" width="7.7109375" customWidth="1"/>
    <col min="14" max="14" width="33.5703125" customWidth="1"/>
    <col min="15" max="15" width="22.7109375" customWidth="1"/>
    <col min="16" max="16" width="24.5703125" customWidth="1"/>
    <col min="17" max="20" width="7.7109375" customWidth="1"/>
  </cols>
  <sheetData>
    <row r="1" spans="1:20" ht="15" customHeight="1" thickBot="1">
      <c r="A1" s="41" t="s">
        <v>2</v>
      </c>
      <c r="B1" s="9"/>
      <c r="C1" s="9"/>
      <c r="D1" s="9"/>
      <c r="E1" s="9"/>
      <c r="F1" s="9"/>
      <c r="G1" s="9"/>
      <c r="H1" s="9"/>
      <c r="I1" s="9"/>
      <c r="J1" s="9"/>
      <c r="K1" s="9"/>
      <c r="L1" s="9"/>
      <c r="M1" s="9"/>
      <c r="N1" s="9"/>
      <c r="O1" s="9"/>
      <c r="P1" s="9"/>
      <c r="Q1" s="9"/>
      <c r="R1" s="9"/>
      <c r="S1" s="9"/>
      <c r="T1" s="9"/>
    </row>
    <row r="2" spans="1:20" ht="21" thickBot="1">
      <c r="A2" s="1048" t="s">
        <v>28</v>
      </c>
      <c r="B2" s="1049"/>
      <c r="C2" s="1049"/>
      <c r="D2" s="1049"/>
      <c r="E2" s="1049"/>
      <c r="F2" s="1049"/>
      <c r="G2" s="1049"/>
      <c r="H2" s="1049"/>
      <c r="I2" s="1049"/>
      <c r="J2" s="1049"/>
      <c r="K2" s="1049"/>
      <c r="L2" s="1049"/>
      <c r="M2" s="1049"/>
      <c r="N2" s="1049"/>
      <c r="O2" s="1049"/>
      <c r="P2" s="1049"/>
      <c r="Q2" s="1049"/>
      <c r="R2" s="1049"/>
      <c r="S2" s="1049"/>
      <c r="T2" s="1049"/>
    </row>
    <row r="3" spans="1:20" ht="32.25" thickBot="1">
      <c r="A3" s="1126" t="s">
        <v>135</v>
      </c>
      <c r="B3" s="1127"/>
      <c r="C3" s="1127"/>
      <c r="D3" s="1127"/>
      <c r="E3" s="1127"/>
      <c r="F3" s="1127"/>
      <c r="G3" s="1127"/>
      <c r="H3" s="1127"/>
      <c r="I3" s="1127"/>
      <c r="J3" s="1127"/>
      <c r="K3" s="1127"/>
      <c r="L3" s="1127"/>
      <c r="M3" s="1127"/>
      <c r="N3" s="1127"/>
      <c r="O3" s="1127"/>
      <c r="P3" s="1127"/>
      <c r="Q3" s="1127"/>
      <c r="R3" s="1127"/>
      <c r="S3" s="1127"/>
      <c r="T3" s="1128"/>
    </row>
    <row r="4" spans="1:20" ht="15.75">
      <c r="A4" s="1113" t="s">
        <v>113</v>
      </c>
      <c r="B4" s="1114"/>
      <c r="C4" s="1129"/>
      <c r="D4" s="1129"/>
      <c r="E4" s="159" t="s">
        <v>114</v>
      </c>
      <c r="F4" s="1130"/>
      <c r="G4" s="1131"/>
      <c r="H4" s="1131"/>
      <c r="I4" s="1131"/>
      <c r="J4" s="1131"/>
      <c r="K4" s="1131"/>
      <c r="L4" s="1131"/>
      <c r="M4" s="1131"/>
      <c r="N4" s="160" t="s">
        <v>136</v>
      </c>
      <c r="O4" s="1117"/>
      <c r="P4" s="1117"/>
      <c r="Q4" s="1117"/>
      <c r="R4" s="1117"/>
      <c r="S4" s="1117"/>
      <c r="T4" s="1118"/>
    </row>
    <row r="5" spans="1:20" ht="16.5" thickBot="1">
      <c r="A5" s="1113" t="s">
        <v>116</v>
      </c>
      <c r="B5" s="1114"/>
      <c r="C5" s="1115"/>
      <c r="D5" s="1115"/>
      <c r="E5" s="161" t="s">
        <v>117</v>
      </c>
      <c r="F5" s="1116"/>
      <c r="G5" s="1116"/>
      <c r="H5" s="1116"/>
      <c r="I5" s="1116"/>
      <c r="J5" s="1116"/>
      <c r="K5" s="1116"/>
      <c r="L5" s="1116"/>
      <c r="M5" s="1116"/>
      <c r="N5" s="162" t="s">
        <v>118</v>
      </c>
      <c r="O5" s="1117"/>
      <c r="P5" s="1117"/>
      <c r="Q5" s="1117"/>
      <c r="R5" s="1117"/>
      <c r="S5" s="1117"/>
      <c r="T5" s="1118"/>
    </row>
    <row r="6" spans="1:20" ht="16.5" thickBot="1">
      <c r="A6" s="1113" t="s">
        <v>119</v>
      </c>
      <c r="B6" s="1114"/>
      <c r="C6" s="1119"/>
      <c r="D6" s="1120"/>
      <c r="E6" s="1121"/>
      <c r="F6" s="1120"/>
      <c r="G6" s="1120"/>
      <c r="H6" s="1120"/>
      <c r="I6" s="1120"/>
      <c r="J6" s="1120"/>
      <c r="K6" s="1120"/>
      <c r="L6" s="1120"/>
      <c r="M6" s="1122"/>
      <c r="N6" s="163" t="s">
        <v>120</v>
      </c>
      <c r="O6" s="164"/>
      <c r="P6" s="165" t="s">
        <v>137</v>
      </c>
      <c r="Q6" s="1123"/>
      <c r="R6" s="1124"/>
      <c r="S6" s="1124"/>
      <c r="T6" s="1125"/>
    </row>
    <row r="7" spans="1:20" ht="13.5" thickBot="1">
      <c r="A7" s="1107" t="s">
        <v>138</v>
      </c>
      <c r="B7" s="1095" t="s">
        <v>139</v>
      </c>
      <c r="C7" s="1095" t="s">
        <v>140</v>
      </c>
      <c r="D7" s="1110" t="s">
        <v>97</v>
      </c>
      <c r="E7" s="1112" t="s">
        <v>98</v>
      </c>
      <c r="F7" s="1093" t="s">
        <v>99</v>
      </c>
      <c r="G7" s="1093" t="s">
        <v>100</v>
      </c>
      <c r="H7" s="1095" t="s">
        <v>101</v>
      </c>
      <c r="I7" s="1097" t="s">
        <v>141</v>
      </c>
      <c r="J7" s="1098"/>
      <c r="K7" s="1099"/>
      <c r="L7" s="1100"/>
      <c r="M7" s="1101" t="s">
        <v>103</v>
      </c>
      <c r="N7" s="1103" t="s">
        <v>104</v>
      </c>
      <c r="O7" s="1105" t="s">
        <v>142</v>
      </c>
      <c r="P7" s="1091" t="s">
        <v>106</v>
      </c>
      <c r="Q7" s="1091"/>
      <c r="R7" s="1091"/>
      <c r="S7" s="1091"/>
      <c r="T7" s="1092"/>
    </row>
    <row r="8" spans="1:20" ht="60">
      <c r="A8" s="1108"/>
      <c r="B8" s="1109"/>
      <c r="C8" s="1109"/>
      <c r="D8" s="1111"/>
      <c r="E8" s="1096"/>
      <c r="F8" s="1094"/>
      <c r="G8" s="1094"/>
      <c r="H8" s="1096"/>
      <c r="I8" s="166" t="s">
        <v>107</v>
      </c>
      <c r="J8" s="167" t="s">
        <v>143</v>
      </c>
      <c r="K8" s="166" t="s">
        <v>109</v>
      </c>
      <c r="L8" s="168" t="s">
        <v>110</v>
      </c>
      <c r="M8" s="1102"/>
      <c r="N8" s="1104"/>
      <c r="O8" s="1106"/>
      <c r="P8" s="169" t="s">
        <v>144</v>
      </c>
      <c r="Q8" s="170" t="s">
        <v>99</v>
      </c>
      <c r="R8" s="170" t="s">
        <v>108</v>
      </c>
      <c r="S8" s="170" t="s">
        <v>110</v>
      </c>
      <c r="T8" s="171" t="s">
        <v>103</v>
      </c>
    </row>
    <row r="9" spans="1:20" ht="15">
      <c r="A9" s="172"/>
      <c r="B9" s="173"/>
      <c r="C9" s="173"/>
      <c r="D9" s="174"/>
      <c r="E9" s="174"/>
      <c r="F9" s="175"/>
      <c r="G9" s="176"/>
      <c r="H9" s="177"/>
      <c r="I9" s="178"/>
      <c r="J9" s="175"/>
      <c r="K9" s="178"/>
      <c r="L9" s="175"/>
      <c r="M9" s="179" t="str">
        <f>IF(F9*J9*L9=0,"",F9*J9*L9)</f>
        <v/>
      </c>
      <c r="N9" s="180"/>
      <c r="O9" s="180"/>
      <c r="P9" s="180"/>
      <c r="Q9" s="180"/>
      <c r="R9" s="180"/>
      <c r="S9" s="180"/>
      <c r="T9" s="181" t="str">
        <f>IF(Q9*R9*S9=0,"",Q9*R9*S9)</f>
        <v/>
      </c>
    </row>
    <row r="10" spans="1:20" ht="15">
      <c r="A10" s="172"/>
      <c r="B10" s="173"/>
      <c r="C10" s="173"/>
      <c r="D10" s="174"/>
      <c r="E10" s="174"/>
      <c r="F10" s="175"/>
      <c r="G10" s="176"/>
      <c r="H10" s="178"/>
      <c r="I10" s="178"/>
      <c r="J10" s="175"/>
      <c r="K10" s="178"/>
      <c r="L10" s="175"/>
      <c r="M10" s="179" t="str">
        <f t="shared" ref="M10:M73" si="0">IF(F10*J10*L10=0,"",F10*J10*L10)</f>
        <v/>
      </c>
      <c r="N10" s="182"/>
      <c r="O10" s="182"/>
      <c r="P10" s="182"/>
      <c r="Q10" s="180"/>
      <c r="R10" s="180"/>
      <c r="S10" s="180"/>
      <c r="T10" s="181" t="str">
        <f t="shared" ref="T10:T73" si="1">IF(Q10*R10*S10=0,"",Q10*R10*S10)</f>
        <v/>
      </c>
    </row>
    <row r="11" spans="1:20" ht="15">
      <c r="A11" s="172"/>
      <c r="B11" s="173"/>
      <c r="C11" s="173"/>
      <c r="D11" s="174"/>
      <c r="E11" s="174"/>
      <c r="F11" s="175"/>
      <c r="G11" s="176"/>
      <c r="H11" s="177"/>
      <c r="I11" s="178"/>
      <c r="J11" s="175"/>
      <c r="K11" s="178"/>
      <c r="L11" s="175"/>
      <c r="M11" s="179" t="str">
        <f t="shared" si="0"/>
        <v/>
      </c>
      <c r="N11" s="182"/>
      <c r="O11" s="182"/>
      <c r="P11" s="182"/>
      <c r="Q11" s="180"/>
      <c r="R11" s="180"/>
      <c r="S11" s="180"/>
      <c r="T11" s="181" t="str">
        <f t="shared" si="1"/>
        <v/>
      </c>
    </row>
    <row r="12" spans="1:20" ht="15">
      <c r="A12" s="172"/>
      <c r="B12" s="173"/>
      <c r="C12" s="173"/>
      <c r="D12" s="174"/>
      <c r="E12" s="174"/>
      <c r="F12" s="175"/>
      <c r="G12" s="176"/>
      <c r="H12" s="178"/>
      <c r="I12" s="178"/>
      <c r="J12" s="175"/>
      <c r="K12" s="178"/>
      <c r="L12" s="175"/>
      <c r="M12" s="179" t="str">
        <f t="shared" si="0"/>
        <v/>
      </c>
      <c r="N12" s="182"/>
      <c r="O12" s="182"/>
      <c r="P12" s="182"/>
      <c r="Q12" s="180"/>
      <c r="R12" s="180"/>
      <c r="S12" s="180"/>
      <c r="T12" s="181" t="str">
        <f t="shared" si="1"/>
        <v/>
      </c>
    </row>
    <row r="13" spans="1:20" ht="15">
      <c r="A13" s="172"/>
      <c r="B13" s="173"/>
      <c r="C13" s="183"/>
      <c r="D13" s="178"/>
      <c r="E13" s="178"/>
      <c r="F13" s="175"/>
      <c r="G13" s="176"/>
      <c r="H13" s="178"/>
      <c r="I13" s="178"/>
      <c r="J13" s="175"/>
      <c r="K13" s="178"/>
      <c r="L13" s="175"/>
      <c r="M13" s="179" t="str">
        <f t="shared" si="0"/>
        <v/>
      </c>
      <c r="N13" s="182"/>
      <c r="O13" s="182"/>
      <c r="P13" s="182"/>
      <c r="Q13" s="180"/>
      <c r="R13" s="180"/>
      <c r="S13" s="180"/>
      <c r="T13" s="181" t="str">
        <f t="shared" si="1"/>
        <v/>
      </c>
    </row>
    <row r="14" spans="1:20" ht="15">
      <c r="A14" s="184"/>
      <c r="B14" s="185"/>
      <c r="C14" s="183"/>
      <c r="D14" s="178"/>
      <c r="E14" s="178"/>
      <c r="F14" s="175"/>
      <c r="G14" s="176"/>
      <c r="H14" s="177"/>
      <c r="I14" s="178"/>
      <c r="J14" s="175"/>
      <c r="K14" s="178"/>
      <c r="L14" s="175"/>
      <c r="M14" s="179" t="str">
        <f t="shared" si="0"/>
        <v/>
      </c>
      <c r="N14" s="182"/>
      <c r="O14" s="182"/>
      <c r="P14" s="186"/>
      <c r="Q14" s="180"/>
      <c r="R14" s="180"/>
      <c r="S14" s="180"/>
      <c r="T14" s="181" t="str">
        <f t="shared" si="1"/>
        <v/>
      </c>
    </row>
    <row r="15" spans="1:20" ht="15">
      <c r="A15" s="184"/>
      <c r="B15" s="185"/>
      <c r="C15" s="183"/>
      <c r="D15" s="178"/>
      <c r="E15" s="178"/>
      <c r="F15" s="175"/>
      <c r="G15" s="176"/>
      <c r="H15" s="177"/>
      <c r="I15" s="178"/>
      <c r="J15" s="175"/>
      <c r="K15" s="178"/>
      <c r="L15" s="175"/>
      <c r="M15" s="179" t="str">
        <f t="shared" si="0"/>
        <v/>
      </c>
      <c r="N15" s="182"/>
      <c r="O15" s="182"/>
      <c r="P15" s="186"/>
      <c r="Q15" s="180"/>
      <c r="R15" s="180"/>
      <c r="S15" s="180"/>
      <c r="T15" s="181" t="str">
        <f t="shared" si="1"/>
        <v/>
      </c>
    </row>
    <row r="16" spans="1:20" ht="15">
      <c r="A16" s="184"/>
      <c r="B16" s="185"/>
      <c r="C16" s="183"/>
      <c r="D16" s="187"/>
      <c r="E16" s="188"/>
      <c r="F16" s="175"/>
      <c r="G16" s="176"/>
      <c r="H16" s="189"/>
      <c r="I16" s="178"/>
      <c r="J16" s="175"/>
      <c r="K16" s="178"/>
      <c r="L16" s="175"/>
      <c r="M16" s="179" t="str">
        <f t="shared" si="0"/>
        <v/>
      </c>
      <c r="N16" s="182"/>
      <c r="O16" s="182"/>
      <c r="P16" s="186"/>
      <c r="Q16" s="180"/>
      <c r="R16" s="180"/>
      <c r="S16" s="180"/>
      <c r="T16" s="181" t="str">
        <f t="shared" si="1"/>
        <v/>
      </c>
    </row>
    <row r="17" spans="1:20" ht="15">
      <c r="A17" s="184"/>
      <c r="B17" s="185"/>
      <c r="C17" s="183"/>
      <c r="D17" s="187"/>
      <c r="E17" s="188"/>
      <c r="F17" s="175"/>
      <c r="G17" s="176"/>
      <c r="H17" s="189"/>
      <c r="I17" s="178"/>
      <c r="J17" s="175"/>
      <c r="K17" s="178"/>
      <c r="L17" s="175"/>
      <c r="M17" s="179" t="str">
        <f t="shared" si="0"/>
        <v/>
      </c>
      <c r="N17" s="182"/>
      <c r="O17" s="182"/>
      <c r="P17" s="186"/>
      <c r="Q17" s="180"/>
      <c r="R17" s="180"/>
      <c r="S17" s="180"/>
      <c r="T17" s="181" t="str">
        <f t="shared" si="1"/>
        <v/>
      </c>
    </row>
    <row r="18" spans="1:20" ht="15">
      <c r="A18" s="184"/>
      <c r="B18" s="185"/>
      <c r="C18" s="183"/>
      <c r="D18" s="187"/>
      <c r="E18" s="188"/>
      <c r="F18" s="175"/>
      <c r="G18" s="176"/>
      <c r="H18" s="188"/>
      <c r="I18" s="178"/>
      <c r="J18" s="175"/>
      <c r="K18" s="178"/>
      <c r="L18" s="175"/>
      <c r="M18" s="179" t="str">
        <f t="shared" si="0"/>
        <v/>
      </c>
      <c r="N18" s="182"/>
      <c r="O18" s="182"/>
      <c r="P18" s="182"/>
      <c r="Q18" s="180"/>
      <c r="R18" s="180"/>
      <c r="S18" s="180"/>
      <c r="T18" s="181" t="str">
        <f t="shared" si="1"/>
        <v/>
      </c>
    </row>
    <row r="19" spans="1:20" ht="15">
      <c r="A19" s="184"/>
      <c r="B19" s="185"/>
      <c r="C19" s="183"/>
      <c r="D19" s="187"/>
      <c r="E19" s="188"/>
      <c r="F19" s="175"/>
      <c r="G19" s="176"/>
      <c r="H19" s="188"/>
      <c r="I19" s="178"/>
      <c r="J19" s="175"/>
      <c r="K19" s="178"/>
      <c r="L19" s="175"/>
      <c r="M19" s="179" t="str">
        <f t="shared" si="0"/>
        <v/>
      </c>
      <c r="N19" s="182"/>
      <c r="O19" s="182"/>
      <c r="P19" s="186"/>
      <c r="Q19" s="180"/>
      <c r="R19" s="180"/>
      <c r="S19" s="180"/>
      <c r="T19" s="181" t="str">
        <f t="shared" si="1"/>
        <v/>
      </c>
    </row>
    <row r="20" spans="1:20" ht="15">
      <c r="A20" s="184"/>
      <c r="B20" s="185"/>
      <c r="C20" s="183"/>
      <c r="D20" s="187"/>
      <c r="E20" s="188"/>
      <c r="F20" s="175"/>
      <c r="G20" s="176"/>
      <c r="H20" s="189"/>
      <c r="I20" s="178"/>
      <c r="J20" s="175"/>
      <c r="K20" s="178"/>
      <c r="L20" s="175"/>
      <c r="M20" s="179" t="str">
        <f t="shared" si="0"/>
        <v/>
      </c>
      <c r="N20" s="182"/>
      <c r="O20" s="182"/>
      <c r="P20" s="186"/>
      <c r="Q20" s="180"/>
      <c r="R20" s="180"/>
      <c r="S20" s="180"/>
      <c r="T20" s="181" t="str">
        <f t="shared" si="1"/>
        <v/>
      </c>
    </row>
    <row r="21" spans="1:20" ht="15">
      <c r="A21" s="184"/>
      <c r="B21" s="185"/>
      <c r="C21" s="183"/>
      <c r="D21" s="187"/>
      <c r="E21" s="188"/>
      <c r="F21" s="175"/>
      <c r="G21" s="176"/>
      <c r="H21" s="188"/>
      <c r="I21" s="178"/>
      <c r="J21" s="175"/>
      <c r="K21" s="178"/>
      <c r="L21" s="175"/>
      <c r="M21" s="179" t="str">
        <f t="shared" si="0"/>
        <v/>
      </c>
      <c r="N21" s="182"/>
      <c r="O21" s="182"/>
      <c r="P21" s="186"/>
      <c r="Q21" s="180"/>
      <c r="R21" s="180"/>
      <c r="S21" s="180"/>
      <c r="T21" s="181" t="str">
        <f t="shared" si="1"/>
        <v/>
      </c>
    </row>
    <row r="22" spans="1:20" ht="15">
      <c r="A22" s="184"/>
      <c r="B22" s="185"/>
      <c r="C22" s="183"/>
      <c r="D22" s="187"/>
      <c r="E22" s="188"/>
      <c r="F22" s="175"/>
      <c r="G22" s="176"/>
      <c r="H22" s="188"/>
      <c r="I22" s="178"/>
      <c r="J22" s="175"/>
      <c r="K22" s="178"/>
      <c r="L22" s="175"/>
      <c r="M22" s="179" t="str">
        <f t="shared" si="0"/>
        <v/>
      </c>
      <c r="N22" s="182"/>
      <c r="O22" s="182"/>
      <c r="P22" s="186"/>
      <c r="Q22" s="180"/>
      <c r="R22" s="180"/>
      <c r="S22" s="180"/>
      <c r="T22" s="181" t="str">
        <f t="shared" si="1"/>
        <v/>
      </c>
    </row>
    <row r="23" spans="1:20" ht="15">
      <c r="A23" s="184"/>
      <c r="B23" s="185"/>
      <c r="C23" s="183"/>
      <c r="D23" s="187"/>
      <c r="E23" s="188"/>
      <c r="F23" s="175"/>
      <c r="G23" s="176"/>
      <c r="H23" s="188"/>
      <c r="I23" s="178"/>
      <c r="J23" s="175"/>
      <c r="K23" s="178"/>
      <c r="L23" s="175"/>
      <c r="M23" s="179" t="str">
        <f t="shared" si="0"/>
        <v/>
      </c>
      <c r="N23" s="182"/>
      <c r="O23" s="182"/>
      <c r="P23" s="182"/>
      <c r="Q23" s="180"/>
      <c r="R23" s="180"/>
      <c r="S23" s="180"/>
      <c r="T23" s="181" t="str">
        <f t="shared" si="1"/>
        <v/>
      </c>
    </row>
    <row r="24" spans="1:20" ht="15">
      <c r="A24" s="184"/>
      <c r="B24" s="185"/>
      <c r="C24" s="190"/>
      <c r="D24" s="187"/>
      <c r="E24" s="188"/>
      <c r="F24" s="175"/>
      <c r="G24" s="176"/>
      <c r="H24" s="189"/>
      <c r="I24" s="178"/>
      <c r="J24" s="175"/>
      <c r="K24" s="178"/>
      <c r="L24" s="175"/>
      <c r="M24" s="179" t="str">
        <f t="shared" si="0"/>
        <v/>
      </c>
      <c r="N24" s="182"/>
      <c r="O24" s="182"/>
      <c r="P24" s="182"/>
      <c r="Q24" s="180"/>
      <c r="R24" s="180"/>
      <c r="S24" s="180"/>
      <c r="T24" s="181" t="str">
        <f t="shared" si="1"/>
        <v/>
      </c>
    </row>
    <row r="25" spans="1:20" ht="15">
      <c r="A25" s="184"/>
      <c r="B25" s="191"/>
      <c r="C25" s="192"/>
      <c r="D25" s="187"/>
      <c r="E25" s="188"/>
      <c r="F25" s="175"/>
      <c r="G25" s="176"/>
      <c r="H25" s="188"/>
      <c r="I25" s="178"/>
      <c r="J25" s="175"/>
      <c r="K25" s="178"/>
      <c r="L25" s="175"/>
      <c r="M25" s="179" t="str">
        <f t="shared" si="0"/>
        <v/>
      </c>
      <c r="N25" s="182"/>
      <c r="O25" s="182"/>
      <c r="P25" s="186"/>
      <c r="Q25" s="180"/>
      <c r="R25" s="180"/>
      <c r="S25" s="180"/>
      <c r="T25" s="181" t="str">
        <f t="shared" si="1"/>
        <v/>
      </c>
    </row>
    <row r="26" spans="1:20" ht="15">
      <c r="A26" s="184"/>
      <c r="B26" s="191"/>
      <c r="C26" s="192"/>
      <c r="D26" s="187"/>
      <c r="E26" s="188"/>
      <c r="F26" s="175"/>
      <c r="G26" s="176"/>
      <c r="H26" s="188"/>
      <c r="I26" s="178"/>
      <c r="J26" s="175"/>
      <c r="K26" s="178"/>
      <c r="L26" s="175"/>
      <c r="M26" s="179" t="str">
        <f t="shared" si="0"/>
        <v/>
      </c>
      <c r="N26" s="182"/>
      <c r="O26" s="182"/>
      <c r="P26" s="186"/>
      <c r="Q26" s="180"/>
      <c r="R26" s="180"/>
      <c r="S26" s="180"/>
      <c r="T26" s="181" t="str">
        <f t="shared" si="1"/>
        <v/>
      </c>
    </row>
    <row r="27" spans="1:20" ht="15">
      <c r="A27" s="184"/>
      <c r="B27" s="185"/>
      <c r="C27" s="183"/>
      <c r="D27" s="187"/>
      <c r="E27" s="188"/>
      <c r="F27" s="175"/>
      <c r="G27" s="176"/>
      <c r="H27" s="189"/>
      <c r="I27" s="178"/>
      <c r="J27" s="175"/>
      <c r="K27" s="178"/>
      <c r="L27" s="175"/>
      <c r="M27" s="179" t="str">
        <f t="shared" si="0"/>
        <v/>
      </c>
      <c r="N27" s="182"/>
      <c r="O27" s="182"/>
      <c r="P27" s="186"/>
      <c r="Q27" s="180"/>
      <c r="R27" s="180"/>
      <c r="S27" s="180"/>
      <c r="T27" s="181" t="str">
        <f t="shared" si="1"/>
        <v/>
      </c>
    </row>
    <row r="28" spans="1:20" ht="15">
      <c r="A28" s="184"/>
      <c r="B28" s="185"/>
      <c r="C28" s="183"/>
      <c r="D28" s="187"/>
      <c r="E28" s="188"/>
      <c r="F28" s="175"/>
      <c r="G28" s="176"/>
      <c r="H28" s="189"/>
      <c r="I28" s="178"/>
      <c r="J28" s="175"/>
      <c r="K28" s="178"/>
      <c r="L28" s="175"/>
      <c r="M28" s="179" t="str">
        <f t="shared" si="0"/>
        <v/>
      </c>
      <c r="N28" s="182"/>
      <c r="O28" s="182"/>
      <c r="P28" s="182"/>
      <c r="Q28" s="180"/>
      <c r="R28" s="180"/>
      <c r="S28" s="180"/>
      <c r="T28" s="181" t="str">
        <f t="shared" si="1"/>
        <v/>
      </c>
    </row>
    <row r="29" spans="1:20" ht="15">
      <c r="A29" s="184"/>
      <c r="B29" s="185"/>
      <c r="C29" s="183"/>
      <c r="D29" s="187"/>
      <c r="E29" s="188"/>
      <c r="F29" s="175"/>
      <c r="G29" s="176"/>
      <c r="H29" s="189"/>
      <c r="I29" s="178"/>
      <c r="J29" s="175"/>
      <c r="K29" s="178"/>
      <c r="L29" s="175"/>
      <c r="M29" s="179" t="str">
        <f t="shared" si="0"/>
        <v/>
      </c>
      <c r="N29" s="182"/>
      <c r="O29" s="182"/>
      <c r="P29" s="186"/>
      <c r="Q29" s="180"/>
      <c r="R29" s="180"/>
      <c r="S29" s="180"/>
      <c r="T29" s="181" t="str">
        <f t="shared" si="1"/>
        <v/>
      </c>
    </row>
    <row r="30" spans="1:20" ht="15">
      <c r="A30" s="184"/>
      <c r="B30" s="185"/>
      <c r="C30" s="183"/>
      <c r="D30" s="187"/>
      <c r="E30" s="188"/>
      <c r="F30" s="175"/>
      <c r="G30" s="176"/>
      <c r="H30" s="189"/>
      <c r="I30" s="178"/>
      <c r="J30" s="175"/>
      <c r="K30" s="178"/>
      <c r="L30" s="175"/>
      <c r="M30" s="179" t="str">
        <f t="shared" si="0"/>
        <v/>
      </c>
      <c r="N30" s="182"/>
      <c r="O30" s="182"/>
      <c r="P30" s="186"/>
      <c r="Q30" s="180"/>
      <c r="R30" s="180"/>
      <c r="S30" s="180"/>
      <c r="T30" s="181" t="str">
        <f t="shared" si="1"/>
        <v/>
      </c>
    </row>
    <row r="31" spans="1:20" ht="15">
      <c r="A31" s="184"/>
      <c r="B31" s="185"/>
      <c r="C31" s="183"/>
      <c r="D31" s="187"/>
      <c r="E31" s="188"/>
      <c r="F31" s="175"/>
      <c r="G31" s="176"/>
      <c r="H31" s="189"/>
      <c r="I31" s="178"/>
      <c r="J31" s="175"/>
      <c r="K31" s="178"/>
      <c r="L31" s="175"/>
      <c r="M31" s="179" t="str">
        <f t="shared" si="0"/>
        <v/>
      </c>
      <c r="N31" s="182"/>
      <c r="O31" s="182"/>
      <c r="P31" s="186"/>
      <c r="Q31" s="180"/>
      <c r="R31" s="180"/>
      <c r="S31" s="180"/>
      <c r="T31" s="181" t="str">
        <f t="shared" si="1"/>
        <v/>
      </c>
    </row>
    <row r="32" spans="1:20" ht="15">
      <c r="A32" s="184"/>
      <c r="B32" s="191"/>
      <c r="C32" s="192"/>
      <c r="D32" s="187"/>
      <c r="E32" s="188"/>
      <c r="F32" s="175"/>
      <c r="G32" s="176"/>
      <c r="H32" s="188"/>
      <c r="I32" s="178"/>
      <c r="J32" s="175"/>
      <c r="K32" s="178"/>
      <c r="L32" s="175"/>
      <c r="M32" s="179" t="str">
        <f t="shared" si="0"/>
        <v/>
      </c>
      <c r="N32" s="182"/>
      <c r="O32" s="182"/>
      <c r="P32" s="186"/>
      <c r="Q32" s="180"/>
      <c r="R32" s="180"/>
      <c r="S32" s="180"/>
      <c r="T32" s="181" t="str">
        <f t="shared" si="1"/>
        <v/>
      </c>
    </row>
    <row r="33" spans="1:20" ht="15">
      <c r="A33" s="184"/>
      <c r="B33" s="191"/>
      <c r="C33" s="192"/>
      <c r="D33" s="187"/>
      <c r="E33" s="188"/>
      <c r="F33" s="175"/>
      <c r="G33" s="176"/>
      <c r="H33" s="189"/>
      <c r="I33" s="178"/>
      <c r="J33" s="175"/>
      <c r="K33" s="178"/>
      <c r="L33" s="175"/>
      <c r="M33" s="179" t="str">
        <f t="shared" si="0"/>
        <v/>
      </c>
      <c r="N33" s="182"/>
      <c r="O33" s="182"/>
      <c r="P33" s="186"/>
      <c r="Q33" s="180"/>
      <c r="R33" s="180"/>
      <c r="S33" s="180"/>
      <c r="T33" s="181" t="str">
        <f t="shared" si="1"/>
        <v/>
      </c>
    </row>
    <row r="34" spans="1:20" ht="15">
      <c r="A34" s="184"/>
      <c r="B34" s="193"/>
      <c r="C34" s="194"/>
      <c r="D34" s="187"/>
      <c r="E34" s="188"/>
      <c r="F34" s="175"/>
      <c r="G34" s="176"/>
      <c r="H34" s="188"/>
      <c r="I34" s="178"/>
      <c r="J34" s="175"/>
      <c r="K34" s="178"/>
      <c r="L34" s="175"/>
      <c r="M34" s="179" t="str">
        <f t="shared" si="0"/>
        <v/>
      </c>
      <c r="N34" s="182"/>
      <c r="O34" s="182"/>
      <c r="P34" s="186"/>
      <c r="Q34" s="180"/>
      <c r="R34" s="180"/>
      <c r="S34" s="180"/>
      <c r="T34" s="181" t="str">
        <f t="shared" si="1"/>
        <v/>
      </c>
    </row>
    <row r="35" spans="1:20" ht="15">
      <c r="A35" s="184"/>
      <c r="B35" s="191"/>
      <c r="C35" s="192"/>
      <c r="D35" s="187"/>
      <c r="E35" s="188"/>
      <c r="F35" s="175"/>
      <c r="G35" s="176"/>
      <c r="H35" s="188"/>
      <c r="I35" s="178"/>
      <c r="J35" s="175"/>
      <c r="K35" s="178"/>
      <c r="L35" s="175"/>
      <c r="M35" s="179" t="str">
        <f t="shared" si="0"/>
        <v/>
      </c>
      <c r="N35" s="182"/>
      <c r="O35" s="182"/>
      <c r="P35" s="186"/>
      <c r="Q35" s="180"/>
      <c r="R35" s="180"/>
      <c r="S35" s="180"/>
      <c r="T35" s="181" t="str">
        <f t="shared" si="1"/>
        <v/>
      </c>
    </row>
    <row r="36" spans="1:20" ht="15">
      <c r="A36" s="184"/>
      <c r="B36" s="185"/>
      <c r="C36" s="183"/>
      <c r="D36" s="187"/>
      <c r="E36" s="188"/>
      <c r="F36" s="175"/>
      <c r="G36" s="176"/>
      <c r="H36" s="188"/>
      <c r="I36" s="178"/>
      <c r="J36" s="175"/>
      <c r="K36" s="178"/>
      <c r="L36" s="175"/>
      <c r="M36" s="179" t="str">
        <f t="shared" si="0"/>
        <v/>
      </c>
      <c r="N36" s="182"/>
      <c r="O36" s="182"/>
      <c r="P36" s="186"/>
      <c r="Q36" s="180"/>
      <c r="R36" s="180"/>
      <c r="S36" s="180"/>
      <c r="T36" s="181" t="str">
        <f t="shared" si="1"/>
        <v/>
      </c>
    </row>
    <row r="37" spans="1:20" ht="15">
      <c r="A37" s="184"/>
      <c r="B37" s="185"/>
      <c r="C37" s="183"/>
      <c r="D37" s="187"/>
      <c r="E37" s="188"/>
      <c r="F37" s="175"/>
      <c r="G37" s="176"/>
      <c r="H37" s="188"/>
      <c r="I37" s="178"/>
      <c r="J37" s="175"/>
      <c r="K37" s="178"/>
      <c r="L37" s="175"/>
      <c r="M37" s="179" t="str">
        <f t="shared" si="0"/>
        <v/>
      </c>
      <c r="N37" s="182"/>
      <c r="O37" s="182"/>
      <c r="P37" s="186"/>
      <c r="Q37" s="180"/>
      <c r="R37" s="180"/>
      <c r="S37" s="180"/>
      <c r="T37" s="181" t="str">
        <f t="shared" si="1"/>
        <v/>
      </c>
    </row>
    <row r="38" spans="1:20" ht="15">
      <c r="A38" s="184"/>
      <c r="B38" s="185"/>
      <c r="C38" s="183"/>
      <c r="D38" s="187"/>
      <c r="E38" s="188"/>
      <c r="F38" s="175"/>
      <c r="G38" s="176"/>
      <c r="H38" s="188"/>
      <c r="I38" s="178"/>
      <c r="J38" s="175"/>
      <c r="K38" s="178"/>
      <c r="L38" s="175"/>
      <c r="M38" s="179" t="str">
        <f t="shared" si="0"/>
        <v/>
      </c>
      <c r="N38" s="182"/>
      <c r="O38" s="182"/>
      <c r="P38" s="182"/>
      <c r="Q38" s="180"/>
      <c r="R38" s="180"/>
      <c r="S38" s="180"/>
      <c r="T38" s="181" t="str">
        <f t="shared" si="1"/>
        <v/>
      </c>
    </row>
    <row r="39" spans="1:20" ht="15">
      <c r="A39" s="184"/>
      <c r="B39" s="185"/>
      <c r="C39" s="183"/>
      <c r="D39" s="187"/>
      <c r="E39" s="188"/>
      <c r="F39" s="175"/>
      <c r="G39" s="176"/>
      <c r="H39" s="188"/>
      <c r="I39" s="178"/>
      <c r="J39" s="175"/>
      <c r="K39" s="178"/>
      <c r="L39" s="175"/>
      <c r="M39" s="179" t="str">
        <f t="shared" si="0"/>
        <v/>
      </c>
      <c r="N39" s="182"/>
      <c r="O39" s="182"/>
      <c r="P39" s="182"/>
      <c r="Q39" s="180"/>
      <c r="R39" s="180"/>
      <c r="S39" s="180"/>
      <c r="T39" s="181" t="str">
        <f t="shared" si="1"/>
        <v/>
      </c>
    </row>
    <row r="40" spans="1:20" ht="15">
      <c r="A40" s="184"/>
      <c r="B40" s="185"/>
      <c r="C40" s="183"/>
      <c r="D40" s="187"/>
      <c r="E40" s="188"/>
      <c r="F40" s="175"/>
      <c r="G40" s="176"/>
      <c r="H40" s="188"/>
      <c r="I40" s="178"/>
      <c r="J40" s="175"/>
      <c r="K40" s="178"/>
      <c r="L40" s="175"/>
      <c r="M40" s="179" t="str">
        <f t="shared" si="0"/>
        <v/>
      </c>
      <c r="N40" s="182"/>
      <c r="O40" s="182"/>
      <c r="P40" s="186"/>
      <c r="Q40" s="180"/>
      <c r="R40" s="180"/>
      <c r="S40" s="180"/>
      <c r="T40" s="181" t="str">
        <f t="shared" si="1"/>
        <v/>
      </c>
    </row>
    <row r="41" spans="1:20" ht="15">
      <c r="A41" s="184"/>
      <c r="B41" s="185"/>
      <c r="C41" s="183"/>
      <c r="D41" s="187"/>
      <c r="E41" s="188"/>
      <c r="F41" s="175"/>
      <c r="G41" s="176"/>
      <c r="H41" s="188"/>
      <c r="I41" s="178"/>
      <c r="J41" s="175"/>
      <c r="K41" s="178"/>
      <c r="L41" s="175"/>
      <c r="M41" s="179" t="str">
        <f t="shared" si="0"/>
        <v/>
      </c>
      <c r="N41" s="182"/>
      <c r="O41" s="182"/>
      <c r="P41" s="182"/>
      <c r="Q41" s="180"/>
      <c r="R41" s="180"/>
      <c r="S41" s="180"/>
      <c r="T41" s="181" t="str">
        <f t="shared" si="1"/>
        <v/>
      </c>
    </row>
    <row r="42" spans="1:20" ht="15">
      <c r="A42" s="184"/>
      <c r="B42" s="185"/>
      <c r="C42" s="183"/>
      <c r="D42" s="187"/>
      <c r="E42" s="188"/>
      <c r="F42" s="175"/>
      <c r="G42" s="176"/>
      <c r="H42" s="188"/>
      <c r="I42" s="178"/>
      <c r="J42" s="175"/>
      <c r="K42" s="178"/>
      <c r="L42" s="175"/>
      <c r="M42" s="179" t="str">
        <f t="shared" si="0"/>
        <v/>
      </c>
      <c r="N42" s="182"/>
      <c r="O42" s="182"/>
      <c r="P42" s="182"/>
      <c r="Q42" s="180"/>
      <c r="R42" s="180"/>
      <c r="S42" s="180"/>
      <c r="T42" s="181" t="str">
        <f t="shared" si="1"/>
        <v/>
      </c>
    </row>
    <row r="43" spans="1:20" ht="15">
      <c r="A43" s="184"/>
      <c r="B43" s="185"/>
      <c r="C43" s="183"/>
      <c r="D43" s="187"/>
      <c r="E43" s="188"/>
      <c r="F43" s="175"/>
      <c r="G43" s="176"/>
      <c r="H43" s="188"/>
      <c r="I43" s="178"/>
      <c r="J43" s="175"/>
      <c r="K43" s="178"/>
      <c r="L43" s="175"/>
      <c r="M43" s="179" t="str">
        <f t="shared" si="0"/>
        <v/>
      </c>
      <c r="N43" s="182"/>
      <c r="O43" s="182"/>
      <c r="P43" s="186"/>
      <c r="Q43" s="180"/>
      <c r="R43" s="180"/>
      <c r="S43" s="180"/>
      <c r="T43" s="181" t="str">
        <f t="shared" si="1"/>
        <v/>
      </c>
    </row>
    <row r="44" spans="1:20" ht="15">
      <c r="A44" s="184"/>
      <c r="B44" s="185"/>
      <c r="C44" s="183"/>
      <c r="D44" s="187"/>
      <c r="E44" s="188"/>
      <c r="F44" s="175"/>
      <c r="G44" s="176"/>
      <c r="H44" s="188"/>
      <c r="I44" s="178"/>
      <c r="J44" s="175"/>
      <c r="K44" s="178"/>
      <c r="L44" s="175"/>
      <c r="M44" s="179" t="str">
        <f t="shared" si="0"/>
        <v/>
      </c>
      <c r="N44" s="182"/>
      <c r="O44" s="182"/>
      <c r="P44" s="182"/>
      <c r="Q44" s="180"/>
      <c r="R44" s="180"/>
      <c r="S44" s="180"/>
      <c r="T44" s="181" t="str">
        <f t="shared" si="1"/>
        <v/>
      </c>
    </row>
    <row r="45" spans="1:20" ht="15">
      <c r="A45" s="184"/>
      <c r="B45" s="185"/>
      <c r="C45" s="183"/>
      <c r="D45" s="187"/>
      <c r="E45" s="188"/>
      <c r="F45" s="175"/>
      <c r="G45" s="176"/>
      <c r="H45" s="188"/>
      <c r="I45" s="178"/>
      <c r="J45" s="175"/>
      <c r="K45" s="178"/>
      <c r="L45" s="175"/>
      <c r="M45" s="179" t="str">
        <f t="shared" si="0"/>
        <v/>
      </c>
      <c r="N45" s="182"/>
      <c r="O45" s="182"/>
      <c r="P45" s="182"/>
      <c r="Q45" s="180"/>
      <c r="R45" s="180"/>
      <c r="S45" s="180"/>
      <c r="T45" s="181" t="str">
        <f t="shared" si="1"/>
        <v/>
      </c>
    </row>
    <row r="46" spans="1:20" ht="15">
      <c r="A46" s="184"/>
      <c r="B46" s="185"/>
      <c r="C46" s="183"/>
      <c r="D46" s="187"/>
      <c r="E46" s="188"/>
      <c r="F46" s="175"/>
      <c r="G46" s="176"/>
      <c r="H46" s="188"/>
      <c r="I46" s="178"/>
      <c r="J46" s="175"/>
      <c r="K46" s="178"/>
      <c r="L46" s="175"/>
      <c r="M46" s="179" t="str">
        <f t="shared" si="0"/>
        <v/>
      </c>
      <c r="N46" s="182"/>
      <c r="O46" s="182"/>
      <c r="P46" s="186"/>
      <c r="Q46" s="180"/>
      <c r="R46" s="180"/>
      <c r="S46" s="180"/>
      <c r="T46" s="181" t="str">
        <f t="shared" si="1"/>
        <v/>
      </c>
    </row>
    <row r="47" spans="1:20" ht="15">
      <c r="A47" s="184"/>
      <c r="B47" s="185"/>
      <c r="C47" s="183"/>
      <c r="D47" s="187"/>
      <c r="E47" s="188"/>
      <c r="F47" s="175"/>
      <c r="G47" s="176"/>
      <c r="H47" s="188"/>
      <c r="I47" s="178"/>
      <c r="J47" s="175"/>
      <c r="K47" s="178"/>
      <c r="L47" s="175"/>
      <c r="M47" s="179" t="str">
        <f t="shared" si="0"/>
        <v/>
      </c>
      <c r="N47" s="182"/>
      <c r="O47" s="182"/>
      <c r="P47" s="182"/>
      <c r="Q47" s="180"/>
      <c r="R47" s="180"/>
      <c r="S47" s="180"/>
      <c r="T47" s="181" t="str">
        <f t="shared" si="1"/>
        <v/>
      </c>
    </row>
    <row r="48" spans="1:20" ht="15">
      <c r="A48" s="184"/>
      <c r="B48" s="185"/>
      <c r="C48" s="183"/>
      <c r="D48" s="187"/>
      <c r="E48" s="188"/>
      <c r="F48" s="175"/>
      <c r="G48" s="176"/>
      <c r="H48" s="188"/>
      <c r="I48" s="178"/>
      <c r="J48" s="175"/>
      <c r="K48" s="178"/>
      <c r="L48" s="175"/>
      <c r="M48" s="179" t="str">
        <f t="shared" si="0"/>
        <v/>
      </c>
      <c r="N48" s="182"/>
      <c r="O48" s="182"/>
      <c r="P48" s="186"/>
      <c r="Q48" s="180"/>
      <c r="R48" s="180"/>
      <c r="S48" s="180"/>
      <c r="T48" s="181" t="str">
        <f t="shared" si="1"/>
        <v/>
      </c>
    </row>
    <row r="49" spans="1:20" ht="15">
      <c r="A49" s="184"/>
      <c r="B49" s="185"/>
      <c r="C49" s="183"/>
      <c r="D49" s="187"/>
      <c r="E49" s="188"/>
      <c r="F49" s="175"/>
      <c r="G49" s="176"/>
      <c r="H49" s="188"/>
      <c r="I49" s="178"/>
      <c r="J49" s="175"/>
      <c r="K49" s="178"/>
      <c r="L49" s="175"/>
      <c r="M49" s="179" t="str">
        <f t="shared" si="0"/>
        <v/>
      </c>
      <c r="N49" s="182"/>
      <c r="O49" s="182"/>
      <c r="P49" s="182"/>
      <c r="Q49" s="180"/>
      <c r="R49" s="180"/>
      <c r="S49" s="180"/>
      <c r="T49" s="181" t="str">
        <f t="shared" si="1"/>
        <v/>
      </c>
    </row>
    <row r="50" spans="1:20" ht="15">
      <c r="A50" s="184"/>
      <c r="B50" s="185"/>
      <c r="C50" s="183"/>
      <c r="D50" s="187"/>
      <c r="E50" s="188"/>
      <c r="F50" s="175"/>
      <c r="G50" s="176"/>
      <c r="H50" s="189"/>
      <c r="I50" s="178"/>
      <c r="J50" s="175"/>
      <c r="K50" s="178"/>
      <c r="L50" s="175"/>
      <c r="M50" s="179" t="str">
        <f t="shared" si="0"/>
        <v/>
      </c>
      <c r="N50" s="182"/>
      <c r="O50" s="182"/>
      <c r="P50" s="186"/>
      <c r="Q50" s="180"/>
      <c r="R50" s="180"/>
      <c r="S50" s="180"/>
      <c r="T50" s="181" t="str">
        <f t="shared" si="1"/>
        <v/>
      </c>
    </row>
    <row r="51" spans="1:20" ht="15">
      <c r="A51" s="184"/>
      <c r="B51" s="185"/>
      <c r="C51" s="183"/>
      <c r="D51" s="187"/>
      <c r="E51" s="188"/>
      <c r="F51" s="175"/>
      <c r="G51" s="176"/>
      <c r="H51" s="189"/>
      <c r="I51" s="178"/>
      <c r="J51" s="175"/>
      <c r="K51" s="178"/>
      <c r="L51" s="175"/>
      <c r="M51" s="179" t="str">
        <f t="shared" si="0"/>
        <v/>
      </c>
      <c r="N51" s="182"/>
      <c r="O51" s="182"/>
      <c r="P51" s="186"/>
      <c r="Q51" s="180"/>
      <c r="R51" s="180"/>
      <c r="S51" s="180"/>
      <c r="T51" s="181" t="str">
        <f t="shared" si="1"/>
        <v/>
      </c>
    </row>
    <row r="52" spans="1:20" ht="15">
      <c r="A52" s="184"/>
      <c r="B52" s="185"/>
      <c r="C52" s="183"/>
      <c r="D52" s="187"/>
      <c r="E52" s="188"/>
      <c r="F52" s="175"/>
      <c r="G52" s="176"/>
      <c r="H52" s="189"/>
      <c r="I52" s="178"/>
      <c r="J52" s="175"/>
      <c r="K52" s="178"/>
      <c r="L52" s="175"/>
      <c r="M52" s="179" t="str">
        <f t="shared" si="0"/>
        <v/>
      </c>
      <c r="N52" s="182"/>
      <c r="O52" s="182"/>
      <c r="P52" s="186"/>
      <c r="Q52" s="180"/>
      <c r="R52" s="180"/>
      <c r="S52" s="180"/>
      <c r="T52" s="181" t="str">
        <f t="shared" si="1"/>
        <v/>
      </c>
    </row>
    <row r="53" spans="1:20" ht="15">
      <c r="A53" s="184"/>
      <c r="B53" s="185"/>
      <c r="C53" s="183"/>
      <c r="D53" s="187"/>
      <c r="E53" s="188"/>
      <c r="F53" s="175"/>
      <c r="G53" s="176"/>
      <c r="H53" s="189"/>
      <c r="I53" s="178"/>
      <c r="J53" s="175"/>
      <c r="K53" s="178"/>
      <c r="L53" s="175"/>
      <c r="M53" s="179" t="str">
        <f t="shared" si="0"/>
        <v/>
      </c>
      <c r="N53" s="182"/>
      <c r="O53" s="182"/>
      <c r="P53" s="186"/>
      <c r="Q53" s="180"/>
      <c r="R53" s="180"/>
      <c r="S53" s="180"/>
      <c r="T53" s="181" t="str">
        <f t="shared" si="1"/>
        <v/>
      </c>
    </row>
    <row r="54" spans="1:20" ht="15">
      <c r="A54" s="184"/>
      <c r="B54" s="185"/>
      <c r="C54" s="183"/>
      <c r="D54" s="187"/>
      <c r="E54" s="188"/>
      <c r="F54" s="175"/>
      <c r="G54" s="176"/>
      <c r="H54" s="189"/>
      <c r="I54" s="178"/>
      <c r="J54" s="175"/>
      <c r="K54" s="178"/>
      <c r="L54" s="175"/>
      <c r="M54" s="179" t="str">
        <f t="shared" si="0"/>
        <v/>
      </c>
      <c r="N54" s="182"/>
      <c r="O54" s="182"/>
      <c r="P54" s="186"/>
      <c r="Q54" s="180"/>
      <c r="R54" s="180"/>
      <c r="S54" s="180"/>
      <c r="T54" s="181" t="str">
        <f t="shared" si="1"/>
        <v/>
      </c>
    </row>
    <row r="55" spans="1:20" ht="15">
      <c r="A55" s="184"/>
      <c r="B55" s="185"/>
      <c r="C55" s="183"/>
      <c r="D55" s="187"/>
      <c r="E55" s="188"/>
      <c r="F55" s="175"/>
      <c r="G55" s="176"/>
      <c r="H55" s="189"/>
      <c r="I55" s="178"/>
      <c r="J55" s="175"/>
      <c r="K55" s="178"/>
      <c r="L55" s="175"/>
      <c r="M55" s="179" t="str">
        <f t="shared" si="0"/>
        <v/>
      </c>
      <c r="N55" s="182"/>
      <c r="O55" s="182"/>
      <c r="P55" s="186"/>
      <c r="Q55" s="180"/>
      <c r="R55" s="180"/>
      <c r="S55" s="180"/>
      <c r="T55" s="181" t="str">
        <f t="shared" si="1"/>
        <v/>
      </c>
    </row>
    <row r="56" spans="1:20" ht="15">
      <c r="A56" s="184"/>
      <c r="B56" s="185"/>
      <c r="C56" s="183"/>
      <c r="D56" s="187"/>
      <c r="E56" s="188"/>
      <c r="F56" s="175"/>
      <c r="G56" s="176"/>
      <c r="H56" s="189"/>
      <c r="I56" s="178"/>
      <c r="J56" s="175"/>
      <c r="K56" s="178"/>
      <c r="L56" s="175"/>
      <c r="M56" s="179" t="str">
        <f t="shared" si="0"/>
        <v/>
      </c>
      <c r="N56" s="182"/>
      <c r="O56" s="182"/>
      <c r="P56" s="186"/>
      <c r="Q56" s="180"/>
      <c r="R56" s="180"/>
      <c r="S56" s="180"/>
      <c r="T56" s="181" t="str">
        <f t="shared" si="1"/>
        <v/>
      </c>
    </row>
    <row r="57" spans="1:20" ht="15">
      <c r="A57" s="184"/>
      <c r="B57" s="185"/>
      <c r="C57" s="183"/>
      <c r="D57" s="187"/>
      <c r="E57" s="188"/>
      <c r="F57" s="175"/>
      <c r="G57" s="176"/>
      <c r="H57" s="189"/>
      <c r="I57" s="178"/>
      <c r="J57" s="175"/>
      <c r="K57" s="178"/>
      <c r="L57" s="175"/>
      <c r="M57" s="179" t="str">
        <f t="shared" si="0"/>
        <v/>
      </c>
      <c r="N57" s="182"/>
      <c r="O57" s="182"/>
      <c r="P57" s="186"/>
      <c r="Q57" s="180"/>
      <c r="R57" s="180"/>
      <c r="S57" s="180"/>
      <c r="T57" s="181" t="str">
        <f t="shared" si="1"/>
        <v/>
      </c>
    </row>
    <row r="58" spans="1:20" ht="15">
      <c r="A58" s="184"/>
      <c r="B58" s="185"/>
      <c r="C58" s="183"/>
      <c r="D58" s="187"/>
      <c r="E58" s="188"/>
      <c r="F58" s="175"/>
      <c r="G58" s="176"/>
      <c r="H58" s="189"/>
      <c r="I58" s="178"/>
      <c r="J58" s="175"/>
      <c r="K58" s="178"/>
      <c r="L58" s="175"/>
      <c r="M58" s="179" t="str">
        <f t="shared" si="0"/>
        <v/>
      </c>
      <c r="N58" s="182"/>
      <c r="O58" s="182"/>
      <c r="P58" s="186"/>
      <c r="Q58" s="180"/>
      <c r="R58" s="180"/>
      <c r="S58" s="180"/>
      <c r="T58" s="181" t="str">
        <f t="shared" si="1"/>
        <v/>
      </c>
    </row>
    <row r="59" spans="1:20" ht="15">
      <c r="A59" s="184"/>
      <c r="B59" s="185"/>
      <c r="C59" s="183"/>
      <c r="D59" s="187"/>
      <c r="E59" s="188"/>
      <c r="F59" s="175"/>
      <c r="G59" s="176"/>
      <c r="H59" s="189"/>
      <c r="I59" s="178"/>
      <c r="J59" s="175"/>
      <c r="K59" s="178"/>
      <c r="L59" s="175"/>
      <c r="M59" s="179" t="str">
        <f t="shared" si="0"/>
        <v/>
      </c>
      <c r="N59" s="182"/>
      <c r="O59" s="182"/>
      <c r="P59" s="186"/>
      <c r="Q59" s="180"/>
      <c r="R59" s="180"/>
      <c r="S59" s="180"/>
      <c r="T59" s="181" t="str">
        <f t="shared" si="1"/>
        <v/>
      </c>
    </row>
    <row r="60" spans="1:20" ht="15">
      <c r="A60" s="184"/>
      <c r="B60" s="185"/>
      <c r="C60" s="183"/>
      <c r="D60" s="187"/>
      <c r="E60" s="188"/>
      <c r="F60" s="175"/>
      <c r="G60" s="176"/>
      <c r="H60" s="189"/>
      <c r="I60" s="178"/>
      <c r="J60" s="175"/>
      <c r="K60" s="178"/>
      <c r="L60" s="175"/>
      <c r="M60" s="179" t="str">
        <f t="shared" si="0"/>
        <v/>
      </c>
      <c r="N60" s="182"/>
      <c r="O60" s="182"/>
      <c r="P60" s="186"/>
      <c r="Q60" s="180"/>
      <c r="R60" s="180"/>
      <c r="S60" s="180"/>
      <c r="T60" s="181" t="str">
        <f t="shared" si="1"/>
        <v/>
      </c>
    </row>
    <row r="61" spans="1:20" ht="15">
      <c r="A61" s="184"/>
      <c r="B61" s="185"/>
      <c r="C61" s="183"/>
      <c r="D61" s="187"/>
      <c r="E61" s="188"/>
      <c r="F61" s="175"/>
      <c r="G61" s="176"/>
      <c r="H61" s="189"/>
      <c r="I61" s="178"/>
      <c r="J61" s="175"/>
      <c r="K61" s="178"/>
      <c r="L61" s="175"/>
      <c r="M61" s="179" t="str">
        <f t="shared" si="0"/>
        <v/>
      </c>
      <c r="N61" s="182"/>
      <c r="O61" s="182"/>
      <c r="P61" s="186"/>
      <c r="Q61" s="180"/>
      <c r="R61" s="180"/>
      <c r="S61" s="180"/>
      <c r="T61" s="181" t="str">
        <f t="shared" si="1"/>
        <v/>
      </c>
    </row>
    <row r="62" spans="1:20" ht="15">
      <c r="A62" s="184"/>
      <c r="B62" s="185"/>
      <c r="C62" s="183"/>
      <c r="D62" s="187"/>
      <c r="E62" s="188"/>
      <c r="F62" s="175"/>
      <c r="G62" s="176"/>
      <c r="H62" s="189"/>
      <c r="I62" s="178"/>
      <c r="J62" s="175"/>
      <c r="K62" s="178"/>
      <c r="L62" s="175"/>
      <c r="M62" s="179" t="str">
        <f t="shared" si="0"/>
        <v/>
      </c>
      <c r="N62" s="182"/>
      <c r="O62" s="182"/>
      <c r="P62" s="186"/>
      <c r="Q62" s="180"/>
      <c r="R62" s="180"/>
      <c r="S62" s="180"/>
      <c r="T62" s="181" t="str">
        <f t="shared" si="1"/>
        <v/>
      </c>
    </row>
    <row r="63" spans="1:20" ht="15">
      <c r="A63" s="184"/>
      <c r="B63" s="185"/>
      <c r="C63" s="183"/>
      <c r="D63" s="187"/>
      <c r="E63" s="188"/>
      <c r="F63" s="175"/>
      <c r="G63" s="176"/>
      <c r="H63" s="189"/>
      <c r="I63" s="178"/>
      <c r="J63" s="175"/>
      <c r="K63" s="178"/>
      <c r="L63" s="175"/>
      <c r="M63" s="179" t="str">
        <f t="shared" si="0"/>
        <v/>
      </c>
      <c r="N63" s="182"/>
      <c r="O63" s="182"/>
      <c r="P63" s="186"/>
      <c r="Q63" s="180"/>
      <c r="R63" s="180"/>
      <c r="S63" s="180"/>
      <c r="T63" s="181" t="str">
        <f t="shared" si="1"/>
        <v/>
      </c>
    </row>
    <row r="64" spans="1:20" ht="15">
      <c r="A64" s="184"/>
      <c r="B64" s="185"/>
      <c r="C64" s="183"/>
      <c r="D64" s="187"/>
      <c r="E64" s="188"/>
      <c r="F64" s="175"/>
      <c r="G64" s="176"/>
      <c r="H64" s="189"/>
      <c r="I64" s="178"/>
      <c r="J64" s="175"/>
      <c r="K64" s="178"/>
      <c r="L64" s="175"/>
      <c r="M64" s="179" t="str">
        <f t="shared" si="0"/>
        <v/>
      </c>
      <c r="N64" s="182"/>
      <c r="O64" s="182"/>
      <c r="P64" s="186"/>
      <c r="Q64" s="180"/>
      <c r="R64" s="180"/>
      <c r="S64" s="180"/>
      <c r="T64" s="181" t="str">
        <f t="shared" si="1"/>
        <v/>
      </c>
    </row>
    <row r="65" spans="1:20" ht="15">
      <c r="A65" s="184"/>
      <c r="B65" s="185"/>
      <c r="C65" s="183"/>
      <c r="D65" s="187"/>
      <c r="E65" s="188"/>
      <c r="F65" s="175"/>
      <c r="G65" s="176"/>
      <c r="H65" s="189"/>
      <c r="I65" s="178"/>
      <c r="J65" s="175"/>
      <c r="K65" s="178"/>
      <c r="L65" s="175"/>
      <c r="M65" s="179" t="str">
        <f t="shared" si="0"/>
        <v/>
      </c>
      <c r="N65" s="182"/>
      <c r="O65" s="182"/>
      <c r="P65" s="186"/>
      <c r="Q65" s="180"/>
      <c r="R65" s="180"/>
      <c r="S65" s="180"/>
      <c r="T65" s="181" t="str">
        <f t="shared" si="1"/>
        <v/>
      </c>
    </row>
    <row r="66" spans="1:20" ht="15">
      <c r="A66" s="184"/>
      <c r="B66" s="185"/>
      <c r="C66" s="183"/>
      <c r="D66" s="187"/>
      <c r="E66" s="188"/>
      <c r="F66" s="175"/>
      <c r="G66" s="176"/>
      <c r="H66" s="189"/>
      <c r="I66" s="178"/>
      <c r="J66" s="175"/>
      <c r="K66" s="178"/>
      <c r="L66" s="175"/>
      <c r="M66" s="179" t="str">
        <f t="shared" si="0"/>
        <v/>
      </c>
      <c r="N66" s="182"/>
      <c r="O66" s="182"/>
      <c r="P66" s="186"/>
      <c r="Q66" s="180"/>
      <c r="R66" s="180"/>
      <c r="S66" s="180"/>
      <c r="T66" s="181" t="str">
        <f t="shared" si="1"/>
        <v/>
      </c>
    </row>
    <row r="67" spans="1:20" ht="15">
      <c r="A67" s="184"/>
      <c r="B67" s="185"/>
      <c r="C67" s="183"/>
      <c r="D67" s="187"/>
      <c r="E67" s="188"/>
      <c r="F67" s="175"/>
      <c r="G67" s="176"/>
      <c r="H67" s="189"/>
      <c r="I67" s="178"/>
      <c r="J67" s="175"/>
      <c r="K67" s="178"/>
      <c r="L67" s="175"/>
      <c r="M67" s="179" t="str">
        <f t="shared" si="0"/>
        <v/>
      </c>
      <c r="N67" s="182"/>
      <c r="O67" s="182"/>
      <c r="P67" s="186"/>
      <c r="Q67" s="180"/>
      <c r="R67" s="180"/>
      <c r="S67" s="180"/>
      <c r="T67" s="181" t="str">
        <f t="shared" si="1"/>
        <v/>
      </c>
    </row>
    <row r="68" spans="1:20" ht="15">
      <c r="A68" s="184"/>
      <c r="B68" s="185"/>
      <c r="C68" s="183"/>
      <c r="D68" s="187"/>
      <c r="E68" s="188"/>
      <c r="F68" s="175"/>
      <c r="G68" s="176"/>
      <c r="H68" s="189"/>
      <c r="I68" s="178"/>
      <c r="J68" s="175"/>
      <c r="K68" s="178"/>
      <c r="L68" s="175"/>
      <c r="M68" s="179" t="str">
        <f t="shared" si="0"/>
        <v/>
      </c>
      <c r="N68" s="182"/>
      <c r="O68" s="182"/>
      <c r="P68" s="186"/>
      <c r="Q68" s="180"/>
      <c r="R68" s="180"/>
      <c r="S68" s="180"/>
      <c r="T68" s="181" t="str">
        <f t="shared" si="1"/>
        <v/>
      </c>
    </row>
    <row r="69" spans="1:20" ht="15">
      <c r="A69" s="184"/>
      <c r="B69" s="185"/>
      <c r="C69" s="183"/>
      <c r="D69" s="187"/>
      <c r="E69" s="188"/>
      <c r="F69" s="175"/>
      <c r="G69" s="176"/>
      <c r="H69" s="189"/>
      <c r="I69" s="178"/>
      <c r="J69" s="175"/>
      <c r="K69" s="178"/>
      <c r="L69" s="175"/>
      <c r="M69" s="179" t="str">
        <f t="shared" si="0"/>
        <v/>
      </c>
      <c r="N69" s="182"/>
      <c r="O69" s="182"/>
      <c r="P69" s="186"/>
      <c r="Q69" s="180"/>
      <c r="R69" s="180"/>
      <c r="S69" s="180"/>
      <c r="T69" s="181" t="str">
        <f t="shared" si="1"/>
        <v/>
      </c>
    </row>
    <row r="70" spans="1:20" ht="15">
      <c r="A70" s="184"/>
      <c r="B70" s="185"/>
      <c r="C70" s="183"/>
      <c r="D70" s="187"/>
      <c r="E70" s="188"/>
      <c r="F70" s="175"/>
      <c r="G70" s="176"/>
      <c r="H70" s="189"/>
      <c r="I70" s="178"/>
      <c r="J70" s="175"/>
      <c r="K70" s="178"/>
      <c r="L70" s="175"/>
      <c r="M70" s="179" t="str">
        <f t="shared" si="0"/>
        <v/>
      </c>
      <c r="N70" s="182"/>
      <c r="O70" s="182"/>
      <c r="P70" s="186"/>
      <c r="Q70" s="180"/>
      <c r="R70" s="180"/>
      <c r="S70" s="180"/>
      <c r="T70" s="181" t="str">
        <f t="shared" si="1"/>
        <v/>
      </c>
    </row>
    <row r="71" spans="1:20" ht="15">
      <c r="A71" s="184"/>
      <c r="B71" s="185"/>
      <c r="C71" s="183"/>
      <c r="D71" s="187"/>
      <c r="E71" s="188"/>
      <c r="F71" s="175"/>
      <c r="G71" s="176"/>
      <c r="H71" s="189"/>
      <c r="I71" s="178"/>
      <c r="J71" s="175"/>
      <c r="K71" s="178"/>
      <c r="L71" s="175"/>
      <c r="M71" s="179" t="str">
        <f t="shared" si="0"/>
        <v/>
      </c>
      <c r="N71" s="182"/>
      <c r="O71" s="182"/>
      <c r="P71" s="186"/>
      <c r="Q71" s="180"/>
      <c r="R71" s="180"/>
      <c r="S71" s="180"/>
      <c r="T71" s="181" t="str">
        <f t="shared" si="1"/>
        <v/>
      </c>
    </row>
    <row r="72" spans="1:20" ht="15">
      <c r="A72" s="184"/>
      <c r="B72" s="185"/>
      <c r="C72" s="183"/>
      <c r="D72" s="187"/>
      <c r="E72" s="188"/>
      <c r="F72" s="175"/>
      <c r="G72" s="176"/>
      <c r="H72" s="189"/>
      <c r="I72" s="178"/>
      <c r="J72" s="175"/>
      <c r="K72" s="178"/>
      <c r="L72" s="175"/>
      <c r="M72" s="179" t="str">
        <f t="shared" si="0"/>
        <v/>
      </c>
      <c r="N72" s="182"/>
      <c r="O72" s="182"/>
      <c r="P72" s="186"/>
      <c r="Q72" s="180"/>
      <c r="R72" s="180"/>
      <c r="S72" s="180"/>
      <c r="T72" s="181" t="str">
        <f t="shared" si="1"/>
        <v/>
      </c>
    </row>
    <row r="73" spans="1:20" ht="15">
      <c r="A73" s="184"/>
      <c r="B73" s="185"/>
      <c r="C73" s="183"/>
      <c r="D73" s="187"/>
      <c r="E73" s="188"/>
      <c r="F73" s="175"/>
      <c r="G73" s="176"/>
      <c r="H73" s="189"/>
      <c r="I73" s="178"/>
      <c r="J73" s="175"/>
      <c r="K73" s="178"/>
      <c r="L73" s="175"/>
      <c r="M73" s="179" t="str">
        <f t="shared" si="0"/>
        <v/>
      </c>
      <c r="N73" s="182"/>
      <c r="O73" s="182"/>
      <c r="P73" s="186"/>
      <c r="Q73" s="180"/>
      <c r="R73" s="180"/>
      <c r="S73" s="180"/>
      <c r="T73" s="181" t="str">
        <f t="shared" si="1"/>
        <v/>
      </c>
    </row>
    <row r="74" spans="1:20" ht="15">
      <c r="A74" s="184"/>
      <c r="B74" s="185"/>
      <c r="C74" s="183"/>
      <c r="D74" s="187"/>
      <c r="E74" s="188"/>
      <c r="F74" s="175"/>
      <c r="G74" s="176"/>
      <c r="H74" s="189"/>
      <c r="I74" s="178"/>
      <c r="J74" s="175"/>
      <c r="K74" s="178"/>
      <c r="L74" s="175"/>
      <c r="M74" s="179" t="str">
        <f t="shared" ref="M74:M102" si="2">IF(F74*J74*L74=0,"",F74*J74*L74)</f>
        <v/>
      </c>
      <c r="N74" s="182"/>
      <c r="O74" s="182"/>
      <c r="P74" s="186"/>
      <c r="Q74" s="180"/>
      <c r="R74" s="180"/>
      <c r="S74" s="180"/>
      <c r="T74" s="181" t="str">
        <f t="shared" ref="T74:T102" si="3">IF(Q74*R74*S74=0,"",Q74*R74*S74)</f>
        <v/>
      </c>
    </row>
    <row r="75" spans="1:20" ht="15">
      <c r="A75" s="184"/>
      <c r="B75" s="185"/>
      <c r="C75" s="183"/>
      <c r="D75" s="187"/>
      <c r="E75" s="188"/>
      <c r="F75" s="175"/>
      <c r="G75" s="176"/>
      <c r="H75" s="189"/>
      <c r="I75" s="178"/>
      <c r="J75" s="175"/>
      <c r="K75" s="178"/>
      <c r="L75" s="175"/>
      <c r="M75" s="179" t="str">
        <f t="shared" si="2"/>
        <v/>
      </c>
      <c r="N75" s="182"/>
      <c r="O75" s="182"/>
      <c r="P75" s="186"/>
      <c r="Q75" s="180"/>
      <c r="R75" s="180"/>
      <c r="S75" s="180"/>
      <c r="T75" s="181" t="str">
        <f t="shared" si="3"/>
        <v/>
      </c>
    </row>
    <row r="76" spans="1:20" ht="15">
      <c r="A76" s="184"/>
      <c r="B76" s="185"/>
      <c r="C76" s="183"/>
      <c r="D76" s="187"/>
      <c r="E76" s="188"/>
      <c r="F76" s="175"/>
      <c r="G76" s="176"/>
      <c r="H76" s="189"/>
      <c r="I76" s="178"/>
      <c r="J76" s="175"/>
      <c r="K76" s="178"/>
      <c r="L76" s="175"/>
      <c r="M76" s="179" t="str">
        <f t="shared" si="2"/>
        <v/>
      </c>
      <c r="N76" s="182"/>
      <c r="O76" s="182"/>
      <c r="P76" s="186"/>
      <c r="Q76" s="180"/>
      <c r="R76" s="180"/>
      <c r="S76" s="180"/>
      <c r="T76" s="181" t="str">
        <f t="shared" si="3"/>
        <v/>
      </c>
    </row>
    <row r="77" spans="1:20" ht="15">
      <c r="A77" s="184"/>
      <c r="B77" s="185"/>
      <c r="C77" s="183"/>
      <c r="D77" s="187"/>
      <c r="E77" s="188"/>
      <c r="F77" s="175"/>
      <c r="G77" s="176"/>
      <c r="H77" s="189"/>
      <c r="I77" s="178"/>
      <c r="J77" s="175"/>
      <c r="K77" s="178"/>
      <c r="L77" s="175"/>
      <c r="M77" s="179" t="str">
        <f t="shared" si="2"/>
        <v/>
      </c>
      <c r="N77" s="182"/>
      <c r="O77" s="182"/>
      <c r="P77" s="186"/>
      <c r="Q77" s="180"/>
      <c r="R77" s="180"/>
      <c r="S77" s="180"/>
      <c r="T77" s="181" t="str">
        <f t="shared" si="3"/>
        <v/>
      </c>
    </row>
    <row r="78" spans="1:20" ht="15">
      <c r="A78" s="184"/>
      <c r="B78" s="185"/>
      <c r="C78" s="183"/>
      <c r="D78" s="187"/>
      <c r="E78" s="188"/>
      <c r="F78" s="175"/>
      <c r="G78" s="176"/>
      <c r="H78" s="189"/>
      <c r="I78" s="178"/>
      <c r="J78" s="175"/>
      <c r="K78" s="178"/>
      <c r="L78" s="175"/>
      <c r="M78" s="179" t="str">
        <f t="shared" si="2"/>
        <v/>
      </c>
      <c r="N78" s="182"/>
      <c r="O78" s="182"/>
      <c r="P78" s="186"/>
      <c r="Q78" s="180"/>
      <c r="R78" s="180"/>
      <c r="S78" s="180"/>
      <c r="T78" s="181" t="str">
        <f t="shared" si="3"/>
        <v/>
      </c>
    </row>
    <row r="79" spans="1:20" ht="15">
      <c r="A79" s="184"/>
      <c r="B79" s="185"/>
      <c r="C79" s="183"/>
      <c r="D79" s="187"/>
      <c r="E79" s="188"/>
      <c r="F79" s="175"/>
      <c r="G79" s="176"/>
      <c r="H79" s="189"/>
      <c r="I79" s="178"/>
      <c r="J79" s="175"/>
      <c r="K79" s="178"/>
      <c r="L79" s="175"/>
      <c r="M79" s="179" t="str">
        <f t="shared" si="2"/>
        <v/>
      </c>
      <c r="N79" s="182"/>
      <c r="O79" s="182"/>
      <c r="P79" s="186"/>
      <c r="Q79" s="180"/>
      <c r="R79" s="180"/>
      <c r="S79" s="180"/>
      <c r="T79" s="181" t="str">
        <f t="shared" si="3"/>
        <v/>
      </c>
    </row>
    <row r="80" spans="1:20" ht="15">
      <c r="A80" s="184"/>
      <c r="B80" s="185"/>
      <c r="C80" s="183"/>
      <c r="D80" s="187"/>
      <c r="E80" s="188"/>
      <c r="F80" s="175"/>
      <c r="G80" s="176"/>
      <c r="H80" s="189"/>
      <c r="I80" s="178"/>
      <c r="J80" s="175"/>
      <c r="K80" s="178"/>
      <c r="L80" s="175"/>
      <c r="M80" s="179" t="str">
        <f t="shared" si="2"/>
        <v/>
      </c>
      <c r="N80" s="182"/>
      <c r="O80" s="182"/>
      <c r="P80" s="186"/>
      <c r="Q80" s="180"/>
      <c r="R80" s="180"/>
      <c r="S80" s="180"/>
      <c r="T80" s="181" t="str">
        <f t="shared" si="3"/>
        <v/>
      </c>
    </row>
    <row r="81" spans="1:20" ht="15">
      <c r="A81" s="184"/>
      <c r="B81" s="185"/>
      <c r="C81" s="183"/>
      <c r="D81" s="187"/>
      <c r="E81" s="188"/>
      <c r="F81" s="175"/>
      <c r="G81" s="176"/>
      <c r="H81" s="189"/>
      <c r="I81" s="178"/>
      <c r="J81" s="175"/>
      <c r="K81" s="178"/>
      <c r="L81" s="175"/>
      <c r="M81" s="179" t="str">
        <f t="shared" si="2"/>
        <v/>
      </c>
      <c r="N81" s="182"/>
      <c r="O81" s="182"/>
      <c r="P81" s="186"/>
      <c r="Q81" s="180"/>
      <c r="R81" s="180"/>
      <c r="S81" s="180"/>
      <c r="T81" s="181" t="str">
        <f t="shared" si="3"/>
        <v/>
      </c>
    </row>
    <row r="82" spans="1:20" ht="15">
      <c r="A82" s="184"/>
      <c r="B82" s="185"/>
      <c r="C82" s="183"/>
      <c r="D82" s="187"/>
      <c r="E82" s="188"/>
      <c r="F82" s="175"/>
      <c r="G82" s="176"/>
      <c r="H82" s="189"/>
      <c r="I82" s="178"/>
      <c r="J82" s="175"/>
      <c r="K82" s="178"/>
      <c r="L82" s="175"/>
      <c r="M82" s="179" t="str">
        <f t="shared" si="2"/>
        <v/>
      </c>
      <c r="N82" s="182"/>
      <c r="O82" s="182"/>
      <c r="P82" s="186"/>
      <c r="Q82" s="180"/>
      <c r="R82" s="180"/>
      <c r="S82" s="180"/>
      <c r="T82" s="181" t="str">
        <f t="shared" si="3"/>
        <v/>
      </c>
    </row>
    <row r="83" spans="1:20" ht="15">
      <c r="A83" s="184"/>
      <c r="B83" s="185"/>
      <c r="C83" s="183"/>
      <c r="D83" s="187"/>
      <c r="E83" s="188"/>
      <c r="F83" s="175"/>
      <c r="G83" s="176"/>
      <c r="H83" s="188"/>
      <c r="I83" s="178"/>
      <c r="J83" s="175"/>
      <c r="K83" s="178"/>
      <c r="L83" s="175"/>
      <c r="M83" s="179" t="str">
        <f t="shared" si="2"/>
        <v/>
      </c>
      <c r="N83" s="182"/>
      <c r="O83" s="182"/>
      <c r="P83" s="182"/>
      <c r="Q83" s="180"/>
      <c r="R83" s="180"/>
      <c r="S83" s="180"/>
      <c r="T83" s="181" t="str">
        <f t="shared" si="3"/>
        <v/>
      </c>
    </row>
    <row r="84" spans="1:20" ht="15">
      <c r="A84" s="184"/>
      <c r="B84" s="185"/>
      <c r="C84" s="183"/>
      <c r="D84" s="187"/>
      <c r="E84" s="188"/>
      <c r="F84" s="175"/>
      <c r="G84" s="176"/>
      <c r="H84" s="188"/>
      <c r="I84" s="178"/>
      <c r="J84" s="175"/>
      <c r="K84" s="178"/>
      <c r="L84" s="175"/>
      <c r="M84" s="179" t="str">
        <f t="shared" si="2"/>
        <v/>
      </c>
      <c r="N84" s="182"/>
      <c r="O84" s="182"/>
      <c r="P84" s="186"/>
      <c r="Q84" s="180"/>
      <c r="R84" s="180"/>
      <c r="S84" s="180"/>
      <c r="T84" s="181" t="str">
        <f t="shared" si="3"/>
        <v/>
      </c>
    </row>
    <row r="85" spans="1:20" ht="15">
      <c r="A85" s="184"/>
      <c r="B85" s="191"/>
      <c r="C85" s="192"/>
      <c r="D85" s="195"/>
      <c r="E85" s="196"/>
      <c r="F85" s="197"/>
      <c r="G85" s="176"/>
      <c r="H85" s="188"/>
      <c r="I85" s="178"/>
      <c r="J85" s="57"/>
      <c r="K85" s="198"/>
      <c r="L85" s="197"/>
      <c r="M85" s="179" t="str">
        <f t="shared" si="2"/>
        <v/>
      </c>
      <c r="N85" s="182"/>
      <c r="O85" s="182"/>
      <c r="P85" s="182"/>
      <c r="Q85" s="180"/>
      <c r="R85" s="180"/>
      <c r="S85" s="180"/>
      <c r="T85" s="181" t="str">
        <f t="shared" si="3"/>
        <v/>
      </c>
    </row>
    <row r="86" spans="1:20" ht="15">
      <c r="A86" s="184"/>
      <c r="B86" s="191"/>
      <c r="C86" s="192"/>
      <c r="D86" s="199"/>
      <c r="E86" s="200"/>
      <c r="F86" s="57"/>
      <c r="G86" s="176"/>
      <c r="H86" s="196"/>
      <c r="I86" s="178"/>
      <c r="J86" s="57"/>
      <c r="K86" s="198"/>
      <c r="L86" s="57"/>
      <c r="M86" s="179" t="str">
        <f t="shared" si="2"/>
        <v/>
      </c>
      <c r="N86" s="182"/>
      <c r="O86" s="182"/>
      <c r="P86" s="182"/>
      <c r="Q86" s="180"/>
      <c r="R86" s="180"/>
      <c r="S86" s="180"/>
      <c r="T86" s="181" t="str">
        <f t="shared" si="3"/>
        <v/>
      </c>
    </row>
    <row r="87" spans="1:20" ht="15">
      <c r="A87" s="184"/>
      <c r="B87" s="191"/>
      <c r="C87" s="192"/>
      <c r="D87" s="187"/>
      <c r="E87" s="188"/>
      <c r="F87" s="175"/>
      <c r="G87" s="176"/>
      <c r="H87" s="188"/>
      <c r="I87" s="178"/>
      <c r="J87" s="175"/>
      <c r="K87" s="178"/>
      <c r="L87" s="175"/>
      <c r="M87" s="179" t="str">
        <f t="shared" si="2"/>
        <v/>
      </c>
      <c r="N87" s="182"/>
      <c r="O87" s="182"/>
      <c r="P87" s="182"/>
      <c r="Q87" s="180"/>
      <c r="R87" s="180"/>
      <c r="S87" s="180"/>
      <c r="T87" s="181" t="str">
        <f t="shared" si="3"/>
        <v/>
      </c>
    </row>
    <row r="88" spans="1:20" ht="15">
      <c r="A88" s="184"/>
      <c r="B88" s="200"/>
      <c r="C88" s="201"/>
      <c r="D88" s="187"/>
      <c r="E88" s="188"/>
      <c r="F88" s="175"/>
      <c r="G88" s="176"/>
      <c r="H88" s="189"/>
      <c r="I88" s="178"/>
      <c r="J88" s="175"/>
      <c r="K88" s="178"/>
      <c r="L88" s="175"/>
      <c r="M88" s="179" t="str">
        <f t="shared" si="2"/>
        <v/>
      </c>
      <c r="N88" s="182"/>
      <c r="O88" s="182"/>
      <c r="P88" s="182"/>
      <c r="Q88" s="180"/>
      <c r="R88" s="180"/>
      <c r="S88" s="180"/>
      <c r="T88" s="181" t="str">
        <f t="shared" si="3"/>
        <v/>
      </c>
    </row>
    <row r="89" spans="1:20" ht="15">
      <c r="A89" s="184"/>
      <c r="B89" s="200"/>
      <c r="C89" s="201"/>
      <c r="D89" s="187"/>
      <c r="E89" s="188"/>
      <c r="F89" s="175"/>
      <c r="G89" s="176"/>
      <c r="H89" s="188"/>
      <c r="I89" s="178"/>
      <c r="J89" s="175"/>
      <c r="K89" s="178"/>
      <c r="L89" s="175"/>
      <c r="M89" s="179" t="str">
        <f t="shared" si="2"/>
        <v/>
      </c>
      <c r="N89" s="182"/>
      <c r="O89" s="182"/>
      <c r="P89" s="182"/>
      <c r="Q89" s="180"/>
      <c r="R89" s="180"/>
      <c r="S89" s="180"/>
      <c r="T89" s="181" t="str">
        <f t="shared" si="3"/>
        <v/>
      </c>
    </row>
    <row r="90" spans="1:20" ht="15">
      <c r="A90" s="184"/>
      <c r="B90" s="200"/>
      <c r="C90" s="201"/>
      <c r="D90" s="187"/>
      <c r="E90" s="188"/>
      <c r="F90" s="175"/>
      <c r="G90" s="176"/>
      <c r="H90" s="188"/>
      <c r="I90" s="178"/>
      <c r="J90" s="175"/>
      <c r="K90" s="178"/>
      <c r="L90" s="175"/>
      <c r="M90" s="179" t="str">
        <f t="shared" si="2"/>
        <v/>
      </c>
      <c r="N90" s="182"/>
      <c r="O90" s="182"/>
      <c r="P90" s="182"/>
      <c r="Q90" s="180"/>
      <c r="R90" s="180"/>
      <c r="S90" s="180"/>
      <c r="T90" s="181" t="str">
        <f t="shared" si="3"/>
        <v/>
      </c>
    </row>
    <row r="91" spans="1:20" ht="15">
      <c r="A91" s="184"/>
      <c r="B91" s="200"/>
      <c r="C91" s="201"/>
      <c r="D91" s="187"/>
      <c r="E91" s="188"/>
      <c r="F91" s="175"/>
      <c r="G91" s="176"/>
      <c r="H91" s="188"/>
      <c r="I91" s="178"/>
      <c r="J91" s="175"/>
      <c r="K91" s="178"/>
      <c r="L91" s="175"/>
      <c r="M91" s="179" t="str">
        <f t="shared" si="2"/>
        <v/>
      </c>
      <c r="N91" s="182"/>
      <c r="O91" s="182"/>
      <c r="P91" s="182"/>
      <c r="Q91" s="180"/>
      <c r="R91" s="180"/>
      <c r="S91" s="180"/>
      <c r="T91" s="181" t="str">
        <f t="shared" si="3"/>
        <v/>
      </c>
    </row>
    <row r="92" spans="1:20" ht="15">
      <c r="A92" s="184"/>
      <c r="B92" s="185"/>
      <c r="C92" s="183"/>
      <c r="D92" s="187"/>
      <c r="E92" s="188"/>
      <c r="F92" s="175"/>
      <c r="G92" s="176"/>
      <c r="H92" s="189"/>
      <c r="I92" s="178"/>
      <c r="J92" s="175"/>
      <c r="K92" s="178"/>
      <c r="L92" s="175"/>
      <c r="M92" s="179" t="str">
        <f t="shared" si="2"/>
        <v/>
      </c>
      <c r="N92" s="182"/>
      <c r="O92" s="182"/>
      <c r="P92" s="186"/>
      <c r="Q92" s="180"/>
      <c r="R92" s="180"/>
      <c r="S92" s="180"/>
      <c r="T92" s="181" t="str">
        <f t="shared" si="3"/>
        <v/>
      </c>
    </row>
    <row r="93" spans="1:20" ht="15">
      <c r="A93" s="184"/>
      <c r="B93" s="185"/>
      <c r="C93" s="183"/>
      <c r="D93" s="187"/>
      <c r="E93" s="188"/>
      <c r="F93" s="175"/>
      <c r="G93" s="176"/>
      <c r="H93" s="189"/>
      <c r="I93" s="178"/>
      <c r="J93" s="175"/>
      <c r="K93" s="178"/>
      <c r="L93" s="175"/>
      <c r="M93" s="179" t="str">
        <f t="shared" si="2"/>
        <v/>
      </c>
      <c r="N93" s="182"/>
      <c r="O93" s="182"/>
      <c r="P93" s="182"/>
      <c r="Q93" s="180"/>
      <c r="R93" s="180"/>
      <c r="S93" s="180"/>
      <c r="T93" s="181" t="str">
        <f t="shared" si="3"/>
        <v/>
      </c>
    </row>
    <row r="94" spans="1:20" ht="15">
      <c r="A94" s="184"/>
      <c r="B94" s="185"/>
      <c r="C94" s="183"/>
      <c r="D94" s="187"/>
      <c r="E94" s="188"/>
      <c r="F94" s="175"/>
      <c r="G94" s="176"/>
      <c r="H94" s="189"/>
      <c r="I94" s="178"/>
      <c r="J94" s="175"/>
      <c r="K94" s="178"/>
      <c r="L94" s="175"/>
      <c r="M94" s="179" t="str">
        <f t="shared" si="2"/>
        <v/>
      </c>
      <c r="N94" s="182"/>
      <c r="O94" s="182"/>
      <c r="P94" s="186"/>
      <c r="Q94" s="180"/>
      <c r="R94" s="180"/>
      <c r="S94" s="180"/>
      <c r="T94" s="181" t="str">
        <f t="shared" si="3"/>
        <v/>
      </c>
    </row>
    <row r="95" spans="1:20" ht="15">
      <c r="A95" s="184"/>
      <c r="B95" s="185"/>
      <c r="C95" s="183"/>
      <c r="D95" s="187"/>
      <c r="E95" s="188"/>
      <c r="F95" s="175"/>
      <c r="G95" s="176"/>
      <c r="H95" s="189"/>
      <c r="I95" s="178"/>
      <c r="J95" s="175"/>
      <c r="K95" s="178"/>
      <c r="L95" s="175"/>
      <c r="M95" s="179" t="str">
        <f t="shared" si="2"/>
        <v/>
      </c>
      <c r="N95" s="182"/>
      <c r="O95" s="182"/>
      <c r="P95" s="182"/>
      <c r="Q95" s="180"/>
      <c r="R95" s="180"/>
      <c r="S95" s="180"/>
      <c r="T95" s="181" t="str">
        <f t="shared" si="3"/>
        <v/>
      </c>
    </row>
    <row r="96" spans="1:20" ht="15">
      <c r="A96" s="184"/>
      <c r="B96" s="185"/>
      <c r="C96" s="183"/>
      <c r="D96" s="187"/>
      <c r="E96" s="188"/>
      <c r="F96" s="175"/>
      <c r="G96" s="176"/>
      <c r="H96" s="189"/>
      <c r="I96" s="178"/>
      <c r="J96" s="175"/>
      <c r="K96" s="178"/>
      <c r="L96" s="175"/>
      <c r="M96" s="179" t="str">
        <f t="shared" si="2"/>
        <v/>
      </c>
      <c r="N96" s="182"/>
      <c r="O96" s="182"/>
      <c r="P96" s="186"/>
      <c r="Q96" s="180"/>
      <c r="R96" s="180"/>
      <c r="S96" s="180"/>
      <c r="T96" s="181" t="str">
        <f t="shared" si="3"/>
        <v/>
      </c>
    </row>
    <row r="97" spans="1:20" ht="15">
      <c r="A97" s="184"/>
      <c r="B97" s="185"/>
      <c r="C97" s="183"/>
      <c r="D97" s="187"/>
      <c r="E97" s="188"/>
      <c r="F97" s="175"/>
      <c r="G97" s="176"/>
      <c r="H97" s="189"/>
      <c r="I97" s="178"/>
      <c r="J97" s="175"/>
      <c r="K97" s="178"/>
      <c r="L97" s="175"/>
      <c r="M97" s="179" t="str">
        <f t="shared" si="2"/>
        <v/>
      </c>
      <c r="N97" s="182"/>
      <c r="O97" s="182"/>
      <c r="P97" s="186"/>
      <c r="Q97" s="180"/>
      <c r="R97" s="180"/>
      <c r="S97" s="180"/>
      <c r="T97" s="181" t="str">
        <f t="shared" si="3"/>
        <v/>
      </c>
    </row>
    <row r="98" spans="1:20" ht="15">
      <c r="A98" s="184"/>
      <c r="B98" s="202"/>
      <c r="C98" s="183"/>
      <c r="D98" s="187"/>
      <c r="E98" s="188"/>
      <c r="F98" s="175"/>
      <c r="G98" s="176"/>
      <c r="H98" s="189"/>
      <c r="I98" s="178"/>
      <c r="J98" s="175"/>
      <c r="K98" s="178"/>
      <c r="L98" s="175"/>
      <c r="M98" s="179" t="str">
        <f t="shared" si="2"/>
        <v/>
      </c>
      <c r="N98" s="182"/>
      <c r="O98" s="182"/>
      <c r="P98" s="186"/>
      <c r="Q98" s="180"/>
      <c r="R98" s="180"/>
      <c r="S98" s="180"/>
      <c r="T98" s="181" t="str">
        <f t="shared" si="3"/>
        <v/>
      </c>
    </row>
    <row r="99" spans="1:20" ht="15">
      <c r="A99" s="184"/>
      <c r="B99" s="202"/>
      <c r="C99" s="183"/>
      <c r="D99" s="187"/>
      <c r="E99" s="188"/>
      <c r="F99" s="175"/>
      <c r="G99" s="176"/>
      <c r="H99" s="189"/>
      <c r="I99" s="178"/>
      <c r="J99" s="175"/>
      <c r="K99" s="178"/>
      <c r="L99" s="175"/>
      <c r="M99" s="179" t="str">
        <f t="shared" si="2"/>
        <v/>
      </c>
      <c r="N99" s="182"/>
      <c r="O99" s="182"/>
      <c r="P99" s="186"/>
      <c r="Q99" s="180"/>
      <c r="R99" s="180"/>
      <c r="S99" s="180"/>
      <c r="T99" s="181" t="str">
        <f t="shared" si="3"/>
        <v/>
      </c>
    </row>
    <row r="100" spans="1:20" ht="15">
      <c r="A100" s="203"/>
      <c r="B100" s="202"/>
      <c r="C100" s="183"/>
      <c r="D100" s="187"/>
      <c r="E100" s="188"/>
      <c r="F100" s="175"/>
      <c r="G100" s="176"/>
      <c r="H100" s="189"/>
      <c r="I100" s="178"/>
      <c r="J100" s="175"/>
      <c r="K100" s="178"/>
      <c r="L100" s="175"/>
      <c r="M100" s="179" t="str">
        <f t="shared" si="2"/>
        <v/>
      </c>
      <c r="N100" s="182"/>
      <c r="O100" s="182"/>
      <c r="P100" s="186"/>
      <c r="Q100" s="180"/>
      <c r="R100" s="180"/>
      <c r="S100" s="180"/>
      <c r="T100" s="181" t="str">
        <f t="shared" si="3"/>
        <v/>
      </c>
    </row>
    <row r="101" spans="1:20" ht="15">
      <c r="A101" s="203"/>
      <c r="B101" s="202"/>
      <c r="C101" s="183"/>
      <c r="D101" s="187"/>
      <c r="E101" s="188"/>
      <c r="F101" s="175"/>
      <c r="G101" s="176"/>
      <c r="H101" s="188"/>
      <c r="I101" s="178"/>
      <c r="J101" s="175"/>
      <c r="K101" s="178"/>
      <c r="L101" s="175"/>
      <c r="M101" s="179" t="str">
        <f t="shared" si="2"/>
        <v/>
      </c>
      <c r="N101" s="182"/>
      <c r="O101" s="182"/>
      <c r="P101" s="186"/>
      <c r="Q101" s="180"/>
      <c r="R101" s="180"/>
      <c r="S101" s="180"/>
      <c r="T101" s="181" t="str">
        <f t="shared" si="3"/>
        <v/>
      </c>
    </row>
    <row r="102" spans="1:20" ht="15.75" thickBot="1">
      <c r="A102" s="204"/>
      <c r="B102" s="205"/>
      <c r="C102" s="206"/>
      <c r="D102" s="207"/>
      <c r="E102" s="208"/>
      <c r="F102" s="209"/>
      <c r="G102" s="210"/>
      <c r="H102" s="211"/>
      <c r="I102" s="212"/>
      <c r="J102" s="209"/>
      <c r="K102" s="212"/>
      <c r="L102" s="209"/>
      <c r="M102" s="179" t="str">
        <f t="shared" si="2"/>
        <v/>
      </c>
      <c r="N102" s="213"/>
      <c r="O102" s="213"/>
      <c r="P102" s="214"/>
      <c r="Q102" s="215"/>
      <c r="R102" s="215"/>
      <c r="S102" s="215"/>
      <c r="T102" s="181" t="str">
        <f t="shared" si="3"/>
        <v/>
      </c>
    </row>
  </sheetData>
  <mergeCells count="26">
    <mergeCell ref="A3:T3"/>
    <mergeCell ref="A4:B4"/>
    <mergeCell ref="C4:D4"/>
    <mergeCell ref="F4:M4"/>
    <mergeCell ref="O4:T4"/>
    <mergeCell ref="F5:M5"/>
    <mergeCell ref="O5:T5"/>
    <mergeCell ref="A6:B6"/>
    <mergeCell ref="C6:M6"/>
    <mergeCell ref="Q6:T6"/>
    <mergeCell ref="P7:T7"/>
    <mergeCell ref="A2:T2"/>
    <mergeCell ref="G7:G8"/>
    <mergeCell ref="H7:H8"/>
    <mergeCell ref="I7:L7"/>
    <mergeCell ref="M7:M8"/>
    <mergeCell ref="N7:N8"/>
    <mergeCell ref="O7:O8"/>
    <mergeCell ref="A7:A8"/>
    <mergeCell ref="B7:B8"/>
    <mergeCell ref="C7:C8"/>
    <mergeCell ref="D7:D8"/>
    <mergeCell ref="E7:E8"/>
    <mergeCell ref="F7:F8"/>
    <mergeCell ref="A5:B5"/>
    <mergeCell ref="C5:D5"/>
  </mergeCells>
  <phoneticPr fontId="0" type="noConversion"/>
  <conditionalFormatting sqref="T18 T28 M9:M102">
    <cfRule type="cellIs" dxfId="22" priority="19" operator="greaterThan">
      <formula>100</formula>
    </cfRule>
  </conditionalFormatting>
  <conditionalFormatting sqref="T9:T102">
    <cfRule type="cellIs" dxfId="21" priority="18" operator="greaterThan">
      <formula>100</formula>
    </cfRule>
  </conditionalFormatting>
  <conditionalFormatting sqref="G9:G102">
    <cfRule type="cellIs" dxfId="20" priority="15" operator="equal">
      <formula>"VM"</formula>
    </cfRule>
    <cfRule type="cellIs" dxfId="19" priority="16" operator="equal">
      <formula>"vc"</formula>
    </cfRule>
    <cfRule type="cellIs" dxfId="18" priority="17" stopIfTrue="1" operator="equal">
      <formula>"vs"</formula>
    </cfRule>
  </conditionalFormatting>
  <conditionalFormatting sqref="G9:G102">
    <cfRule type="cellIs" dxfId="17" priority="14" operator="equal">
      <formula>"Std"</formula>
    </cfRule>
  </conditionalFormatting>
  <conditionalFormatting sqref="T23">
    <cfRule type="cellIs" dxfId="16" priority="13" operator="greaterThan">
      <formula>100</formula>
    </cfRule>
  </conditionalFormatting>
  <conditionalFormatting sqref="T38">
    <cfRule type="cellIs" dxfId="15" priority="12" operator="greaterThan">
      <formula>100</formula>
    </cfRule>
  </conditionalFormatting>
  <conditionalFormatting sqref="T44">
    <cfRule type="cellIs" dxfId="14" priority="11" operator="greaterThan">
      <formula>100</formula>
    </cfRule>
  </conditionalFormatting>
  <conditionalFormatting sqref="T45">
    <cfRule type="cellIs" dxfId="13" priority="10" operator="greaterThan">
      <formula>100</formula>
    </cfRule>
  </conditionalFormatting>
  <conditionalFormatting sqref="T42">
    <cfRule type="cellIs" dxfId="12" priority="9" operator="greaterThan">
      <formula>100</formula>
    </cfRule>
  </conditionalFormatting>
  <conditionalFormatting sqref="T47">
    <cfRule type="cellIs" dxfId="11" priority="8" operator="greaterThan">
      <formula>100</formula>
    </cfRule>
  </conditionalFormatting>
  <conditionalFormatting sqref="T49">
    <cfRule type="cellIs" dxfId="10" priority="7" operator="greaterThan">
      <formula>100</formula>
    </cfRule>
  </conditionalFormatting>
  <conditionalFormatting sqref="T83">
    <cfRule type="cellIs" dxfId="9" priority="6" operator="greaterThan">
      <formula>100</formula>
    </cfRule>
  </conditionalFormatting>
  <conditionalFormatting sqref="M9:M102">
    <cfRule type="cellIs" dxfId="8" priority="5" operator="greaterThan">
      <formula>100</formula>
    </cfRule>
  </conditionalFormatting>
  <conditionalFormatting sqref="T39">
    <cfRule type="cellIs" dxfId="7" priority="4" operator="greaterThan">
      <formula>100</formula>
    </cfRule>
  </conditionalFormatting>
  <conditionalFormatting sqref="T41">
    <cfRule type="cellIs" dxfId="6" priority="3" operator="greaterThan">
      <formula>100</formula>
    </cfRule>
  </conditionalFormatting>
  <conditionalFormatting sqref="T9:T102 M9:M102">
    <cfRule type="cellIs" dxfId="5" priority="1" operator="lessThan">
      <formula>100</formula>
    </cfRule>
    <cfRule type="cellIs" dxfId="4" priority="2" operator="greaterThan">
      <formula>100</formula>
    </cfRule>
  </conditionalFormatting>
  <hyperlinks>
    <hyperlink ref="A1" location="PSW!A1" display="Cover sheet"/>
  </hyperlinks>
  <pageMargins left="0.78740157499999996" right="0.78740157499999996" top="0.984251969" bottom="0.984251969" header="0.5" footer="0.5"/>
  <pageSetup paperSize="9" scale="26" orientation="portrait" r:id="rId1"/>
  <headerFooter alignWithMargins="0">
    <oddFooter>&amp;L&amp;F &amp;A&amp;C&amp;P / &amp;N&amp;RSQA, &amp;D &amp;T</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A4C3A0DF7C1B41A22AB76F3602DFAE" ma:contentTypeVersion="7" ma:contentTypeDescription="Create a new document." ma:contentTypeScope="" ma:versionID="4231159a5834bffc024186a1736ebfd6">
  <xsd:schema xmlns:xsd="http://www.w3.org/2001/XMLSchema" xmlns:xs="http://www.w3.org/2001/XMLSchema" xmlns:p="http://schemas.microsoft.com/office/2006/metadata/properties" targetNamespace="http://schemas.microsoft.com/office/2006/metadata/properties" ma:root="true" ma:fieldsID="28cb4c2b9e4bd67a449cbd885df5dd3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F312736-18B3-4C4C-BDC3-26B16CB848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5CC26A2-51A4-428D-BDA1-341BD560B2C0}">
  <ds:schemaRefs>
    <ds:schemaRef ds:uri="http://schemas.microsoft.com/office/2006/documentManagement/types"/>
    <ds:schemaRef ds:uri="http://purl.org/dc/dcmitype/"/>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E4447DBC-BE54-4B88-B9A3-7E85055125F8}">
  <ds:schemaRefs>
    <ds:schemaRef ds:uri="http://schemas.microsoft.com/sharepoint/v3/contenttype/forms"/>
  </ds:schemaRefs>
</ds:datastoreItem>
</file>

<file path=customXml/itemProps4.xml><?xml version="1.0" encoding="utf-8"?>
<ds:datastoreItem xmlns:ds="http://schemas.openxmlformats.org/officeDocument/2006/customXml" ds:itemID="{DAF1412F-54B7-41C0-894D-CC4E9164E48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42</vt:i4>
      </vt:variant>
    </vt:vector>
  </HeadingPairs>
  <TitlesOfParts>
    <vt:vector size="70" baseType="lpstr">
      <vt:lpstr>PPAP Elements</vt:lpstr>
      <vt:lpstr>Instruction</vt:lpstr>
      <vt:lpstr>PSW</vt:lpstr>
      <vt:lpstr>Design record</vt:lpstr>
      <vt:lpstr>Eng. Change</vt:lpstr>
      <vt:lpstr>Cust. Eng. approval</vt:lpstr>
      <vt:lpstr>DFMEA</vt:lpstr>
      <vt:lpstr>Process flow Diagram</vt:lpstr>
      <vt:lpstr>PFMEA</vt:lpstr>
      <vt:lpstr>ControlPlan</vt:lpstr>
      <vt:lpstr>MSA</vt:lpstr>
      <vt:lpstr>Instruction for MSA</vt:lpstr>
      <vt:lpstr>AIAG GR&amp;R</vt:lpstr>
      <vt:lpstr>Graphical Summary</vt:lpstr>
      <vt:lpstr>Numerical Summary</vt:lpstr>
      <vt:lpstr>Dimensional results</vt:lpstr>
      <vt:lpstr>Material-performance test</vt:lpstr>
      <vt:lpstr>Initial Process Studies</vt:lpstr>
      <vt:lpstr>Input measurements</vt:lpstr>
      <vt:lpstr>result graph</vt:lpstr>
      <vt:lpstr>Qual. Lab. Doc.</vt:lpstr>
      <vt:lpstr>Appearance approval</vt:lpstr>
      <vt:lpstr>Sample prod. part (Run@rate)</vt:lpstr>
      <vt:lpstr>Data Entry</vt:lpstr>
      <vt:lpstr>Master Sample</vt:lpstr>
      <vt:lpstr>Checking Aids</vt:lpstr>
      <vt:lpstr>Customer Specific</vt:lpstr>
      <vt:lpstr>Others</vt:lpstr>
      <vt:lpstr>acc</vt:lpstr>
      <vt:lpstr>bereik</vt:lpstr>
      <vt:lpstr>gem</vt:lpstr>
      <vt:lpstr>metingen</vt:lpstr>
      <vt:lpstr>migrat</vt:lpstr>
      <vt:lpstr>mon</vt:lpstr>
      <vt:lpstr>Number</vt:lpstr>
      <vt:lpstr>ppm</vt:lpstr>
      <vt:lpstr>'AIAG GR&amp;R'!Print_Area</vt:lpstr>
      <vt:lpstr>'Appearance approval'!Print_Area</vt:lpstr>
      <vt:lpstr>Calculations!Print_Area</vt:lpstr>
      <vt:lpstr>'Calculations (2)'!Print_Area</vt:lpstr>
      <vt:lpstr>'Checking Aids'!Print_Area</vt:lpstr>
      <vt:lpstr>ControlPlan!Print_Area</vt:lpstr>
      <vt:lpstr>'Cust. Eng. approval'!Print_Area</vt:lpstr>
      <vt:lpstr>'Customer Specific'!Print_Area</vt:lpstr>
      <vt:lpstr>'Design record'!Print_Area</vt:lpstr>
      <vt:lpstr>DFMEA!Print_Area</vt:lpstr>
      <vt:lpstr>'Dimensional results'!Print_Area</vt:lpstr>
      <vt:lpstr>'Eng. Change'!Print_Area</vt:lpstr>
      <vt:lpstr>'Graphical Summary'!Print_Area</vt:lpstr>
      <vt:lpstr>'Initial Process Studies'!Print_Area</vt:lpstr>
      <vt:lpstr>'Master Sample'!Print_Area</vt:lpstr>
      <vt:lpstr>'Material-performance test'!Print_Area</vt:lpstr>
      <vt:lpstr>MSA!Print_Area</vt:lpstr>
      <vt:lpstr>PFMEA!Print_Area</vt:lpstr>
      <vt:lpstr>'PPAP Elements'!Print_Area</vt:lpstr>
      <vt:lpstr>'Process flow Diagram'!Print_Area</vt:lpstr>
      <vt:lpstr>PSW!Print_Area</vt:lpstr>
      <vt:lpstr>'Qual. Lab. Doc.'!Print_Area</vt:lpstr>
      <vt:lpstr>'result graph'!Print_Area</vt:lpstr>
      <vt:lpstr>'Sample prod. part (Run@rate)'!Print_Area</vt:lpstr>
      <vt:lpstr>rage</vt:lpstr>
      <vt:lpstr>road</vt:lpstr>
      <vt:lpstr>round</vt:lpstr>
      <vt:lpstr>stand</vt:lpstr>
      <vt:lpstr>PSW!Text11</vt:lpstr>
      <vt:lpstr>PSW!Text16</vt:lpstr>
      <vt:lpstr>theorboven</vt:lpstr>
      <vt:lpstr>theoronder</vt:lpstr>
      <vt:lpstr>usercp</vt:lpstr>
      <vt:lpstr>usercpk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beq04841</dc:creator>
  <cp:lastModifiedBy>Nursel Sarikaya</cp:lastModifiedBy>
  <cp:lastPrinted>2015-10-09T04:27:45Z</cp:lastPrinted>
  <dcterms:created xsi:type="dcterms:W3CDTF">2005-06-06T07:39:06Z</dcterms:created>
  <dcterms:modified xsi:type="dcterms:W3CDTF">2015-12-24T13:01:10Z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xd_ProgID">
    <vt:lpwstr/>
  </property>
  <property fmtid="{D5CDD505-2E9C-101B-9397-08002B2CF9AE}" pid="4" name="Order">
    <vt:lpwstr>3970400.00000000</vt:lpwstr>
  </property>
</Properties>
</file>